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875CF707-114A-4B94-89C7-79028CCDFBF1}" xr6:coauthVersionLast="45" xr6:coauthVersionMax="45" xr10:uidLastSave="{00000000-0000-0000-0000-000000000000}"/>
  <bookViews>
    <workbookView xWindow="9330" yWindow="1065" windowWidth="18105" windowHeight="1567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<sst xmlns="http://schemas.openxmlformats.org/spreadsheetml/2006/main" count="12193" uniqueCount="3603">
  <si>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</si>
  <si>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</si>
  <si>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</si>
  <si>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</si>
  <si>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</si>
  <si>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</si>
  <si>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</si>
  <si>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</si>
  <si>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</si>
  <si>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</si>
  <si>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</si>
  <si>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</si>
  <si>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</si>
  <si>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</si>
  <si>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</si>
  <si>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</si>
  <si>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</si>
  <si>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</si>
  <si>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</si>
  <si>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</si>
  <si>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</si>
  <si>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</si>
  <si>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</si>
  <si>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</si>
  <si>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</si>
  <si>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</si>
  <si>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</si>
  <si>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</si>
  <si>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</si>
  <si>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</si>
  <si>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</si>
  <si>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</si>
  <si>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</si>
  <si>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</si>
  <si>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</si>
  <si>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</si>
  <si>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</si>
  <si>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</si>
  <si>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</si>
  <si>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</si>
  <si>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</si>
  <si>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</si>
  <si>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</si>
  <si>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</si>
  <si>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</si>
  <si>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</si>
  <si>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</si>
  <si>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</si>
  <si>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</si>
  <si>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</si>
  <si>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</si>
  <si>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</si>
  <si>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</si>
  <si>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</si>
  <si>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</si>
  <si>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</si>
  <si>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</si>
  <si>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</si>
  <si>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</si>
  <si>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</si>
  <si>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</si>
  <si>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</si>
  <si>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</si>
  <si>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</si>
  <si>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</si>
  <si>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</si>
  <si>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</si>
  <si>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</si>
  <si>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</si>
  <si>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</si>
  <si>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</si>
  <si>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</si>
  <si>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</si>
  <si>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</si>
  <si>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</si>
  <si>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</si>
  <si>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</si>
  <si>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</si>
  <si>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</si>
  <si>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</si>
  <si>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</si>
  <si>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</si>
  <si>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</si>
  <si>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</si>
  <si>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</si>
  <si>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</si>
  <si>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</si>
  <si>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</si>
  <si>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</si>
  <si>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</si>
  <si>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</si>
  <si>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</si>
  <si>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</si>
  <si>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</si>
  <si>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</si>
  <si>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</si>
  <si>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</si>
  <si>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</si>
  <si>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</si>
  <si>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</si>
  <si>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</si>
  <si>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</si>
  <si>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</si>
  <si>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</si>
  <si>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</si>
  <si>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</si>
  <si>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</si>
  <si>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</si>
  <si>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</si>
  <si>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</si>
  <si>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</si>
  <si>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</si>
  <si>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</si>
  <si>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</si>
  <si>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</si>
  <si>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</si>
  <si>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</si>
  <si>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</si>
  <si>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</si>
  <si>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</si>
  <si>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</si>
  <si>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</si>
  <si>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</si>
  <si>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</si>
  <si>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</si>
  <si>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</si>
  <si>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</si>
  <si>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</si>
  <si>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</si>
  <si>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</si>
  <si>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</si>
  <si>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</si>
  <si>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</si>
  <si>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</si>
  <si>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</si>
  <si>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</si>
  <si>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</si>
  <si>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</si>
  <si>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</si>
  <si>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</si>
  <si>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</si>
  <si>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</si>
  <si>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</si>
  <si>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</si>
  <si>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</si>
  <si>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</si>
  <si>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</si>
  <si>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</si>
  <si>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</si>
  <si>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</si>
  <si>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</si>
  <si>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</si>
  <si>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</si>
  <si>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</si>
  <si>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</si>
  <si>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</si>
  <si>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</si>
  <si>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</si>
  <si>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</si>
  <si>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</si>
  <si>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</si>
  <si>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</si>
  <si>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</si>
  <si>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</si>
  <si>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</si>
  <si>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</si>
  <si>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</si>
  <si>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</si>
  <si>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</si>
  <si>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</si>
  <si>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</si>
  <si>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</si>
  <si>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</si>
  <si>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</si>
  <si>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</si>
  <si>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</si>
  <si>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</si>
  <si>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</si>
  <si>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</si>
  <si>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</si>
  <si>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</si>
  <si>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</si>
  <si>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</si>
  <si>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</si>
  <si>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</si>
  <si>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</si>
  <si>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</si>
  <si>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</si>
  <si>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</si>
  <si>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</si>
  <si>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</si>
  <si>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</si>
  <si>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</si>
  <si>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</si>
  <si>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</si>
  <si>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</si>
  <si>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</si>
  <si>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</si>
  <si>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</si>
  <si>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</si>
  <si>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</si>
  <si>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</si>
  <si>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</si>
  <si>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</si>
  <si>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</si>
  <si>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</si>
  <si>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</si>
  <si>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</si>
  <si>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</si>
  <si>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</si>
  <si>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</si>
  <si>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</si>
  <si>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</si>
  <si>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</si>
  <si>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</si>
  <si>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</si>
  <si>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</si>
  <si>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</si>
  <si>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</si>
  <si>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</si>
  <si>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</si>
  <si>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</si>
  <si>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</si>
  <si>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</si>
  <si>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</si>
  <si>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</si>
  <si>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</si>
  <si>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</si>
  <si>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</si>
  <si>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</si>
  <si>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</si>
  <si>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</si>
  <si>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</si>
  <si>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</si>
  <si>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</si>
  <si>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</si>
  <si>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</si>
  <si>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</si>
  <si>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</si>
  <si>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</si>
  <si>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</si>
  <si>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</si>
  <si>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</si>
  <si>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</si>
  <si>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</si>
  <si>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</si>
  <si>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</si>
  <si>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</si>
  <si>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</si>
  <si>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</si>
  <si>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</si>
  <si>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</si>
  <si>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</si>
  <si>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</si>
  <si>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</si>
  <si>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</si>
  <si>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</si>
  <si>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</si>
  <si>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</si>
  <si>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</si>
  <si>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</si>
  <si>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</si>
  <si>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</si>
  <si>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</si>
  <si>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</si>
  <si>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</si>
  <si>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</si>
  <si>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</si>
  <si>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</si>
  <si>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</si>
  <si>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</si>
  <si>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</si>
  <si>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</si>
  <si>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</si>
  <si>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</si>
  <si>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</si>
  <si>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</si>
  <si>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</si>
  <si>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</si>
  <si>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</si>
  <si>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</si>
  <si>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</si>
  <si>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</si>
  <si>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</si>
  <si>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</si>
  <si>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</si>
  <si>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</si>
  <si>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</si>
  <si>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</si>
  <si>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</si>
  <si>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</si>
  <si>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</si>
  <si>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</si>
  <si>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</si>
  <si>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</si>
  <si>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</si>
  <si>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</si>
  <si>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</si>
  <si>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</si>
  <si>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</si>
  <si>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</si>
  <si>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</si>
  <si>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</si>
  <si>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</si>
  <si>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</si>
  <si>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</si>
  <si>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</si>
  <si>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</si>
  <si>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</si>
  <si>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</si>
  <si>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</si>
  <si>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</si>
  <si>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</si>
  <si>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</si>
  <si>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</si>
  <si>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</si>
  <si>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</si>
  <si>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</si>
  <si>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</si>
  <si>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</si>
  <si>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</si>
  <si>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</si>
  <si>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</si>
  <si>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</si>
  <si>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</si>
  <si>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</si>
  <si>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</si>
  <si>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</si>
  <si>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</si>
  <si>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</si>
  <si>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</si>
  <si>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</si>
  <si>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</si>
  <si>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</si>
  <si>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</si>
  <si>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</si>
  <si>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</si>
  <si>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</si>
  <si>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</si>
  <si>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</si>
  <si>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</si>
  <si>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</si>
  <si>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</si>
  <si>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</si>
  <si>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</si>
  <si>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</si>
  <si>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</si>
  <si>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</si>
  <si>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</si>
  <si>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</si>
  <si>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</si>
  <si>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</si>
  <si>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</si>
  <si>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</si>
  <si>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</si>
  <si>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</si>
  <si>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</si>
  <si>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</si>
  <si>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</si>
  <si>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</si>
  <si>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</si>
  <si>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</si>
  <si>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</si>
  <si>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</si>
  <si>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</si>
  <si>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</si>
  <si>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</si>
  <si>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</si>
  <si>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</si>
  <si>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</si>
  <si>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</si>
  <si>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</si>
  <si>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</si>
  <si>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</si>
  <si>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</si>
  <si>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</si>
  <si>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</si>
  <si>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</si>
  <si>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</si>
  <si>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</si>
  <si>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</si>
  <si>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</si>
  <si>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</si>
  <si>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</si>
  <si>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</si>
  <si>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</si>
  <si>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</si>
  <si>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</si>
  <si>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</si>
  <si>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</si>
  <si>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</si>
  <si>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</si>
  <si>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</si>
  <si>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</si>
  <si>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</si>
  <si>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</si>
  <si>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</si>
  <si>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</si>
  <si>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</si>
  <si>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</si>
  <si>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</si>
  <si>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</si>
  <si>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</si>
  <si>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</si>
  <si>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</si>
  <si>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</si>
  <si>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</si>
  <si>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</si>
  <si>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</si>
  <si>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</si>
  <si>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</si>
  <si>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</si>
  <si>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</si>
  <si>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</si>
  <si>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</si>
  <si>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</si>
  <si>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</si>
  <si>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</si>
  <si>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</si>
  <si>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</si>
  <si>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</si>
  <si>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</si>
  <si>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</si>
  <si>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</si>
  <si>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</si>
  <si>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</si>
  <si>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</si>
  <si>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</si>
  <si>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</si>
  <si>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</si>
  <si>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</si>
  <si>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</si>
  <si>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</si>
  <si>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</si>
  <si>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</si>
  <si>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</si>
  <si>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</si>
  <si>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</si>
  <si>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</si>
  <si>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</si>
  <si>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</si>
  <si>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</si>
  <si>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</si>
  <si>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</si>
  <si>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</si>
  <si>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</si>
  <si>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</si>
  <si>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</si>
  <si>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</si>
  <si>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</si>
  <si>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</si>
  <si>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</si>
  <si>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</si>
  <si>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</si>
  <si>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</si>
  <si>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</si>
  <si>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</si>
  <si>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</si>
  <si>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</si>
  <si>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</si>
  <si>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</si>
  <si>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</si>
  <si>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</si>
  <si>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</si>
  <si>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</si>
  <si>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</si>
  <si>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</si>
  <si>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</si>
  <si>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</si>
  <si>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</si>
  <si>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</si>
  <si>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</si>
  <si>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</si>
  <si>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</si>
  <si>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</si>
  <si>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</si>
  <si>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</si>
  <si>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</si>
  <si>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</si>
  <si>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</si>
  <si>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</si>
  <si>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</si>
  <si>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</si>
  <si>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</si>
  <si>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</si>
  <si>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</si>
  <si>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</si>
  <si>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</si>
  <si>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</si>
  <si>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</si>
  <si>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</si>
  <si>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</si>
  <si>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</si>
  <si>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</si>
  <si>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</si>
  <si>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</si>
  <si>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</si>
  <si>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</si>
  <si>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</si>
  <si>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</si>
  <si>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</si>
  <si>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</si>
  <si>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</si>
  <si>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</si>
  <si>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</si>
  <si>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</si>
  <si>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</si>
  <si>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</si>
  <si>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</si>
  <si>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</si>
  <si>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</si>
  <si>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</si>
  <si>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</si>
  <si>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</si>
  <si>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</si>
  <si>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</si>
  <si>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</si>
  <si>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</si>
  <si>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</si>
  <si>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</si>
  <si>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</si>
  <si>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</si>
  <si>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</si>
  <si>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</si>
  <si>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</si>
  <si>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</si>
  <si>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</si>
  <si>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</si>
  <si>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</si>
  <si>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</si>
  <si>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</si>
  <si>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</si>
  <si>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</si>
  <si>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</si>
  <si>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</si>
  <si>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</si>
  <si>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</si>
  <si>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</si>
  <si>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</si>
  <si>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</si>
  <si>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</si>
  <si>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</si>
  <si>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</si>
  <si>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</si>
  <si>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</si>
  <si>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</si>
  <si>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</si>
  <si>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</si>
  <si>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</si>
  <si>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</si>
  <si>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</si>
  <si>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</si>
  <si>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</si>
  <si>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</si>
  <si>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</si>
  <si>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</si>
  <si>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</si>
  <si>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</si>
  <si>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</si>
  <si>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</si>
  <si>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</si>
  <si>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</si>
  <si>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</si>
  <si>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</si>
  <si>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</si>
  <si>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</si>
  <si>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</si>
  <si>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</si>
  <si>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</si>
  <si>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</si>
  <si>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</si>
  <si>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</si>
  <si>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</si>
  <si>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</si>
  <si>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</si>
  <si>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</si>
  <si>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</si>
  <si>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</si>
  <si>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</si>
  <si>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</si>
  <si>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</si>
  <si>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</si>
  <si>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</si>
  <si>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</si>
  <si>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</si>
  <si>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</si>
  <si>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</si>
  <si>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</si>
  <si>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</si>
  <si>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</si>
  <si>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</si>
  <si>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</si>
  <si>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</si>
  <si>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</si>
  <si>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</si>
  <si>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</si>
  <si>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</si>
  <si>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</si>
  <si>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</si>
  <si>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</si>
  <si>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</si>
  <si>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</si>
  <si>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</si>
  <si>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</si>
  <si>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</si>
  <si>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</si>
  <si>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</si>
  <si>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</si>
  <si>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</si>
  <si>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</si>
  <si>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</si>
  <si>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</si>
  <si>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</si>
  <si>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</si>
  <si>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</si>
  <si>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</si>
  <si>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</si>
  <si>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</si>
  <si>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</si>
  <si>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</si>
  <si>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</si>
  <si>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</si>
  <si>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</si>
  <si>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</si>
  <si>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</si>
  <si>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</si>
  <si>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</si>
  <si>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</si>
  <si>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</si>
  <si>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</si>
  <si>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</si>
  <si>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</si>
  <si>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</si>
  <si>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</si>
  <si>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</si>
  <si>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</si>
  <si>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</si>
  <si>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</si>
  <si>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</si>
  <si>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</si>
  <si>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</si>
  <si>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</si>
  <si>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</si>
  <si>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</si>
  <si>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</si>
  <si>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</si>
  <si>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</si>
  <si>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</si>
  <si>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</si>
  <si>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</si>
  <si>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</si>
  <si>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</si>
  <si>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</si>
  <si>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</si>
  <si>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</si>
  <si>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</si>
  <si>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</si>
  <si>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</si>
  <si>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</si>
  <si>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</si>
  <si>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</si>
  <si>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</si>
  <si>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</si>
  <si>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</si>
  <si>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</si>
  <si>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</si>
  <si>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</si>
  <si>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</si>
  <si>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</si>
  <si>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</si>
  <si>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</si>
  <si>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</si>
  <si>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</si>
  <si>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</si>
  <si>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</si>
  <si>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</si>
  <si>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</si>
  <si>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</si>
  <si>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</si>
  <si>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</si>
  <si>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</si>
  <si>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</si>
  <si>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</si>
  <si>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</si>
  <si>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</si>
  <si>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</si>
  <si>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</si>
  <si>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</si>
  <si>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</si>
  <si>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</si>
  <si>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</si>
  <si>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</si>
  <si>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</si>
  <si>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</si>
  <si>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</si>
  <si>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</si>
  <si>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</si>
  <si>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</si>
  <si>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</si>
  <si>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</si>
  <si>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</si>
  <si>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</si>
  <si>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</si>
  <si>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</si>
  <si>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</si>
  <si>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</si>
  <si>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</si>
  <si>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</si>
  <si>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</si>
  <si>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</si>
  <si>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</si>
  <si>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</si>
  <si>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</si>
  <si>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</si>
  <si>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</si>
  <si>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</si>
  <si>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</si>
  <si>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</si>
  <si>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</si>
  <si>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</si>
  <si>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</si>
  <si>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</si>
  <si>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</si>
  <si>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</si>
  <si>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</si>
  <si>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</si>
  <si>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</si>
  <si>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</si>
  <si>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</si>
  <si>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</si>
  <si>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</si>
  <si>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</si>
  <si>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</si>
  <si>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</si>
  <si>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</si>
  <si>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</si>
  <si>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</si>
  <si>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</si>
  <si>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</si>
  <si>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</si>
  <si>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</si>
  <si>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</si>
  <si>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</si>
  <si>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</si>
  <si>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</si>
  <si>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</si>
  <si>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</si>
  <si>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</si>
  <si>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</si>
  <si>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</si>
  <si>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</si>
  <si>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</si>
  <si>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</si>
  <si>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</si>
  <si>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</si>
  <si>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</si>
  <si>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</si>
  <si>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</si>
  <si>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</si>
  <si>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</si>
  <si>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</si>
  <si>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</si>
  <si>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</si>
  <si>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</si>
  <si>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</si>
  <si>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</si>
  <si>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</si>
  <si>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</si>
  <si>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</si>
  <si>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</si>
  <si>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</si>
  <si>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</si>
  <si>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</si>
  <si>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</si>
  <si>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</si>
  <si>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</si>
  <si>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</si>
  <si>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</si>
  <si>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</si>
  <si>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</si>
  <si>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</si>
  <si>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</si>
  <si>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</si>
  <si>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</si>
  <si>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</si>
  <si>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</si>
  <si>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</si>
  <si>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</si>
  <si>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</si>
  <si>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</si>
  <si>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</si>
  <si>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</si>
  <si>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</si>
  <si>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</si>
  <si>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</si>
  <si>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</si>
  <si>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</si>
  <si>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</si>
  <si>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</si>
  <si>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</si>
  <si>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</si>
  <si>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</si>
  <si>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</si>
  <si>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</si>
  <si>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</si>
  <si>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</si>
  <si>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</si>
  <si>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</si>
  <si>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</si>
  <si>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</si>
  <si>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</si>
  <si>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</si>
  <si>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</si>
  <si>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</si>
  <si>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</si>
  <si>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</si>
  <si>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</si>
  <si>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</si>
  <si>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</si>
  <si>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</si>
  <si>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</si>
  <si>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</si>
  <si>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</si>
  <si>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</si>
  <si>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</si>
  <si>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</si>
  <si>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</si>
  <si>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</si>
  <si>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</si>
  <si>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</si>
  <si>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</si>
  <si>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</si>
  <si>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</si>
  <si>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</si>
  <si>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</si>
  <si>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</si>
  <si>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</si>
  <si>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</si>
  <si>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</si>
  <si>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</si>
  <si>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</si>
  <si>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</si>
  <si>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</si>
  <si>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</si>
  <si>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</si>
  <si>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</si>
  <si>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</si>
  <si>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</si>
  <si>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</si>
  <si>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</si>
  <si>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</si>
  <si>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</si>
  <si>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</si>
  <si>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</si>
  <si>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</si>
  <si>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</si>
  <si>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</si>
  <si>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</si>
  <si>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</si>
  <si>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</si>
  <si>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</si>
  <si>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</si>
  <si>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</si>
  <si>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</si>
  <si>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</si>
  <si>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</si>
  <si>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</si>
  <si>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</si>
  <si>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</si>
  <si>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</si>
  <si>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</si>
  <si>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</si>
  <si>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</si>
  <si>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</si>
  <si>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</si>
  <si>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</si>
  <si>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</si>
  <si>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</si>
  <si>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</si>
  <si>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</si>
  <si>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</si>
  <si>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</si>
  <si>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</si>
  <si>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</si>
  <si>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</si>
  <si>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</si>
  <si>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</si>
  <si>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</si>
  <si>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</si>
  <si>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</si>
  <si>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</si>
  <si>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</si>
  <si>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</si>
  <si>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</si>
  <si>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</si>
  <si>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</si>
  <si>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</si>
  <si>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</si>
  <si>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</si>
  <si>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</si>
  <si>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</si>
  <si>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</si>
  <si>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</si>
  <si>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</si>
  <si>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</si>
  <si>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</si>
  <si>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</si>
  <si>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</si>
  <si>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</si>
  <si>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</si>
  <si>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</si>
  <si>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</si>
  <si>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</si>
  <si>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</si>
  <si>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</si>
  <si>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</si>
  <si>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</si>
  <si>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</si>
  <si>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</si>
  <si>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</si>
  <si>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</si>
  <si>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</si>
  <si>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</si>
  <si>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</si>
  <si>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</si>
  <si>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</si>
  <si>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</si>
  <si>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</si>
  <si>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</si>
  <si>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</si>
  <si>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</si>
  <si>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</si>
  <si>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</si>
  <si>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</si>
  <si>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</si>
  <si>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</si>
  <si>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</si>
  <si>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</si>
  <si>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</si>
  <si>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</si>
  <si>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</si>
  <si>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</si>
  <si>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</si>
  <si>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</si>
  <si>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</si>
  <si>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</si>
  <si>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</si>
  <si>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</si>
  <si>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</si>
  <si>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</si>
  <si>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</si>
  <si>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</si>
  <si>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</si>
  <si>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</si>
  <si>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</si>
  <si>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</si>
  <si>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</si>
  <si>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</si>
  <si>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</si>
  <si>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</si>
  <si>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</si>
  <si>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</si>
  <si>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</si>
  <si>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</si>
  <si>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</si>
  <si>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</si>
  <si>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</si>
  <si>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</si>
  <si>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</si>
  <si>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</si>
  <si>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</si>
  <si>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</si>
  <si>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</si>
  <si>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</si>
  <si>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</si>
  <si>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</si>
  <si>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</si>
  <si>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</si>
  <si>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</si>
  <si>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</si>
  <si>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</si>
  <si>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</si>
  <si>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</si>
  <si>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</si>
  <si>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</si>
  <si>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</si>
  <si>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</si>
  <si>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</si>
  <si>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</si>
  <si>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</si>
  <si>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</si>
  <si>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</si>
  <si>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</si>
  <si>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</si>
  <si>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</si>
  <si>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</si>
  <si>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</si>
  <si>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</si>
  <si>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</si>
  <si>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</si>
  <si>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</si>
  <si>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</si>
  <si>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</si>
  <si>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</si>
  <si>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</si>
  <si>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</si>
  <si>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</si>
  <si>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</si>
  <si>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</si>
  <si>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</si>
  <si>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</si>
  <si>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</si>
  <si>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</si>
  <si>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</si>
  <si>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</si>
  <si>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</si>
  <si>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</si>
  <si>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</si>
  <si>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</si>
  <si>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</si>
  <si>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</si>
  <si>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</si>
  <si>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</si>
  <si>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</si>
  <si>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</si>
  <si>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</si>
  <si>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</si>
  <si>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</si>
  <si>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</si>
  <si>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</si>
  <si>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</si>
  <si>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</si>
  <si>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</si>
  <si>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</si>
  <si>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</si>
  <si>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</si>
  <si>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</si>
  <si>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</si>
  <si>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</si>
  <si>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</si>
  <si>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</si>
  <si>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</si>
  <si>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</si>
  <si>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</si>
  <si>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</si>
  <si>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</si>
  <si>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</si>
  <si>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</si>
  <si>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</si>
  <si>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</si>
  <si>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</si>
  <si>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</si>
  <si>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</si>
  <si>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</si>
  <si>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</si>
  <si>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</si>
  <si>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</si>
  <si>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</si>
  <si>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</si>
  <si>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</si>
  <si>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</si>
  <si>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</si>
  <si>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</si>
  <si>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</si>
  <si>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</si>
  <si>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</si>
  <si>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</si>
  <si>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</si>
  <si>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</si>
  <si>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</si>
  <si>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</si>
  <si>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</si>
  <si>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</si>
  <si>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</si>
  <si>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</si>
  <si>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</si>
  <si>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</si>
  <si>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</si>
  <si>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</si>
  <si>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</si>
  <si>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</si>
  <si>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</si>
  <si>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</si>
  <si>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</si>
  <si>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</si>
  <si>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</si>
  <si>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</si>
  <si>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</si>
  <si>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</si>
  <si>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</si>
  <si>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</si>
  <si>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</si>
  <si>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</si>
  <si>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</si>
  <si>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</si>
  <si>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</si>
  <si>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</si>
  <si>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</si>
  <si>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</si>
  <si>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</si>
  <si>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</si>
  <si>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</si>
  <si>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</si>
  <si>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</si>
  <si>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</si>
  <si>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</si>
  <si>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</si>
  <si>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</si>
  <si>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</si>
  <si>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</si>
  <si>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</si>
  <si>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</si>
  <si>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</si>
  <si>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</si>
  <si>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</si>
  <si>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</si>
  <si>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</si>
  <si>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</si>
  <si>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</si>
  <si>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</si>
  <si>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</si>
  <si>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</si>
  <si>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</si>
  <si>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</si>
  <si>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</si>
  <si>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</si>
  <si>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</si>
  <si>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</si>
  <si>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</si>
  <si>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</si>
  <si>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</si>
  <si>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</si>
  <si>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</si>
  <si>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</si>
  <si>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</si>
  <si>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</si>
  <si>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</si>
  <si>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</si>
  <si>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</si>
  <si>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</si>
  <si>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</si>
  <si>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</si>
  <si>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</si>
  <si>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</si>
  <si>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</si>
  <si>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</si>
  <si>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</si>
  <si>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</si>
  <si>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</si>
  <si>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</si>
  <si>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</si>
  <si>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</si>
  <si>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</si>
  <si>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</si>
  <si>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</si>
  <si>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</si>
  <si>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</si>
  <si>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</si>
  <si>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</si>
  <si>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</si>
  <si>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</si>
  <si>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</si>
  <si>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</si>
  <si>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</si>
  <si>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</si>
  <si>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</si>
  <si>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</si>
  <si>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</si>
  <si>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</si>
  <si>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</si>
  <si>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</si>
  <si>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</si>
  <si>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</si>
  <si>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</si>
  <si>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</si>
  <si>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</si>
  <si>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</si>
  <si>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</si>
  <si>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</si>
  <si>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</si>
  <si>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</si>
  <si>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</si>
  <si>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</si>
  <si>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</si>
  <si>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</si>
  <si>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</si>
  <si>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</si>
  <si>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</si>
  <si>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</si>
  <si>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</si>
  <si>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</si>
  <si>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</si>
  <si>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</si>
  <si>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</si>
  <si>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</si>
  <si>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</si>
  <si>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</si>
  <si>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</si>
  <si>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</si>
  <si>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</si>
  <si>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</si>
  <si>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</si>
  <si>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</si>
  <si>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</si>
  <si>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</si>
  <si>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</si>
  <si>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</si>
  <si>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</si>
  <si>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</si>
  <si>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</si>
  <si>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</si>
  <si>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</si>
  <si>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</si>
  <si>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</si>
  <si>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</si>
  <si>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</si>
  <si>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</si>
  <si>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</si>
  <si>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</si>
  <si>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</si>
  <si>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</si>
  <si>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</si>
  <si>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</si>
  <si>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</si>
  <si>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</si>
  <si>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</si>
  <si>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</si>
  <si>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</si>
  <si>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</si>
  <si>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</si>
  <si>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</si>
  <si>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</si>
  <si>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</si>
  <si>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</si>
  <si>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</si>
  <si>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</si>
  <si>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</si>
  <si>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</si>
  <si>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</si>
  <si>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</si>
  <si>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</si>
  <si>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</si>
  <si>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</si>
  <si>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</si>
  <si>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</si>
  <si>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</si>
  <si>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</si>
  <si>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</si>
  <si>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</si>
  <si>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</si>
  <si>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</si>
  <si>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</si>
  <si>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</si>
  <si>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</si>
  <si>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</si>
  <si>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</si>
  <si>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</si>
  <si>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</si>
  <si>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</si>
  <si>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</si>
  <si>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</si>
  <si>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</si>
  <si>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</si>
  <si>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</si>
  <si>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</si>
  <si>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</si>
  <si>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</si>
  <si>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</si>
  <si>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</si>
  <si>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</si>
  <si>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</si>
  <si>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</si>
  <si>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</si>
  <si>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</si>
  <si>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</si>
  <si>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</si>
  <si>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</si>
  <si>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</si>
  <si>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</si>
  <si>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</si>
  <si>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</si>
  <si>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</si>
  <si>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</si>
  <si>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</si>
  <si>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</si>
  <si>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</si>
  <si>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</si>
  <si>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</si>
  <si>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</si>
  <si>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</si>
  <si>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</si>
  <si>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</si>
  <si>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</si>
  <si>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</si>
  <si>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</si>
  <si>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</si>
  <si>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</si>
  <si>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</si>
  <si>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</si>
  <si>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</si>
  <si>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</si>
  <si>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</si>
  <si>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</si>
  <si>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</si>
  <si>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</si>
  <si>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</si>
  <si>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</si>
  <si>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</si>
  <si>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</si>
  <si>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</si>
  <si>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</si>
  <si>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</si>
  <si>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</si>
  <si>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</si>
  <si>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</si>
  <si>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</si>
  <si>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</si>
  <si>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</si>
  <si>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</si>
  <si>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</si>
  <si>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</si>
  <si>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</si>
  <si>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</si>
  <si>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</si>
  <si>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</si>
  <si>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</si>
  <si>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</si>
  <si>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</si>
  <si>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</si>
  <si>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</si>
  <si>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</si>
  <si>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</si>
  <si>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</si>
  <si>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</si>
  <si>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</si>
  <si>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</si>
  <si>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</si>
  <si>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</si>
  <si>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</si>
  <si>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</si>
  <si>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</si>
  <si>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</si>
  <si>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</si>
  <si>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</si>
  <si>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</si>
  <si>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</si>
  <si>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</si>
  <si>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</si>
  <si>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</si>
  <si>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</si>
  <si>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</si>
  <si>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</si>
  <si>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</si>
  <si>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</si>
  <si>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</si>
  <si>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</si>
  <si>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</si>
  <si>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</si>
  <si>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</si>
  <si>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</si>
  <si>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</si>
  <si>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</si>
  <si>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</si>
  <si>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</si>
  <si>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</si>
  <si>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</si>
  <si>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</si>
  <si>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</si>
  <si>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</si>
  <si>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</si>
  <si>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</si>
  <si>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</si>
  <si>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</si>
  <si>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</si>
  <si>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</si>
  <si>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</si>
  <si>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</si>
  <si>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</si>
  <si>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</si>
  <si>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</si>
  <si>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</si>
  <si>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</si>
  <si>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</si>
  <si>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</si>
  <si>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</si>
  <si>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</si>
  <si>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</si>
  <si>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</si>
  <si>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</si>
  <si>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</si>
  <si>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</si>
  <si>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</si>
  <si>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</si>
  <si>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</si>
  <si>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</si>
  <si>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</si>
  <si>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</si>
  <si>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</si>
  <si>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</si>
  <si>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</si>
  <si>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</si>
  <si>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</si>
  <si>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</si>
  <si>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</si>
  <si>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</si>
  <si>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</si>
  <si>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</si>
  <si>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</si>
  <si>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</si>
  <si>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</si>
  <si>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</si>
  <si>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</si>
  <si>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</si>
  <si>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</si>
  <si>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</si>
  <si>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</si>
  <si>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</si>
  <si>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</si>
  <si>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</si>
  <si>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</si>
  <si>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</si>
  <si>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</si>
  <si>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</si>
  <si>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</si>
  <si>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</si>
  <si>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</si>
  <si>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</si>
  <si>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</si>
  <si>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</si>
  <si>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</si>
  <si>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</si>
  <si>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</si>
  <si>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</si>
  <si>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</si>
  <si>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</si>
  <si>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</si>
  <si>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</si>
  <si>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</si>
  <si>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</si>
  <si>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</si>
  <si>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</si>
  <si>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</si>
  <si>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</si>
  <si>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</si>
  <si>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</si>
  <si>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</si>
  <si>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</si>
  <si>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</si>
  <si>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</si>
  <si>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</si>
  <si>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</si>
  <si>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</si>
  <si>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</si>
  <si>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</si>
  <si>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</si>
  <si>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</si>
  <si>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</si>
  <si>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</si>
  <si>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</si>
  <si>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</si>
  <si>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</si>
  <si>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</si>
  <si>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</si>
  <si>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</si>
  <si>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</si>
  <si>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</si>
  <si>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</si>
  <si>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</si>
  <si>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</si>
  <si>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</si>
  <si>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</si>
  <si>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</si>
  <si>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</si>
  <si>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</si>
  <si>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</si>
  <si>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</si>
  <si>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</si>
  <si>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</si>
  <si>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</si>
  <si>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</si>
  <si>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</si>
  <si>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</si>
  <si>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</si>
  <si>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</si>
  <si>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</si>
  <si>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</si>
  <si>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</si>
  <si>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</si>
  <si>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</si>
  <si>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</si>
  <si>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</si>
  <si>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</si>
  <si>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</si>
  <si>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</si>
  <si>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</si>
  <si>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</si>
  <si>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</si>
  <si>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</si>
  <si>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</si>
  <si>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</si>
  <si>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</si>
  <si>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</si>
  <si>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</si>
  <si>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</si>
  <si>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</si>
  <si>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</si>
  <si>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</si>
  <si>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</si>
  <si>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</si>
  <si>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</si>
  <si>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</si>
  <si>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</si>
  <si>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</si>
  <si>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</si>
  <si>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</si>
  <si>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</si>
  <si>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</si>
  <si>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</si>
  <si>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</si>
  <si>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</si>
  <si>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</si>
  <si>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</si>
  <si>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</si>
  <si>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</si>
  <si>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</si>
  <si>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</si>
  <si>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</si>
  <si>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</si>
  <si>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</si>
  <si>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</si>
  <si>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</si>
  <si>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</si>
  <si>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</si>
  <si>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</si>
  <si>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</si>
  <si>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</si>
  <si>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</si>
  <si>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</si>
  <si>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</si>
  <si>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</si>
  <si>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</si>
  <si>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</si>
  <si>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</si>
  <si>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</si>
  <si>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</si>
  <si>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</si>
  <si>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</si>
  <si>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</si>
  <si>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</si>
  <si>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</si>
  <si>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</si>
  <si>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</si>
  <si>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</si>
  <si>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</si>
  <si>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</si>
  <si>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</si>
  <si>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</si>
  <si>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</si>
  <si>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</si>
  <si>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</si>
  <si>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</si>
  <si>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</si>
  <si>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</si>
  <si>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</si>
  <si>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</si>
  <si>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</si>
  <si>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</si>
  <si>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</si>
  <si>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</si>
  <si>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</si>
  <si>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</si>
  <si>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</si>
  <si>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</si>
  <si>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</si>
  <si>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</si>
  <si>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</si>
  <si>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</si>
  <si>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</si>
  <si>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</si>
  <si>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</si>
  <si>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</si>
  <si>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</si>
  <si>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</si>
  <si>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</si>
  <si>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</si>
  <si>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</si>
  <si>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</si>
  <si>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</si>
  <si>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</si>
  <si>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</si>
  <si>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</si>
  <si>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</si>
  <si>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</si>
  <si>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</si>
  <si>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</si>
  <si>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</si>
  <si>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</si>
  <si>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</si>
  <si>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</si>
  <si>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</si>
  <si>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</si>
  <si>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</si>
  <si>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</si>
  <si>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</si>
  <si>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</si>
  <si>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</si>
  <si>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</si>
  <si>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</si>
  <si>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</si>
  <si>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</si>
  <si>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</si>
  <si>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</si>
  <si>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</si>
  <si>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</si>
  <si>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</si>
  <si>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</si>
  <si>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</si>
  <si>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</si>
  <si>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</si>
  <si>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</si>
  <si>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</si>
  <si>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</si>
  <si>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</si>
  <si>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</si>
  <si>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</si>
  <si>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</si>
  <si>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</si>
  <si>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</si>
  <si>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</si>
  <si>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</si>
  <si>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</si>
  <si>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</si>
  <si>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</si>
  <si>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</si>
  <si>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</si>
  <si>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</si>
  <si>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</si>
  <si>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</si>
  <si>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</si>
  <si>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</si>
  <si>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</si>
  <si>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</si>
  <si>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</si>
  <si>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</si>
  <si>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</si>
  <si>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</si>
  <si>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</si>
  <si>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</si>
  <si>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</si>
  <si>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</si>
  <si>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</si>
  <si>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</si>
  <si>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</si>
  <si>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</si>
  <si>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</si>
  <si>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</si>
  <si>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</si>
  <si>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</si>
  <si>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</si>
  <si>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</si>
  <si>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</si>
  <si>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</si>
  <si>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</si>
  <si>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</si>
  <si>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</si>
  <si>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</si>
  <si>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</si>
  <si>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</si>
  <si>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</si>
  <si>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</si>
  <si>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</si>
  <si>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</si>
  <si>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</si>
  <si>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</si>
  <si>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</si>
  <si>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</si>
  <si>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</si>
  <si>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</si>
  <si>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</si>
  <si>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</si>
  <si>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</si>
  <si>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</si>
  <si>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</si>
  <si>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</si>
  <si>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</si>
  <si>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</si>
  <si>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</si>
  <si>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</si>
  <si>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</si>
  <si>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</si>
  <si>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</si>
  <si>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</si>
  <si>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</si>
  <si>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</si>
  <si>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</si>
  <si>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</si>
  <si>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</si>
  <si>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</si>
  <si>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</si>
  <si>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</si>
  <si>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</si>
  <si>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</si>
  <si>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</si>
  <si>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</si>
  <si>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</si>
  <si>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</si>
  <si>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</si>
  <si>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</si>
  <si>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</si>
  <si>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</si>
  <si>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</si>
  <si>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</si>
  <si>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</si>
  <si>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</si>
  <si>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</si>
  <si>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</si>
  <si>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</si>
  <si>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</si>
  <si>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</si>
  <si>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</si>
  <si>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</si>
  <si>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</si>
  <si>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</si>
  <si>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</si>
  <si>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</si>
  <si>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</si>
  <si>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</si>
  <si>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</si>
  <si>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</si>
  <si>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</si>
  <si>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</si>
  <si>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</si>
  <si>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</si>
  <si>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</si>
  <si>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</si>
  <si>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</si>
  <si>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</si>
  <si>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</si>
  <si>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</si>
  <si>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</si>
  <si>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</si>
  <si>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</si>
  <si>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</si>
  <si>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</si>
  <si>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</si>
  <si>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</si>
  <si>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</si>
  <si>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</si>
  <si>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</si>
  <si>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</si>
  <si>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</si>
  <si>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</si>
  <si>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</si>
  <si>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</si>
  <si>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</si>
  <si>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</si>
  <si>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</si>
  <si>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</si>
  <si>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</si>
  <si>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</si>
  <si>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</si>
  <si>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</si>
  <si>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</si>
  <si>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</si>
  <si>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</si>
  <si>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</si>
  <si>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</si>
  <si>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</si>
  <si>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</si>
  <si>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</si>
  <si>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</si>
  <si>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</si>
  <si>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</si>
  <si>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</si>
  <si>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</si>
  <si>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</si>
  <si>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</si>
  <si>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</si>
  <si>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</si>
  <si>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</si>
  <si>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</si>
  <si>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</si>
  <si>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</si>
  <si>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</si>
  <si>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</si>
  <si>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</si>
  <si>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</si>
  <si>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</si>
  <si>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</si>
  <si>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</si>
  <si>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</si>
  <si>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</si>
  <si>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</si>
  <si>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</si>
  <si>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</si>
  <si>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</si>
  <si>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</si>
  <si>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</si>
  <si>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</si>
  <si>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</si>
  <si>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</si>
  <si>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</si>
  <si>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</si>
  <si>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</si>
  <si>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</si>
  <si>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</si>
  <si>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</si>
  <si>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</si>
  <si>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</si>
  <si>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</si>
  <si>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</si>
  <si>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</si>
  <si>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</si>
  <si>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</si>
  <si>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</si>
  <si>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</si>
  <si>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</si>
  <si>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</si>
  <si>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</si>
  <si>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</si>
  <si>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</si>
  <si>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</si>
  <si>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</si>
  <si>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</si>
  <si>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</si>
  <si>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</si>
  <si>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</si>
  <si>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</si>
  <si>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</si>
  <si>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</si>
  <si>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</si>
  <si>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</si>
  <si>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</si>
  <si>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</si>
  <si>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</si>
  <si>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</si>
  <si>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</si>
  <si>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</si>
  <si>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</si>
  <si>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</si>
  <si>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</si>
  <si>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</si>
  <si>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</si>
  <si>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</si>
  <si>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</si>
  <si>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</si>
  <si>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</si>
  <si>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</si>
  <si>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</si>
  <si>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</si>
  <si>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</si>
  <si>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</si>
  <si>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</si>
  <si>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</si>
  <si>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</si>
  <si>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</si>
  <si>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</si>
  <si>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</si>
  <si>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</si>
  <si>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</si>
  <si>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</si>
  <si>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</si>
  <si>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</si>
  <si>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</si>
  <si>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</si>
  <si>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</si>
  <si>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</si>
  <si>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</si>
  <si>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</si>
  <si>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</si>
  <si>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</si>
  <si>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</si>
  <si>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</si>
  <si>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</si>
  <si>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</si>
  <si>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</si>
  <si>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</si>
  <si>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</si>
  <si>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</si>
  <si>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</si>
  <si>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</si>
  <si>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</si>
  <si>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</si>
  <si>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</si>
  <si>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</si>
  <si>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</si>
  <si>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</si>
  <si>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</si>
  <si>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</si>
  <si>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</si>
  <si>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</si>
  <si>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</si>
  <si>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</si>
  <si>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</si>
  <si>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</si>
  <si>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</si>
  <si>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</si>
  <si>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</si>
  <si>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</si>
  <si>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</si>
  <si>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</si>
  <si>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</si>
  <si>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</si>
  <si>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</si>
  <si>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</si>
  <si>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</si>
  <si>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</si>
  <si>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</si>
  <si>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</si>
  <si>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</si>
  <si>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</si>
  <si>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</si>
  <si>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</si>
  <si>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</si>
  <si>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</si>
  <si>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</si>
  <si>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</si>
  <si>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</si>
  <si>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</si>
  <si>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</si>
  <si>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</si>
  <si>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</si>
  <si>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</si>
  <si>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</si>
  <si>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</si>
  <si>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</si>
  <si>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</si>
  <si>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</si>
  <si>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</si>
  <si>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</si>
  <si>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</si>
  <si>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</si>
  <si>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</si>
  <si>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</si>
  <si>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</si>
  <si>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</si>
  <si>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</si>
  <si>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</si>
  <si>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</si>
  <si>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</si>
  <si>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</si>
  <si>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</si>
  <si>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</si>
  <si>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</si>
  <si>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</si>
  <si>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</si>
  <si>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</si>
  <si>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</si>
  <si>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</si>
  <si>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</si>
  <si>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</si>
  <si>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</si>
  <si>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</si>
  <si>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</si>
  <si>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</si>
  <si>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</si>
  <si>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</si>
  <si>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</si>
  <si>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</si>
  <si>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</si>
  <si>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</si>
  <si>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</si>
  <si>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</si>
  <si>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</si>
  <si>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</si>
  <si>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</si>
  <si>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</si>
  <si>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</si>
  <si>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</si>
  <si>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</si>
  <si>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</si>
  <si>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</si>
  <si>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</si>
  <si>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</si>
  <si>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</si>
  <si>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</si>
  <si>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</si>
  <si>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</si>
  <si>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</si>
  <si>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</si>
  <si>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</si>
  <si>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</si>
  <si>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</si>
  <si>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</si>
  <si>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</si>
  <si>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</si>
  <si>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</si>
  <si>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</si>
  <si>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</si>
  <si>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</si>
  <si>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</si>
  <si>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</si>
  <si>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</si>
  <si>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</si>
  <si>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</si>
  <si>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</si>
  <si>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</si>
  <si>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</si>
  <si>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</si>
  <si>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</si>
  <si>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</si>
  <si>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</si>
  <si>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</si>
  <si>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</si>
  <si>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</si>
  <si>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</si>
  <si>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</si>
  <si>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</si>
  <si>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</si>
  <si>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</si>
  <si>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</si>
  <si>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</si>
  <si>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</si>
  <si>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</si>
  <si>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</si>
  <si>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</si>
  <si>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</si>
  <si>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</si>
  <si>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</si>
  <si>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</si>
  <si>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</si>
  <si>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</si>
  <si>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</si>
  <si>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</si>
  <si>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</si>
  <si>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</si>
  <si>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</si>
  <si>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</si>
  <si>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</si>
  <si>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</si>
  <si>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</si>
  <si>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</si>
  <si>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</si>
  <si>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</si>
  <si>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</si>
  <si>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</si>
  <si>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</si>
  <si>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</si>
  <si>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</si>
  <si>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</si>
  <si>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</si>
  <si>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</si>
  <si>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</si>
  <si>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</si>
  <si>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</si>
  <si>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</si>
  <si>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</si>
  <si>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</si>
  <si>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</si>
  <si>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</si>
  <si>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</si>
  <si>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</si>
  <si>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</si>
  <si>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</si>
  <si>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</si>
  <si>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</si>
  <si>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</si>
  <si>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</si>
  <si>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</si>
  <si>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</si>
  <si>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</si>
  <si>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</si>
  <si>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</si>
  <si>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</si>
  <si>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</si>
  <si>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</si>
  <si>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</si>
  <si>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</si>
  <si>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</si>
  <si>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</si>
  <si>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</si>
  <si>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</si>
  <si>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</si>
  <si>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</si>
  <si>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</si>
  <si>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</si>
  <si>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</si>
  <si>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</si>
  <si>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</si>
  <si>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</si>
  <si>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</si>
  <si>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</si>
  <si>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</si>
  <si>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</si>
  <si>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</si>
  <si>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</si>
  <si>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</si>
  <si>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</si>
  <si>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</si>
  <si>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</si>
  <si>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</si>
  <si>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</si>
  <si>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</si>
  <si>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</si>
  <si>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</si>
  <si>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</si>
  <si>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</si>
  <si>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</si>
  <si>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</si>
  <si>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</si>
  <si>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</si>
  <si>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</si>
  <si>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</si>
  <si>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</si>
  <si>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</si>
  <si>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</si>
  <si>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</si>
  <si>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</si>
  <si>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</si>
  <si>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</si>
  <si>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</si>
  <si>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</si>
  <si>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</si>
  <si>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</si>
  <si>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</si>
  <si>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</si>
  <si>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</si>
  <si>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</si>
  <si>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</si>
  <si>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</si>
  <si>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</si>
  <si>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</si>
  <si>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</si>
  <si>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</si>
  <si>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</si>
  <si>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</si>
  <si>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</si>
  <si>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</si>
  <si>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</si>
  <si>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</si>
  <si>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</si>
  <si>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</si>
  <si>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</si>
  <si>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</si>
  <si>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</si>
  <si>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</si>
  <si>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</si>
  <si>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</si>
  <si>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</si>
  <si>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</si>
  <si>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</si>
  <si>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</si>
  <si>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</si>
  <si>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</si>
  <si>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</si>
  <si>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</si>
  <si>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</si>
  <si>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</si>
  <si>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</si>
  <si>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</si>
  <si>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</si>
  <si>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</si>
  <si>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</si>
  <si>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</si>
  <si>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</si>
  <si>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</si>
  <si>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</si>
  <si>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</si>
  <si>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</si>
  <si>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</si>
  <si>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</si>
  <si>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</si>
  <si>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</si>
  <si>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</si>
  <si>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</si>
  <si>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</si>
  <si>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</si>
  <si>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</si>
  <si>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</si>
  <si>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</si>
  <si>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</si>
  <si>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</si>
  <si>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</si>
  <si>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</si>
  <si>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</si>
  <si>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</si>
  <si>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</si>
  <si>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</si>
  <si>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</si>
  <si>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</si>
  <si>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</si>
  <si>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</si>
  <si>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</si>
  <si>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</si>
  <si>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</si>
  <si>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</si>
  <si>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</si>
  <si>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</si>
  <si>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</si>
  <si>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</si>
  <si>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</si>
  <si>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</si>
  <si>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</si>
  <si>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</si>
  <si>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</si>
  <si>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</si>
  <si>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</si>
  <si>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</si>
  <si>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</si>
  <si>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</si>
  <si>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</si>
  <si>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</si>
  <si>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</si>
  <si>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</si>
  <si>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</si>
  <si>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</si>
  <si>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</si>
  <si>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</si>
  <si>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</si>
  <si>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</si>
  <si>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</si>
  <si>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</si>
  <si>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</si>
  <si>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</si>
  <si>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</si>
  <si>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</si>
  <si>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</si>
  <si>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</si>
  <si>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</si>
  <si>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</si>
  <si>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</si>
  <si>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</si>
  <si>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</si>
  <si>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</si>
  <si>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</si>
  <si>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</si>
  <si>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</si>
  <si>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</si>
  <si>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</si>
  <si>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</si>
  <si>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</si>
  <si>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</si>
  <si>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</si>
  <si>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</si>
  <si>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</si>
  <si>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</si>
  <si>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</si>
  <si>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</si>
  <si>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</si>
  <si>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</si>
  <si>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</si>
  <si>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</si>
  <si>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</si>
  <si>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</si>
  <si>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</si>
  <si>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</si>
  <si>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</si>
  <si>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</si>
  <si>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</si>
  <si>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</si>
  <si>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</si>
  <si>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</si>
  <si>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</si>
  <si>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</si>
  <si>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</si>
  <si>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</si>
  <si>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</si>
  <si>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</si>
  <si>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</si>
  <si>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</si>
  <si>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</si>
  <si>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</si>
  <si>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</si>
  <si>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</si>
  <si>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</si>
  <si>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</si>
  <si>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</si>
  <si>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</si>
  <si>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</si>
  <si>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</si>
  <si>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</si>
  <si>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</si>
  <si>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</si>
  <si>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</si>
  <si>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</si>
  <si>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</si>
  <si>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</si>
  <si>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</si>
  <si>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</si>
  <si>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</si>
  <si>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</si>
  <si>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</si>
  <si>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</si>
  <si>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</si>
  <si>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</si>
  <si>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</si>
  <si>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</si>
  <si>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</si>
  <si>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</si>
  <si>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</si>
  <si>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</si>
  <si>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</si>
  <si>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</si>
  <si>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</si>
  <si>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</si>
  <si>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</si>
  <si>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</si>
  <si>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</si>
  <si>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</si>
  <si>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</si>
  <si>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</si>
  <si>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</si>
  <si>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</si>
  <si>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</si>
  <si>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</si>
  <si>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</si>
  <si>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</si>
  <si>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</si>
  <si>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</si>
  <si>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</si>
  <si>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</si>
  <si>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</si>
  <si>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</si>
  <si>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</si>
  <si>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</si>
  <si>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</si>
  <si>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</si>
  <si>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</si>
  <si>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</si>
  <si>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</si>
  <si>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</si>
  <si>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</si>
  <si>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</si>
  <si>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</si>
  <si>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</si>
  <si>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</si>
  <si>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</si>
  <si>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</si>
  <si>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</si>
  <si>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</si>
  <si>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</si>
  <si>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</si>
  <si>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</si>
  <si>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</si>
  <si>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</si>
  <si>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</si>
  <si>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</si>
  <si>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</si>
  <si>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</si>
  <si>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</si>
  <si>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</si>
  <si>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</si>
  <si>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</si>
  <si>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</si>
  <si>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</si>
  <si>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</si>
  <si>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</si>
  <si>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</si>
  <si>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</si>
  <si>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</si>
  <si>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</si>
  <si>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</si>
  <si>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</si>
  <si>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</si>
  <si>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</si>
  <si>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</si>
  <si>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</si>
  <si>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</si>
  <si>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</si>
  <si>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</si>
  <si>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</si>
  <si>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</si>
  <si>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</si>
  <si>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</si>
  <si>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</si>
  <si>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</si>
  <si>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</si>
  <si>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</si>
  <si>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</si>
  <si>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</si>
  <si>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</si>
  <si>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</si>
  <si>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</si>
  <si>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</si>
  <si>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</si>
  <si>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</si>
  <si>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</si>
  <si>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</si>
  <si>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</si>
  <si>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</si>
  <si>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</si>
  <si>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</si>
  <si>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</si>
  <si>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</si>
  <si>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</si>
  <si>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</si>
  <si>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</si>
  <si>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</si>
  <si>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</si>
  <si>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</si>
  <si>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</si>
  <si>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</si>
  <si>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</si>
  <si>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</si>
  <si>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</si>
  <si>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</si>
  <si>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</si>
  <si>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</si>
  <si>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</si>
  <si>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</si>
  <si>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</si>
  <si>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</si>
  <si>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</si>
  <si>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</si>
  <si>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</si>
  <si>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</si>
  <si>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</si>
  <si>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</si>
  <si>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</si>
  <si>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</si>
  <si>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</si>
  <si>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</si>
  <si>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</si>
  <si>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</si>
  <si>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</si>
  <si>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</si>
  <si>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</si>
  <si>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</si>
  <si>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</si>
  <si>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</si>
  <si>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</si>
  <si>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</si>
  <si>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</si>
  <si>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</si>
  <si>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</si>
  <si>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</si>
  <si>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</si>
  <si>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</si>
  <si>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</si>
  <si>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</si>
  <si>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</si>
  <si>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</si>
  <si>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</si>
  <si>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</si>
  <si>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</si>
  <si>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</si>
  <si>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</si>
  <si>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</si>
  <si>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</si>
  <si>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</si>
  <si>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</si>
  <si>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</si>
  <si>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</si>
  <si>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</si>
  <si>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</si>
  <si>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</si>
  <si>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</si>
  <si>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</si>
  <si>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</si>
  <si>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</si>
  <si>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</si>
  <si>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</si>
  <si>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</si>
  <si>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</si>
  <si>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</si>
  <si>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</si>
  <si>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</si>
  <si>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</si>
  <si>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</si>
  <si>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</si>
  <si>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</si>
  <si>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</si>
  <si>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</si>
  <si>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</si>
  <si>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</si>
  <si>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</si>
  <si>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</si>
  <si>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</si>
  <si>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</si>
  <si>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</si>
  <si>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</si>
  <si>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</si>
  <si>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</si>
  <si>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</si>
  <si>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</si>
  <si>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</si>
  <si>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</si>
  <si>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</si>
  <si>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</si>
  <si>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</si>
  <si>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</si>
  <si>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</si>
  <si>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</si>
  <si>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</si>
  <si>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</si>
  <si>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</si>
  <si>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</si>
  <si>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</si>
  <si>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</si>
  <si>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</si>
  <si>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</si>
  <si>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</si>
  <si>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</si>
  <si>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</si>
  <si>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</si>
  <si>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</si>
  <si>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</si>
  <si>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</si>
  <si>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</si>
  <si>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</si>
  <si>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</si>
  <si>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</si>
  <si>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</si>
  <si>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</si>
  <si>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</si>
  <si>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</si>
  <si>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</si>
  <si>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</si>
  <si>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</si>
  <si>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</si>
  <si>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</si>
  <si>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</si>
  <si>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</si>
  <si>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</si>
  <si>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</si>
  <si>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</si>
  <si>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</si>
  <si>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</si>
  <si>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</si>
  <si>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</si>
  <si>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</si>
  <si>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</si>
  <si>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</si>
  <si>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</si>
  <si>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</si>
  <si>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</si>
  <si>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</si>
  <si>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</si>
  <si>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</si>
  <si>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</si>
  <si>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</si>
  <si>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</si>
  <si>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</si>
  <si>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</si>
  <si>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</si>
  <si>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</si>
  <si>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</si>
  <si>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</si>
  <si>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</si>
  <si>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</si>
  <si>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</si>
  <si>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</si>
  <si>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</si>
  <si>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</si>
  <si>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</si>
  <si>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</si>
  <si>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</si>
  <si>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</si>
  <si>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</si>
  <si>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</si>
  <si>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</si>
  <si>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</si>
  <si>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</si>
  <si>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</si>
  <si>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</si>
  <si>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</si>
  <si>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</si>
  <si>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</si>
  <si>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</si>
  <si>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</si>
  <si>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</si>
  <si>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</si>
  <si>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</si>
  <si>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</si>
  <si>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</si>
  <si>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</si>
  <si>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</si>
  <si>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</si>
  <si>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</si>
  <si>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</si>
  <si>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</si>
  <si>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</si>
  <si>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</si>
  <si>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</si>
  <si>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</si>
  <si>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</si>
  <si>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</si>
  <si>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</si>
  <si>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</si>
  <si>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</si>
  <si>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</si>
  <si>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</si>
  <si>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</si>
  <si>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</si>
  <si>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</si>
  <si>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</si>
  <si>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</si>
  <si>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</si>
  <si>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</si>
  <si>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</si>
  <si>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</si>
  <si>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</si>
  <si>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</si>
  <si>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</si>
  <si>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</si>
  <si>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</si>
  <si>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</si>
  <si>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</si>
  <si>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</si>
  <si>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</si>
  <si>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</si>
  <si>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</si>
  <si>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</si>
  <si>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</si>
  <si>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</si>
  <si>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</si>
  <si>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</si>
  <si>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</si>
  <si>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</si>
  <si>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</si>
  <si>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</si>
  <si>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</si>
  <si>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</si>
  <si>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</si>
  <si>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</si>
  <si>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</si>
  <si>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</si>
  <si>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</si>
  <si>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</si>
  <si>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</si>
  <si>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</si>
  <si>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</si>
  <si>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</si>
  <si>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</si>
  <si>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</si>
  <si>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</si>
  <si>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</si>
  <si>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</si>
  <si>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</si>
  <si>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</si>
  <si>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</si>
  <si>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</si>
  <si>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</si>
  <si>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</si>
  <si>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</si>
  <si>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</si>
  <si>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</si>
  <si>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</si>
  <si>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</si>
  <si>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</si>
  <si>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</si>
  <si>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</si>
  <si>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</si>
  <si>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</si>
  <si>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</si>
  <si>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</si>
  <si>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</si>
  <si>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</si>
  <si>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</si>
  <si>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</si>
  <si>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</si>
  <si>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</si>
  <si>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</si>
  <si>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</si>
  <si>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</si>
  <si>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</si>
  <si>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</si>
  <si>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</si>
  <si>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</si>
  <si>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</si>
  <si>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</si>
  <si>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</si>
  <si>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</si>
  <si>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</si>
  <si>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</si>
  <si>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</si>
  <si>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</si>
  <si>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</si>
  <si>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</si>
  <si>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</si>
  <si>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</si>
  <si>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</si>
  <si>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</si>
  <si>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</si>
  <si>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</si>
  <si>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</si>
  <si>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</si>
  <si>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</si>
  <si>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</si>
  <si>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</si>
  <si>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</si>
  <si>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</si>
  <si>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</si>
  <si>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</si>
  <si>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</si>
  <si>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</si>
  <si>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</si>
  <si>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</si>
  <si>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</si>
  <si>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</si>
  <si>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</si>
  <si>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</si>
  <si>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</si>
  <si>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</si>
  <si>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</si>
  <si>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</si>
  <si>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</si>
  <si>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</si>
  <si>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</si>
  <si>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</si>
  <si>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</si>
  <si>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</si>
  <si>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</si>
  <si>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</si>
  <si>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</si>
  <si>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</si>
  <si>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</si>
  <si>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</si>
  <si>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</si>
  <si>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</si>
  <si>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</si>
  <si>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</si>
  <si>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</si>
  <si>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</si>
  <si>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</si>
  <si>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</si>
  <si>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</si>
  <si>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</si>
  <si>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</si>
  <si>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</si>
  <si>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</si>
  <si>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</si>
  <si>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</si>
  <si>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</si>
  <si>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</si>
  <si>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</si>
  <si>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</si>
  <si>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</si>
  <si>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</si>
  <si>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</si>
  <si>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</si>
  <si>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</si>
  <si>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</si>
  <si>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</si>
  <si>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</si>
  <si>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</si>
  <si>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</si>
  <si>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</si>
  <si>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</si>
  <si>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</si>
  <si>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</si>
  <si>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</si>
  <si>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</si>
  <si>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</si>
  <si>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</si>
  <si>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</si>
  <si>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</si>
  <si>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</si>
  <si>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</si>
  <si>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</si>
  <si>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</si>
  <si>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</si>
  <si>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</si>
  <si>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</si>
  <si>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</si>
  <si>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</si>
  <si>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</si>
  <si>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</si>
  <si>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</si>
  <si>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</si>
  <si>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</si>
  <si>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</si>
  <si>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</si>
  <si>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</si>
  <si>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</si>
  <si>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</si>
  <si>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</si>
  <si>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</si>
  <si>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</si>
  <si>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</si>
  <si>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</si>
  <si>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</si>
  <si>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</si>
  <si>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</si>
  <si>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</si>
  <si>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</si>
  <si>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</si>
  <si>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</si>
  <si>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</si>
  <si>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</si>
  <si>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</si>
  <si>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</si>
  <si>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</si>
  <si>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</si>
  <si>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</si>
  <si>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</si>
  <si>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</si>
  <si>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</si>
  <si>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</si>
  <si>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</si>
  <si>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</si>
  <si>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</si>
  <si>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</si>
  <si>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</si>
  <si>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</si>
  <si>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</si>
  <si>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</si>
  <si>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</si>
  <si>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</si>
  <si>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</si>
  <si>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</si>
  <si>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</si>
  <si>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</si>
  <si>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</si>
  <si>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</si>
  <si>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</si>
  <si>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</si>
  <si>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</si>
  <si>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</si>
  <si>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</si>
  <si>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</si>
  <si>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</si>
  <si>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</si>
  <si>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</si>
  <si>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</si>
  <si>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</si>
  <si>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</si>
  <si>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</si>
  <si>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</si>
  <si>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</si>
  <si>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</si>
  <si>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</si>
  <si>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</si>
  <si>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</si>
  <si>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</si>
  <si>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</si>
  <si>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</si>
  <si>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</si>
  <si>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</si>
  <si>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</si>
  <si>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</si>
  <si>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</si>
  <si>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</si>
  <si>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</si>
  <si>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</si>
  <si>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</si>
  <si>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</si>
  <si>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</si>
  <si>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</si>
  <si>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</si>
  <si>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</si>
  <si>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</si>
  <si>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</si>
  <si>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</si>
  <si>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</si>
  <si>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</si>
  <si>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</si>
  <si>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</si>
  <si>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</si>
  <si>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</si>
  <si>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</si>
  <si>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</si>
  <si>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</si>
  <si>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</si>
  <si>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</si>
  <si>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</si>
  <si>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</si>
  <si>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</si>
  <si>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</si>
  <si>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</si>
  <si>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</si>
  <si>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</si>
  <si>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</si>
  <si>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</si>
  <si>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</si>
  <si>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</si>
  <si>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</si>
  <si>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</si>
  <si>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</si>
  <si>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</si>
  <si>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</si>
  <si>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</si>
  <si>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</si>
  <si>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</si>
  <si>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</si>
  <si>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</si>
  <si>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</si>
  <si>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</si>
  <si>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</si>
  <si>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</si>
  <si>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</si>
  <si>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</si>
  <si>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</si>
  <si>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</si>
  <si>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</si>
  <si>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</si>
  <si>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</si>
  <si>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</si>
  <si>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</si>
  <si>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</si>
  <si>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</si>
  <si>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</si>
  <si>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</si>
  <si>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</si>
  <si>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</si>
  <si>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</si>
  <si>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</si>
  <si>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</si>
  <si>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</si>
  <si>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</si>
  <si>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</si>
  <si>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</si>
  <si>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</si>
  <si>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</si>
  <si>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</si>
  <si>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</si>
  <si>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</si>
  <si>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</si>
  <si>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</si>
  <si>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</si>
  <si>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</si>
  <si>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</si>
  <si>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</si>
  <si>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</si>
  <si>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</si>
  <si>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</si>
  <si>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</si>
  <si>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</si>
  <si>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</si>
  <si>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</si>
  <si>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</si>
  <si>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</si>
  <si>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</si>
  <si>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</si>
  <si>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</si>
  <si>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</si>
  <si>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</si>
  <si>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</si>
  <si>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</si>
  <si>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</si>
  <si>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</si>
  <si>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</si>
  <si>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</si>
  <si>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</si>
  <si>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</si>
  <si>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</si>
  <si>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</si>
  <si>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</si>
  <si>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</si>
  <si>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</si>
  <si>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</si>
  <si>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</si>
  <si>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</si>
  <si>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</si>
  <si>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</si>
  <si>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</si>
  <si>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</si>
  <si>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</si>
  <si>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</si>
  <si>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</si>
  <si>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</si>
  <si>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</si>
  <si>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</si>
  <si>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</si>
  <si>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</si>
  <si>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</si>
  <si>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</si>
  <si>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</si>
  <si>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</si>
  <si>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</si>
  <si>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</si>
  <si>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</si>
  <si>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</si>
  <si>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</si>
  <si>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</si>
  <si>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</si>
  <si>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</si>
  <si>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</si>
  <si>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</si>
  <si>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</si>
  <si>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</si>
  <si>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</si>
  <si>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</si>
  <si>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</si>
  <si>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</si>
  <si>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</si>
  <si>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</si>
  <si>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</si>
  <si>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</si>
  <si>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</si>
  <si>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</si>
  <si>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</si>
  <si>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</si>
  <si>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</si>
  <si>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</si>
  <si>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</si>
  <si>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</si>
  <si>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</si>
  <si>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</si>
  <si>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</si>
  <si>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</si>
  <si>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</si>
  <si>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</si>
  <si>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</si>
  <si>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</si>
  <si>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</si>
  <si>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</si>
  <si>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</si>
  <si>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</si>
  <si>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</si>
  <si>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</si>
  <si>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</si>
  <si>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</si>
  <si>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</si>
  <si>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</si>
  <si>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</si>
  <si>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</si>
  <si>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</si>
  <si>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</si>
  <si>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</si>
  <si>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</si>
  <si>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</si>
  <si>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</si>
  <si>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</si>
  <si>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</si>
  <si>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</si>
  <si>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</si>
  <si>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</si>
  <si>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</si>
  <si>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</si>
  <si>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</si>
  <si>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</si>
  <si>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</si>
  <si>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</si>
  <si>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</si>
  <si>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</si>
  <si>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</si>
  <si>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</si>
  <si>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</si>
  <si>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</si>
  <si>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</si>
  <si>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</si>
  <si>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</si>
  <si>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</si>
  <si>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</si>
  <si>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</si>
  <si>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</si>
  <si>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</si>
  <si>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</si>
  <si>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</si>
  <si>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</si>
  <si>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</si>
  <si>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</si>
  <si>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</si>
  <si>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</si>
  <si>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</si>
  <si>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</si>
  <si>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</si>
  <si>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</si>
  <si>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</si>
  <si>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</si>
  <si>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</si>
  <si>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</si>
  <si>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</si>
  <si>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</si>
  <si>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</si>
  <si>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</si>
  <si>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</si>
  <si>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</si>
  <si>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</si>
  <si>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</si>
  <si>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</si>
  <si>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</si>
  <si>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</si>
  <si>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</si>
  <si>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</si>
  <si>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</si>
  <si>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</si>
  <si>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</si>
  <si>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</si>
  <si>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</si>
  <si>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</si>
  <si>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</si>
  <si>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</si>
  <si>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</si>
  <si>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</si>
  <si>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</si>
  <si>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</si>
  <si>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</si>
  <si>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</si>
  <si>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</si>
  <si>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</si>
  <si>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</si>
  <si>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</si>
  <si>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</si>
  <si>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</si>
  <si>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</si>
  <si>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</si>
  <si>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</si>
  <si>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</si>
  <si>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</si>
  <si>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</si>
  <si>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</si>
  <si>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</si>
  <si>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</si>
  <si>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</si>
  <si>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</si>
  <si>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</si>
  <si>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</si>
  <si>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</si>
  <si>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</si>
  <si>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</si>
  <si>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</si>
  <si>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</si>
  <si>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</si>
  <si>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</si>
  <si>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</si>
  <si>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</si>
  <si>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</si>
  <si>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</si>
  <si>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</si>
  <si>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</si>
  <si>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</si>
  <si>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</si>
  <si>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</si>
  <si>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</si>
  <si>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</si>
  <si>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</si>
  <si>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</si>
  <si>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</si>
  <si>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</si>
  <si>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</si>
  <si>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</si>
  <si>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</si>
  <si>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</si>
  <si>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</si>
  <si>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</si>
  <si>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</si>
  <si>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</si>
  <si>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</si>
  <si>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</si>
  <si>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</si>
  <si>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</si>
  <si>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</si>
  <si>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</si>
  <si>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</si>
  <si>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</si>
  <si>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</si>
  <si>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</si>
  <si>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</si>
  <si>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</si>
  <si>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</si>
  <si>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</si>
  <si>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</si>
  <si>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</si>
  <si>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</si>
  <si>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</si>
  <si>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</si>
  <si>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</si>
  <si>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</si>
  <si>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</si>
  <si>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</si>
  <si>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</si>
  <si>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</si>
  <si>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</si>
  <si>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</si>
  <si>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</si>
  <si>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</si>
  <si>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</si>
  <si>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</si>
  <si>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</si>
  <si>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</si>
  <si>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</si>
  <si>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</si>
  <si>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</si>
  <si>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</si>
  <si>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</si>
  <si>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</si>
  <si>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</si>
  <si>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</si>
  <si>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</si>
  <si>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</si>
  <si>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</si>
  <si>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</si>
  <si>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</si>
  <si>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</si>
  <si>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</si>
  <si>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</si>
  <si>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</si>
  <si>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</si>
  <si>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</si>
  <si>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</si>
  <si>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</si>
  <si>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</si>
  <si>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</si>
  <si>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</si>
  <si>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</si>
  <si>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</si>
  <si>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</si>
  <si>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</si>
  <si>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</si>
  <si>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</si>
  <si>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</si>
  <si>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</si>
  <si>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</si>
  <si>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</si>
  <si>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</si>
  <si>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</si>
  <si>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</si>
  <si>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</si>
  <si>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</si>
  <si>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</si>
  <si>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</si>
  <si>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</si>
  <si>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</si>
  <si>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</si>
  <si>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</si>
  <si>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</si>
  <si>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</si>
  <si>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</si>
  <si>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</si>
  <si>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</si>
  <si>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</si>
  <si>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</si>
  <si>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</si>
  <si>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</si>
  <si>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</si>
  <si>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</si>
  <si>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</si>
  <si>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</si>
  <si>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</si>
  <si>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</si>
  <si>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</si>
  <si>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</si>
  <si>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</si>
  <si>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</si>
  <si>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</si>
  <si>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</si>
  <si>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</si>
  <si>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</si>
  <si>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</si>
  <si>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</si>
  <si>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</si>
  <si>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</si>
  <si>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</si>
  <si>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</si>
  <si>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</si>
  <si>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</si>
  <si>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</si>
  <si>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</si>
  <si>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</si>
  <si>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</si>
  <si>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</si>
  <si>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</si>
  <si>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</si>
  <si>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</si>
  <si>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</si>
  <si>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</si>
  <si>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</si>
  <si>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</si>
  <si>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</si>
  <si>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</si>
  <si>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</si>
  <si>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</si>
  <si>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</si>
  <si>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</si>
  <si>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</si>
  <si>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</si>
  <si>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</si>
  <si>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</si>
  <si>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</si>
  <si>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</si>
  <si>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</si>
  <si>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</si>
  <si>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</si>
  <si>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</si>
  <si>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</si>
  <si>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</si>
  <si>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</si>
  <si>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</si>
  <si>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</si>
  <si>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</si>
  <si>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</si>
  <si>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</si>
  <si>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</si>
  <si>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</si>
  <si>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</si>
  <si>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</si>
  <si>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</si>
  <si>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</si>
  <si>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</si>
  <si>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</si>
  <si>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</si>
  <si>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</si>
  <si>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</si>
  <si>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</si>
  <si>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</si>
  <si>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</si>
  <si>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</si>
  <si>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</si>
  <si>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</si>
  <si>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</si>
  <si>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</si>
  <si>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</si>
  <si>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</si>
  <si>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</si>
  <si>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</si>
  <si>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</si>
  <si>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</si>
  <si>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</si>
  <si>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</si>
  <si>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</si>
  <si>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</si>
  <si>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</si>
  <si>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</si>
  <si>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</si>
  <si>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</si>
  <si>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</si>
  <si>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</si>
  <si>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</si>
  <si>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</si>
  <si>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</si>
  <si>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</si>
  <si>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</si>
  <si>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</si>
  <si>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</si>
  <si>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</si>
  <si>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</si>
  <si>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</si>
  <si>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</si>
  <si>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</si>
  <si>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</si>
  <si>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</si>
  <si>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</si>
  <si>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</si>
  <si>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</si>
  <si>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</si>
  <si>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</si>
  <si>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</si>
  <si>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</si>
  <si>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</si>
  <si>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</si>
  <si>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</si>
  <si>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</si>
  <si>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</si>
  <si>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</si>
  <si>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</si>
  <si>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</si>
  <si>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</si>
  <si>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</si>
  <si>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</si>
  <si>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</si>
  <si>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</si>
  <si>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</si>
  <si>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</si>
  <si>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</si>
  <si>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</si>
  <si>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</si>
  <si>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</si>
  <si>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</si>
  <si>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</si>
  <si>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</si>
  <si>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</si>
  <si>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</si>
  <si>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</si>
  <si>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</si>
  <si>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</si>
  <si>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</si>
  <si>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</si>
  <si>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</si>
  <si>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</si>
  <si>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</si>
  <si>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</si>
  <si>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</si>
  <si>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</si>
  <si>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</si>
  <si>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</si>
  <si>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</si>
  <si>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</si>
  <si>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</si>
  <si>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</si>
  <si>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</si>
  <si>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</si>
  <si>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</si>
  <si>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</si>
  <si>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</si>
  <si>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</si>
  <si>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</si>
  <si>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</si>
  <si>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</si>
  <si>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</si>
  <si>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</si>
  <si>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</si>
  <si>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</si>
  <si>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</si>
  <si>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</si>
  <si>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</si>
  <si>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</si>
  <si>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</si>
  <si>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</si>
  <si>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</si>
  <si>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</si>
  <si>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</si>
  <si>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</si>
  <si>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</si>
  <si>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</si>
  <si>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</si>
  <si>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</si>
  <si>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</si>
  <si>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</si>
  <si>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</si>
  <si>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</si>
  <si>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</si>
  <si>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</si>
  <si>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</si>
  <si>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</si>
  <si>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</si>
  <si>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</si>
  <si>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</si>
  <si>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</si>
  <si>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</si>
  <si>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</si>
  <si>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</si>
  <si>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</si>
  <si>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</si>
  <si>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</si>
  <si>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</si>
  <si>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</si>
  <si>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</si>
  <si>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</si>
  <si>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</si>
  <si>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</si>
  <si>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</si>
  <si>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</si>
  <si>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</si>
  <si>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</si>
  <si>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</si>
  <si>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</si>
  <si>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</si>
  <si>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</si>
  <si>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</si>
  <si>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</si>
  <si>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</si>
  <si>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</si>
  <si>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</si>
  <si>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</si>
  <si>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</si>
  <si>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</si>
  <si>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</si>
  <si>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</si>
  <si>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</si>
  <si>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</si>
  <si>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</si>
  <si>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</si>
  <si>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</si>
  <si>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</si>
  <si>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</si>
  <si>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</si>
  <si>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</si>
  <si>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</si>
  <si>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</si>
  <si>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</si>
  <si>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</si>
  <si>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</si>
  <si>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</si>
  <si>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</si>
  <si>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</si>
  <si>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</si>
  <si>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</si>
  <si>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</si>
  <si>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</si>
  <si>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</si>
  <si>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</si>
  <si>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</si>
  <si>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</si>
  <si>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</si>
  <si>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</si>
  <si>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</si>
  <si>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</si>
  <si>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</si>
  <si>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</si>
  <si>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</si>
  <si>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</si>
  <si>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</si>
  <si>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</si>
  <si>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</si>
  <si>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</si>
  <si>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</si>
  <si>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</si>
  <si>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</si>
  <si>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</si>
  <si>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</si>
  <si>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</si>
  <si>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</si>
  <si>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</si>
  <si>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</si>
  <si>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</si>
  <si>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</si>
  <si>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</si>
  <si>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</si>
  <si>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</si>
  <si>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</si>
  <si>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</si>
  <si>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</si>
  <si>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</si>
  <si>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</si>
  <si>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</si>
  <si>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</si>
  <si>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</si>
  <si>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</si>
  <si>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</si>
  <si>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</si>
  <si>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</si>
  <si>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</si>
  <si>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</si>
  <si>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</si>
  <si>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</si>
  <si>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</si>
  <si>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</si>
  <si>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</si>
  <si>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</si>
  <si>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</si>
  <si>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</si>
  <si>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</si>
  <si>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</si>
  <si>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</si>
  <si>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</si>
  <si>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</si>
  <si>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</si>
  <si>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</si>
  <si>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</si>
  <si>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</si>
  <si>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</si>
  <si>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</si>
  <si>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</si>
  <si>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</si>
  <si>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</si>
  <si>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</si>
  <si>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</si>
  <si>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</si>
  <si>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</si>
  <si>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</si>
  <si>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</si>
  <si>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</si>
  <si>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</si>
  <si>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</si>
  <si>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</si>
  <si>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</si>
  <si>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</si>
  <si>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</si>
  <si>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</si>
  <si>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</si>
  <si>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</si>
  <si>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</si>
  <si>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</si>
  <si>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</si>
  <si>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</si>
  <si>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</si>
  <si>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</si>
  <si>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</si>
  <si>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</si>
  <si>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</si>
  <si>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</si>
  <si>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</si>
  <si>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</si>
  <si>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</si>
  <si>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</si>
  <si>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</si>
  <si>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</si>
  <si>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</si>
  <si>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</si>
  <si>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</si>
  <si>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</si>
  <si>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</si>
  <si>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</si>
  <si>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</si>
  <si>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</si>
  <si>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</si>
  <si>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</si>
  <si>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</si>
  <si>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</si>
  <si>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</si>
  <si>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</si>
  <si>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</si>
  <si>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</si>
  <si>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</si>
  <si>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</si>
  <si>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</si>
  <si>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</si>
  <si>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</si>
  <si>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</si>
  <si>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</si>
  <si>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</si>
  <si>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</si>
  <si>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</si>
  <si>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</si>
  <si>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</si>
  <si>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</si>
  <si>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</si>
  <si>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</si>
  <si>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</si>
  <si>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</si>
  <si>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</si>
  <si>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</si>
  <si>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</si>
  <si>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</si>
  <si>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</si>
  <si>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</si>
  <si>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</si>
  <si>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</si>
  <si>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In a scenario limiting global warming to 1.5 °C, Minnesota would need to cut its CO2e emissions (excluding land use) by about 50% of 2005 levels.</t>
  </si>
  <si>
    <t>In a scenario limiting global warming to 1.5 °C, Minnesota would need to cut its CO2e emissions (including land use) by about 63%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</si>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</sst>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xf numFmtId="43" fontId="4" fillId="0" borderId="0" applyFont="0" applyFill="0" applyBorder="0" applyAlignment="0" applyProtection="0"/>
  </cellStyleXfs>
  <cellXfs count="53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49" fontId="5" fillId="0" borderId="72" xfId="2" applyNumberFormat="1" applyFill="1" applyBorder="1" applyAlignment="1">
      <alignment wrapText="1"/>
    </xf>
    <xf numFmtId="43" fontId="0" fillId="0" borderId="0" xfId="20" applyFont="1" applyAlignment="1">
      <alignment wrapText="1"/>
    </xf>
    <xf numFmtId="43" fontId="0" fillId="0" borderId="29" xfId="20" applyFon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I1" zoomScale="80" zoomScaleNormal="80" workbookViewId="0">
      <pane ySplit="1" topLeftCell="A62" activePane="bottomLeft" state="frozen"/>
      <selection pane="bottomLeft" activeCell="P65" sqref="P6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3509</v>
      </c>
      <c r="R62" s="400" t="s">
        <v>3055</v>
      </c>
      <c r="S62" s="444" t="s">
        <v>3492</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3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63" t="s">
        <v>3602</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3390</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3391</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3392</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3393</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3510</v>
      </c>
      <c r="Q70" s="62" t="str">
        <f t="shared" si="11"/>
        <v>transportation-sector-main.html#ev-mandate</v>
      </c>
      <c r="R70" s="403" t="str">
        <f t="shared" si="11"/>
        <v>ev-mandate.html</v>
      </c>
      <c r="S70" s="445" t="s">
        <v>3493</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3511</v>
      </c>
      <c r="Q71" s="62" t="str">
        <f t="shared" si="11"/>
        <v>transportation-sector-main.html#ev-mandate</v>
      </c>
      <c r="R71" s="403" t="str">
        <f t="shared" si="11"/>
        <v>ev-mandate.html</v>
      </c>
      <c r="S71" s="445" t="s">
        <v>3494</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3394</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3395</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3396</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3512</v>
      </c>
      <c r="Q76" s="74" t="s">
        <v>516</v>
      </c>
      <c r="R76" s="402" t="s">
        <v>517</v>
      </c>
      <c r="S76" s="468" t="s">
        <v>3580</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3397</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3398</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3399</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3400</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3401</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3402</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3403</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3404</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3405</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3406</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3407</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3506</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3495</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3513</v>
      </c>
      <c r="Q116" s="54" t="s">
        <v>219</v>
      </c>
      <c r="R116" s="405" t="s">
        <v>220</v>
      </c>
      <c r="S116" s="398" t="s">
        <v>3496</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3517</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3514</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3515</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3518</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3516</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3519</v>
      </c>
      <c r="Q126" s="59" t="str">
        <f t="shared" si="38"/>
        <v>buildings-sector-main.html#component-elec</v>
      </c>
      <c r="R126" s="407" t="str">
        <f t="shared" si="38"/>
        <v>building-component-electrification.html</v>
      </c>
      <c r="S126" s="455" t="s">
        <v>3497</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3520</v>
      </c>
      <c r="Q129" s="59" t="str">
        <f t="shared" ref="Q129:R130" si="40">Q$116</f>
        <v>buildings-sector-main.html#component-elec</v>
      </c>
      <c r="R129" s="407" t="str">
        <f t="shared" si="40"/>
        <v>building-component-electrification.html</v>
      </c>
      <c r="S129" s="455" t="s">
        <v>3498</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3521</v>
      </c>
      <c r="Q130" s="59" t="str">
        <f t="shared" si="40"/>
        <v>buildings-sector-main.html#component-elec</v>
      </c>
      <c r="R130" s="407" t="str">
        <f t="shared" si="40"/>
        <v>building-component-electrification.html</v>
      </c>
      <c r="S130" s="455" t="s">
        <v>3499</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3522</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3523</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3524</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3525</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3526</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3527</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3528</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3529</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3530</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3531</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3532</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3533</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3534</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3535</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3536</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3537</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3538</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3539</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3408</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3409</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3410</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3411</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3549</v>
      </c>
      <c r="Q156" s="54" t="s">
        <v>229</v>
      </c>
      <c r="R156" s="405" t="s">
        <v>230</v>
      </c>
      <c r="S156" s="452" t="s">
        <v>3582</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3550</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3549</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3551</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3561</v>
      </c>
      <c r="Q178" s="54" t="s">
        <v>2739</v>
      </c>
      <c r="R178" s="405" t="s">
        <v>2740</v>
      </c>
      <c r="S178" s="453" t="s">
        <v>3583</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3552</v>
      </c>
      <c r="Q179" s="54" t="s">
        <v>305</v>
      </c>
      <c r="R179" s="405" t="s">
        <v>307</v>
      </c>
      <c r="S179" s="453" t="s">
        <v>3500</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3579</v>
      </c>
      <c r="Q180" s="54" t="s">
        <v>306</v>
      </c>
      <c r="R180" s="405" t="s">
        <v>307</v>
      </c>
      <c r="S180" s="453" t="s">
        <v>3500</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3553</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3555</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3556</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3569</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3554</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3557</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3558</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3488</v>
      </c>
      <c r="D214" s="54"/>
      <c r="E214" s="54"/>
      <c r="F214" s="54"/>
      <c r="G214" s="54"/>
      <c r="H214" s="55">
        <v>33</v>
      </c>
      <c r="I214" s="54" t="s">
        <v>48</v>
      </c>
      <c r="J214" s="77" t="s">
        <v>20</v>
      </c>
      <c r="K214" s="77" t="s">
        <v>2421</v>
      </c>
      <c r="L214" s="60">
        <v>0</v>
      </c>
      <c r="M214" s="60">
        <v>1</v>
      </c>
      <c r="N214" s="69">
        <v>5.0000000000000001E-3</v>
      </c>
      <c r="O214" s="54" t="s">
        <v>3491</v>
      </c>
      <c r="P214" s="465" t="s">
        <v>3559</v>
      </c>
      <c r="Q214" s="54" t="s">
        <v>235</v>
      </c>
      <c r="R214" s="405" t="s">
        <v>236</v>
      </c>
      <c r="S214" s="443" t="s">
        <v>3581</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3560</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3566</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3567</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3562</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3563</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3564</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3565</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3568</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3571</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3570</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3572</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3573</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3574</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3412</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3413</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3414</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3415</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3416</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3417</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3418</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3419</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3420</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3421</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3422</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3423</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3424</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3425</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3426</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3427</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3428</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3429</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3430</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3431</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3432</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3433</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3434</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3435</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3436</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3437</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3438</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3439</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3440</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3441</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3442</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3443</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3444</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3445</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3508</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3507</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75">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3586</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3587</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3588</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3589</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3590</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3591</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3592</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3593</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3575</v>
      </c>
      <c r="Q423" s="54" t="s">
        <v>257</v>
      </c>
      <c r="R423" s="405" t="s">
        <v>258</v>
      </c>
      <c r="S423" s="443" t="s">
        <v>3594</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3540</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3541</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3542</v>
      </c>
      <c r="Q438" s="56" t="str">
        <f t="shared" ref="Q438:R442" si="120">Q$437</f>
        <v>fuels.html#carbon-tax</v>
      </c>
      <c r="R438" s="406" t="str">
        <f t="shared" si="120"/>
        <v>carbon-tax.html</v>
      </c>
      <c r="S438" s="452" t="s">
        <v>3501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3543</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3544</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3545</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3546</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3595</v>
      </c>
      <c r="Q455" s="56"/>
      <c r="R455" s="405"/>
      <c r="S455" s="452" t="s">
        <v>3502</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3576</v>
      </c>
      <c r="Q484" s="9" t="s">
        <v>275</v>
      </c>
      <c r="R484" s="405" t="s">
        <v>276</v>
      </c>
      <c r="S484" s="453"/>
      <c r="T484" s="56"/>
    </row>
    <row r="485" spans="1:20" s="5" customFormat="1" ht="4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3547</v>
      </c>
      <c r="Q485" s="9" t="s">
        <v>275</v>
      </c>
      <c r="R485" s="405" t="s">
        <v>276</v>
      </c>
      <c r="S485" s="457">
        <f>S$484</f>
        <v>0</v>
      </c>
      <c r="T485" s="56"/>
    </row>
    <row r="486" spans="1:20" s="5" customFormat="1" ht="4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3548</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4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3577</v>
      </c>
      <c r="Q489" s="9" t="s">
        <v>275</v>
      </c>
      <c r="R489" s="405" t="s">
        <v>276</v>
      </c>
      <c r="S489" s="457">
        <f>S$484</f>
        <v>0</v>
      </c>
      <c r="T489" s="56"/>
    </row>
    <row r="490" spans="1:20" s="5" customFormat="1" ht="4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3578</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3447</v>
      </c>
      <c r="B569" s="4" t="s">
        <v>3448</v>
      </c>
      <c r="C569" s="4" t="s">
        <v>3455</v>
      </c>
      <c r="D569" s="4" t="s">
        <v>3464</v>
      </c>
      <c r="F569" s="4" t="s">
        <v>3469</v>
      </c>
      <c r="H569" s="432">
        <v>545</v>
      </c>
      <c r="I569" s="4" t="s">
        <v>48</v>
      </c>
      <c r="J569" s="336"/>
      <c r="K569" s="336"/>
      <c r="L569" s="79">
        <v>0</v>
      </c>
      <c r="M569" s="4">
        <v>10</v>
      </c>
      <c r="N569" s="4">
        <v>1</v>
      </c>
      <c r="O569" s="4" t="s">
        <v>3363</v>
      </c>
      <c r="P569" s="4" t="s">
        <v>3474</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3465</v>
      </c>
      <c r="F570" s="4" t="s">
        <v>3470</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3466</v>
      </c>
      <c r="F571" s="4" t="s">
        <v>3471</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3467</v>
      </c>
      <c r="F572" s="4" t="s">
        <v>3472</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3468</v>
      </c>
      <c r="F573" s="4" t="s">
        <v>3473</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3447</v>
      </c>
      <c r="B574" s="4" t="s">
        <v>3449</v>
      </c>
      <c r="C574" s="4" t="s">
        <v>3456</v>
      </c>
      <c r="D574" s="4" t="s">
        <v>3464</v>
      </c>
      <c r="F574" s="4" t="s">
        <v>3469</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3465</v>
      </c>
      <c r="F575" s="4" t="s">
        <v>3470</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3466</v>
      </c>
      <c r="F576" s="4" t="s">
        <v>3471</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3467</v>
      </c>
      <c r="F577" s="4" t="s">
        <v>3472</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3468</v>
      </c>
      <c r="F578" s="4" t="s">
        <v>3473</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3447</v>
      </c>
      <c r="B579" s="4" t="s">
        <v>513</v>
      </c>
      <c r="C579" s="4" t="s">
        <v>3457</v>
      </c>
      <c r="D579" s="4" t="s">
        <v>3464</v>
      </c>
      <c r="F579" s="4" t="s">
        <v>3469</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3465</v>
      </c>
      <c r="F580" s="4" t="s">
        <v>3470</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3466</v>
      </c>
      <c r="F581" s="4" t="s">
        <v>3471</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3467</v>
      </c>
      <c r="F582" s="4" t="s">
        <v>3472</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3468</v>
      </c>
      <c r="F583" s="4" t="s">
        <v>3473</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3447</v>
      </c>
      <c r="B584" s="4" t="s">
        <v>3450</v>
      </c>
      <c r="C584" s="4" t="s">
        <v>3458</v>
      </c>
      <c r="D584" s="4" t="s">
        <v>3464</v>
      </c>
      <c r="F584" s="4" t="s">
        <v>3469</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3465</v>
      </c>
      <c r="F585" s="4" t="s">
        <v>3470</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3467</v>
      </c>
      <c r="F587" s="4" t="s">
        <v>3472</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3468</v>
      </c>
      <c r="F588" s="4" t="s">
        <v>3473</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3447</v>
      </c>
      <c r="B589" s="4" t="s">
        <v>3451</v>
      </c>
      <c r="C589" s="4" t="s">
        <v>3459</v>
      </c>
      <c r="D589" s="4" t="s">
        <v>3464</v>
      </c>
      <c r="F589" s="4" t="s">
        <v>3469</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3447</v>
      </c>
      <c r="B594" s="4" t="s">
        <v>294</v>
      </c>
      <c r="C594" s="4" t="s">
        <v>3460</v>
      </c>
      <c r="D594" s="4" t="s">
        <v>3464</v>
      </c>
      <c r="F594" s="4" t="s">
        <v>3469</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3465</v>
      </c>
      <c r="F595" s="4" t="s">
        <v>3470</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3466</v>
      </c>
      <c r="F596" s="4" t="s">
        <v>3471</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3467</v>
      </c>
      <c r="F597" s="4" t="s">
        <v>3472</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3468</v>
      </c>
      <c r="F598" s="4" t="s">
        <v>3473</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3447</v>
      </c>
      <c r="B599" s="4" t="s">
        <v>3452</v>
      </c>
      <c r="C599" s="4" t="s">
        <v>3461</v>
      </c>
      <c r="D599" s="4" t="s">
        <v>3464</v>
      </c>
      <c r="F599" s="4" t="s">
        <v>3469</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3465</v>
      </c>
      <c r="F600" s="4" t="s">
        <v>3470</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3466</v>
      </c>
      <c r="F601" s="4" t="s">
        <v>3471</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3467</v>
      </c>
      <c r="F602" s="4" t="s">
        <v>3472</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3468</v>
      </c>
      <c r="F603" s="4" t="s">
        <v>3473</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3447</v>
      </c>
      <c r="B604" s="4" t="s">
        <v>3453</v>
      </c>
      <c r="C604" s="4" t="s">
        <v>3462</v>
      </c>
      <c r="D604" s="4" t="s">
        <v>3464</v>
      </c>
      <c r="F604" s="4" t="s">
        <v>3469</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3465</v>
      </c>
      <c r="F605" s="4" t="s">
        <v>3470</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3466</v>
      </c>
      <c r="F606" s="4" t="s">
        <v>3471</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3467</v>
      </c>
      <c r="F607" s="4" t="s">
        <v>3472</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3468</v>
      </c>
      <c r="F608" s="4" t="s">
        <v>3473</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3447</v>
      </c>
      <c r="B609" s="4" t="s">
        <v>3454</v>
      </c>
      <c r="C609" s="4" t="s">
        <v>3463</v>
      </c>
      <c r="D609" s="4" t="s">
        <v>3464</v>
      </c>
      <c r="F609" s="4" t="s">
        <v>3469</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3467</v>
      </c>
      <c r="F612" s="4" t="s">
        <v>3472</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3468</v>
      </c>
      <c r="F613" s="4" t="s">
        <v>3473</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71" t="s">
        <v>3225</v>
      </c>
      <c r="B1" s="471"/>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71" t="s">
        <v>3229</v>
      </c>
      <c r="B42" s="471"/>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0" activePane="bottomLeft" state="frozen"/>
      <selection pane="bottomLeft" activeCell="N34" sqref="N34"/>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hidden="1" customWidth="1"/>
    <col min="9" max="9" width="34.28515625" style="79" hidden="1"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3475</v>
      </c>
      <c r="K1" s="436" t="s">
        <v>3476</v>
      </c>
      <c r="L1" s="436" t="s">
        <v>3477</v>
      </c>
      <c r="M1" s="436" t="s">
        <v>3478</v>
      </c>
      <c r="N1" s="436" t="s">
        <v>3479</v>
      </c>
      <c r="O1" s="436" t="s">
        <v>3480</v>
      </c>
      <c r="P1" s="436" t="s">
        <v>3481</v>
      </c>
      <c r="Q1" s="436" t="s">
        <v>3482</v>
      </c>
      <c r="R1" s="436" t="s">
        <v>3483</v>
      </c>
      <c r="S1" s="436" t="s">
        <v>3484</v>
      </c>
    </row>
    <row r="2" spans="1:19" ht="60">
      <c r="A2" s="346" t="s">
        <v>2547</v>
      </c>
      <c r="B2" s="344" t="s">
        <v>2548</v>
      </c>
      <c r="C2" s="411">
        <v>1</v>
      </c>
      <c r="D2" s="344" t="s">
        <v>69</v>
      </c>
      <c r="E2" s="344" t="s">
        <v>70</v>
      </c>
      <c r="F2" s="4" t="str">
        <f>UnitControlCenter!$B$3</f>
        <v>million metric tons / year</v>
      </c>
      <c r="G2" s="344" t="s">
        <v>197</v>
      </c>
      <c r="J2" s="79" t="s">
        <v>3503</v>
      </c>
      <c r="K2" s="79">
        <v>2030</v>
      </c>
      <c r="L2" s="469">
        <v>38.959443466719549</v>
      </c>
      <c r="M2" s="469">
        <v>38.959443466719549</v>
      </c>
      <c r="N2" s="79" t="s">
        <v>3601</v>
      </c>
      <c r="O2" s="4" t="s">
        <v>3584</v>
      </c>
      <c r="P2" s="4">
        <v>2050</v>
      </c>
      <c r="Q2" s="469">
        <v>20.817296657658897</v>
      </c>
      <c r="R2" s="469">
        <v>20.817296657658897</v>
      </c>
      <c r="S2" s="4" t="s">
        <v>3585</v>
      </c>
    </row>
    <row r="3" spans="1:19" ht="60">
      <c r="A3" s="346" t="s">
        <v>2547</v>
      </c>
      <c r="B3" s="344" t="s">
        <v>2549</v>
      </c>
      <c r="C3" s="348">
        <v>1</v>
      </c>
      <c r="D3" s="345" t="s">
        <v>69</v>
      </c>
      <c r="E3" s="345" t="s">
        <v>70</v>
      </c>
      <c r="F3" s="4" t="str">
        <f>UnitControlCenter!$B$3</f>
        <v>million metric tons / year</v>
      </c>
      <c r="G3" s="344" t="s">
        <v>2515</v>
      </c>
      <c r="I3" s="344"/>
      <c r="J3" s="79" t="s">
        <v>3503</v>
      </c>
      <c r="K3" s="79">
        <v>2030</v>
      </c>
      <c r="L3" s="469">
        <v>64.189206633009974</v>
      </c>
      <c r="M3" s="469">
        <v>64.189206633009974</v>
      </c>
      <c r="N3" s="79" t="s">
        <v>3600</v>
      </c>
      <c r="O3" s="4" t="s">
        <v>3584</v>
      </c>
      <c r="P3" s="4">
        <v>2050</v>
      </c>
      <c r="Q3" s="469">
        <v>25.863249290916979</v>
      </c>
      <c r="R3" s="469">
        <v>25.863249290916979</v>
      </c>
      <c r="S3" s="4" t="s">
        <v>3585</v>
      </c>
    </row>
    <row r="4" spans="1:19" ht="90">
      <c r="A4" s="346" t="s">
        <v>2547</v>
      </c>
      <c r="B4" s="345" t="s">
        <v>2550</v>
      </c>
      <c r="C4" s="411">
        <v>1</v>
      </c>
      <c r="D4" s="344" t="s">
        <v>71</v>
      </c>
      <c r="E4" s="344" t="s">
        <v>72</v>
      </c>
      <c r="F4" s="4" t="str">
        <f>UnitControlCenter!$B$3</f>
        <v>million metric tons / year</v>
      </c>
      <c r="G4" s="344" t="s">
        <v>3198</v>
      </c>
      <c r="H4" s="344" t="s">
        <v>3199</v>
      </c>
      <c r="I4" s="344" t="s">
        <v>3200</v>
      </c>
      <c r="L4" s="469"/>
      <c r="M4" s="469"/>
    </row>
    <row r="5" spans="1:19" ht="30">
      <c r="A5" s="346" t="s">
        <v>2547</v>
      </c>
      <c r="B5" s="345" t="s">
        <v>2551</v>
      </c>
      <c r="C5" s="411">
        <v>1</v>
      </c>
      <c r="D5" s="344" t="s">
        <v>71</v>
      </c>
      <c r="E5" s="344" t="s">
        <v>72</v>
      </c>
      <c r="F5" s="4" t="str">
        <f>UnitControlCenter!$B$3</f>
        <v>million metric tons / year</v>
      </c>
      <c r="G5" s="344" t="s">
        <v>3201</v>
      </c>
      <c r="H5" s="344" t="s">
        <v>3202</v>
      </c>
      <c r="I5" s="344" t="s">
        <v>3203</v>
      </c>
      <c r="L5" s="469"/>
      <c r="M5" s="469"/>
    </row>
    <row r="6" spans="1:19" ht="30">
      <c r="A6" s="346" t="s">
        <v>2547</v>
      </c>
      <c r="B6" s="345" t="s">
        <v>2552</v>
      </c>
      <c r="C6" s="411">
        <v>1</v>
      </c>
      <c r="D6" s="344" t="s">
        <v>71</v>
      </c>
      <c r="E6" s="344" t="s">
        <v>72</v>
      </c>
      <c r="F6" s="4" t="str">
        <f>UnitControlCenter!$B$3</f>
        <v>million metric tons / year</v>
      </c>
      <c r="G6" s="344" t="s">
        <v>2949</v>
      </c>
      <c r="H6" s="79" t="s">
        <v>2950</v>
      </c>
      <c r="I6" s="344" t="s">
        <v>2951</v>
      </c>
      <c r="L6" s="469"/>
      <c r="M6" s="469"/>
    </row>
    <row r="7" spans="1:19">
      <c r="A7" s="346" t="s">
        <v>2547</v>
      </c>
      <c r="B7" s="345" t="s">
        <v>3286</v>
      </c>
      <c r="C7" s="412">
        <v>0</v>
      </c>
      <c r="D7" s="344" t="s">
        <v>69</v>
      </c>
      <c r="E7" s="344" t="s">
        <v>70</v>
      </c>
      <c r="F7" s="1" t="str">
        <f>UnitControlCenter!$B$4</f>
        <v>g CO2e / 2019 dollar</v>
      </c>
      <c r="G7" s="344" t="s">
        <v>3231</v>
      </c>
      <c r="I7" s="344"/>
      <c r="L7" s="469"/>
      <c r="M7" s="469"/>
    </row>
    <row r="8" spans="1:19">
      <c r="A8" s="346" t="s">
        <v>2547</v>
      </c>
      <c r="B8" s="345" t="s">
        <v>151</v>
      </c>
      <c r="C8" s="411">
        <v>1</v>
      </c>
      <c r="D8" s="344" t="s">
        <v>69</v>
      </c>
      <c r="E8" s="344" t="s">
        <v>70</v>
      </c>
      <c r="F8" s="4" t="str">
        <f>UnitControlCenter!$B$3</f>
        <v>million metric tons / year</v>
      </c>
      <c r="G8" s="344" t="s">
        <v>2709</v>
      </c>
      <c r="I8" s="344"/>
      <c r="L8" s="469"/>
      <c r="M8" s="469"/>
    </row>
    <row r="9" spans="1:19" ht="60">
      <c r="A9" s="346" t="s">
        <v>2547</v>
      </c>
      <c r="B9" s="345" t="s">
        <v>2707</v>
      </c>
      <c r="C9" s="411">
        <v>1</v>
      </c>
      <c r="D9" s="344" t="s">
        <v>69</v>
      </c>
      <c r="E9" s="344" t="s">
        <v>70</v>
      </c>
      <c r="F9" s="4" t="str">
        <f>UnitControlCenter!$B$3</f>
        <v>million metric tons / year</v>
      </c>
      <c r="G9" s="344" t="s">
        <v>2710</v>
      </c>
      <c r="J9" s="79" t="s">
        <v>3503</v>
      </c>
      <c r="K9" s="79">
        <v>2030</v>
      </c>
      <c r="L9" s="469">
        <v>7.606358103512008</v>
      </c>
      <c r="M9" s="469">
        <v>7.606358103512008</v>
      </c>
      <c r="N9" s="79" t="s">
        <v>3596</v>
      </c>
    </row>
    <row r="10" spans="1:19">
      <c r="A10" s="346" t="s">
        <v>2547</v>
      </c>
      <c r="B10" s="345" t="s">
        <v>2797</v>
      </c>
      <c r="C10" s="411">
        <v>1</v>
      </c>
      <c r="D10" s="344" t="s">
        <v>69</v>
      </c>
      <c r="E10" s="344" t="s">
        <v>70</v>
      </c>
      <c r="F10" s="4" t="str">
        <f>UnitControlCenter!$B$3</f>
        <v>million metric tons / year</v>
      </c>
      <c r="G10" s="344" t="s">
        <v>2810</v>
      </c>
      <c r="L10" s="469"/>
      <c r="M10" s="469"/>
    </row>
    <row r="11" spans="1:19" ht="60">
      <c r="A11" s="346" t="s">
        <v>2547</v>
      </c>
      <c r="B11" s="345" t="s">
        <v>102</v>
      </c>
      <c r="C11" s="411">
        <v>1</v>
      </c>
      <c r="D11" s="344" t="s">
        <v>69</v>
      </c>
      <c r="E11" s="344" t="s">
        <v>70</v>
      </c>
      <c r="F11" s="4" t="str">
        <f>UnitControlCenter!$B$3</f>
        <v>million metric tons / year</v>
      </c>
      <c r="G11" s="344" t="s">
        <v>2711</v>
      </c>
      <c r="J11" s="79" t="s">
        <v>3503</v>
      </c>
      <c r="K11" s="79">
        <v>2030</v>
      </c>
      <c r="L11" s="469">
        <v>3.8849464992199723</v>
      </c>
      <c r="M11" s="469">
        <v>3.8849464992199723</v>
      </c>
      <c r="N11" s="79" t="s">
        <v>3597</v>
      </c>
    </row>
    <row r="12" spans="1:19" ht="75">
      <c r="A12" s="346" t="s">
        <v>2547</v>
      </c>
      <c r="B12" s="345" t="s">
        <v>9</v>
      </c>
      <c r="C12" s="411">
        <v>1</v>
      </c>
      <c r="D12" s="344" t="s">
        <v>69</v>
      </c>
      <c r="E12" s="344" t="s">
        <v>70</v>
      </c>
      <c r="F12" s="4" t="str">
        <f>UnitControlCenter!$B$3</f>
        <v>million metric tons / year</v>
      </c>
      <c r="G12" s="344" t="s">
        <v>2753</v>
      </c>
      <c r="J12" s="79" t="s">
        <v>3503</v>
      </c>
      <c r="K12" s="79">
        <v>2030</v>
      </c>
      <c r="L12" s="469">
        <v>13.527777512132978</v>
      </c>
      <c r="M12" s="469">
        <v>13.527777512132978</v>
      </c>
      <c r="N12" s="79" t="s">
        <v>3598</v>
      </c>
    </row>
    <row r="13" spans="1:19">
      <c r="A13" s="346" t="s">
        <v>2547</v>
      </c>
      <c r="B13" s="345" t="s">
        <v>2708</v>
      </c>
      <c r="C13" s="411">
        <v>1</v>
      </c>
      <c r="D13" s="344" t="s">
        <v>69</v>
      </c>
      <c r="E13" s="344" t="s">
        <v>70</v>
      </c>
      <c r="F13" s="4" t="str">
        <f>UnitControlCenter!$B$3</f>
        <v>million metric tons / year</v>
      </c>
      <c r="G13" s="344" t="s">
        <v>2712</v>
      </c>
      <c r="L13" s="469"/>
      <c r="M13" s="469"/>
    </row>
    <row r="14" spans="1:19" ht="60">
      <c r="A14" s="346" t="s">
        <v>2547</v>
      </c>
      <c r="B14" s="345" t="s">
        <v>4</v>
      </c>
      <c r="C14" s="411">
        <v>1</v>
      </c>
      <c r="D14" s="344" t="s">
        <v>69</v>
      </c>
      <c r="E14" s="344" t="s">
        <v>70</v>
      </c>
      <c r="F14" s="4" t="str">
        <f>UnitControlCenter!$B$3</f>
        <v>million metric tons / year</v>
      </c>
      <c r="G14" s="344" t="s">
        <v>2713</v>
      </c>
      <c r="J14" s="79" t="s">
        <v>3503</v>
      </c>
      <c r="K14" s="79">
        <v>2030</v>
      </c>
      <c r="L14" s="469">
        <v>22.532994554420451</v>
      </c>
      <c r="M14" s="469">
        <v>22.532994554420451</v>
      </c>
      <c r="N14" s="79" t="s">
        <v>3599</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392"/>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3489</v>
      </c>
      <c r="F32" s="4" t="str">
        <f>UnitControlCenter!$B$3</f>
        <v>million metric tons / year</v>
      </c>
      <c r="G32" s="79" t="s">
        <v>197</v>
      </c>
      <c r="I32" s="344"/>
      <c r="J32" s="79" t="s">
        <v>3503</v>
      </c>
      <c r="K32" s="79">
        <v>2030</v>
      </c>
      <c r="L32" s="469">
        <v>38.959443466719549</v>
      </c>
      <c r="M32" s="469">
        <v>38.959443466719549</v>
      </c>
      <c r="N32" s="79" t="s">
        <v>3601</v>
      </c>
      <c r="O32" s="4" t="s">
        <v>3584</v>
      </c>
      <c r="P32" s="4">
        <v>2050</v>
      </c>
      <c r="Q32" s="469">
        <v>20.817296657658897</v>
      </c>
      <c r="R32" s="469">
        <v>20.817296657658897</v>
      </c>
      <c r="S32" s="4" t="s">
        <v>3585</v>
      </c>
    </row>
    <row r="33" spans="1:19">
      <c r="A33" s="345" t="s">
        <v>3098</v>
      </c>
      <c r="B33" s="345" t="s">
        <v>151</v>
      </c>
      <c r="C33" s="411">
        <v>1</v>
      </c>
      <c r="D33" s="344" t="s">
        <v>69</v>
      </c>
      <c r="E33" s="344" t="s">
        <v>3489</v>
      </c>
      <c r="F33" s="4" t="str">
        <f>UnitControlCenter!$B$3</f>
        <v>million metric tons / year</v>
      </c>
      <c r="G33" s="344" t="s">
        <v>2709</v>
      </c>
      <c r="I33" s="344"/>
    </row>
    <row r="34" spans="1:19" ht="60">
      <c r="A34" s="345" t="s">
        <v>3098</v>
      </c>
      <c r="B34" s="345" t="s">
        <v>2707</v>
      </c>
      <c r="C34" s="411">
        <v>1</v>
      </c>
      <c r="D34" s="344" t="s">
        <v>69</v>
      </c>
      <c r="E34" s="344" t="s">
        <v>3489</v>
      </c>
      <c r="F34" s="4" t="str">
        <f>UnitControlCenter!$B$3</f>
        <v>million metric tons / year</v>
      </c>
      <c r="G34" s="344" t="s">
        <v>2710</v>
      </c>
      <c r="I34" s="344"/>
      <c r="J34" s="79" t="s">
        <v>3503</v>
      </c>
      <c r="K34" s="79">
        <v>2030</v>
      </c>
      <c r="L34" s="469">
        <v>7.606358103512008</v>
      </c>
      <c r="M34" s="469">
        <v>7.606358103512008</v>
      </c>
      <c r="N34" s="79" t="s">
        <v>3596</v>
      </c>
    </row>
    <row r="35" spans="1:19">
      <c r="A35" s="345" t="s">
        <v>3098</v>
      </c>
      <c r="B35" s="345" t="s">
        <v>2797</v>
      </c>
      <c r="C35" s="411">
        <v>1</v>
      </c>
      <c r="D35" s="344" t="s">
        <v>69</v>
      </c>
      <c r="E35" s="344" t="s">
        <v>3489</v>
      </c>
      <c r="F35" s="4" t="str">
        <f>UnitControlCenter!$B$3</f>
        <v>million metric tons / year</v>
      </c>
      <c r="G35" s="344" t="s">
        <v>2810</v>
      </c>
      <c r="I35" s="344"/>
    </row>
    <row r="36" spans="1:19" ht="60">
      <c r="A36" s="345" t="s">
        <v>3098</v>
      </c>
      <c r="B36" s="345" t="s">
        <v>102</v>
      </c>
      <c r="C36" s="411">
        <v>1</v>
      </c>
      <c r="D36" s="344" t="s">
        <v>69</v>
      </c>
      <c r="E36" s="344" t="s">
        <v>3489</v>
      </c>
      <c r="F36" s="4" t="str">
        <f>UnitControlCenter!$B$3</f>
        <v>million metric tons / year</v>
      </c>
      <c r="G36" s="344" t="s">
        <v>2711</v>
      </c>
      <c r="I36" s="344"/>
      <c r="J36" s="79" t="s">
        <v>3503</v>
      </c>
      <c r="K36" s="79">
        <v>2030</v>
      </c>
      <c r="L36" s="469">
        <v>3.8849464992199723</v>
      </c>
      <c r="M36" s="469">
        <v>3.8849464992199723</v>
      </c>
      <c r="N36" s="79" t="s">
        <v>3597</v>
      </c>
    </row>
    <row r="37" spans="1:19" ht="75">
      <c r="A37" s="345" t="s">
        <v>3098</v>
      </c>
      <c r="B37" s="345" t="s">
        <v>9</v>
      </c>
      <c r="C37" s="411">
        <v>1</v>
      </c>
      <c r="D37" s="344" t="s">
        <v>69</v>
      </c>
      <c r="E37" s="344" t="s">
        <v>3489</v>
      </c>
      <c r="F37" s="4" t="str">
        <f>UnitControlCenter!$B$3</f>
        <v>million metric tons / year</v>
      </c>
      <c r="G37" s="344" t="s">
        <v>2753</v>
      </c>
      <c r="I37" s="344"/>
      <c r="J37" s="79" t="s">
        <v>3503</v>
      </c>
      <c r="K37" s="79">
        <v>2030</v>
      </c>
      <c r="L37" s="469">
        <v>13.527777512132978</v>
      </c>
      <c r="M37" s="469">
        <v>13.527777512132978</v>
      </c>
      <c r="N37" s="79" t="s">
        <v>3598</v>
      </c>
    </row>
    <row r="38" spans="1:19" ht="60.75" thickBot="1">
      <c r="A38" s="390" t="s">
        <v>3098</v>
      </c>
      <c r="B38" s="390" t="s">
        <v>4</v>
      </c>
      <c r="C38" s="418">
        <v>1</v>
      </c>
      <c r="D38" s="391" t="s">
        <v>69</v>
      </c>
      <c r="E38" s="391" t="s">
        <v>3489</v>
      </c>
      <c r="F38" s="394" t="str">
        <f>UnitControlCenter!$B$3</f>
        <v>million metric tons / year</v>
      </c>
      <c r="G38" s="391" t="s">
        <v>2713</v>
      </c>
      <c r="H38" s="392"/>
      <c r="I38" s="391"/>
      <c r="J38" s="391" t="s">
        <v>3503</v>
      </c>
      <c r="K38" s="391">
        <v>2030</v>
      </c>
      <c r="L38" s="470">
        <v>22.532994554420451</v>
      </c>
      <c r="M38" s="470">
        <v>22.532994554420451</v>
      </c>
      <c r="N38" s="391" t="s">
        <v>3599</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c r="L39" s="469"/>
      <c r="M39" s="469"/>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3446</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3486</v>
      </c>
      <c r="C49" s="437">
        <v>1</v>
      </c>
      <c r="D49" s="344" t="s">
        <v>71</v>
      </c>
      <c r="E49" s="344" t="s">
        <v>70</v>
      </c>
      <c r="F49" s="7" t="str">
        <f>UnitControlCenter!$B$10</f>
        <v>jobs</v>
      </c>
      <c r="G49" s="410" t="s">
        <v>3485</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3487</v>
      </c>
      <c r="C66" s="437">
        <v>1</v>
      </c>
      <c r="D66" s="344" t="s">
        <v>69</v>
      </c>
      <c r="E66" s="344" t="s">
        <v>3490</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3505</v>
      </c>
      <c r="B3" s="8" t="s">
        <v>3504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99" t="s">
        <v>539</v>
      </c>
      <c r="B2" s="500"/>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501" t="s">
        <v>543</v>
      </c>
      <c r="B6" s="92" t="s">
        <v>544</v>
      </c>
      <c r="C6" s="92" t="s">
        <v>545</v>
      </c>
      <c r="D6" s="92" t="s">
        <v>546</v>
      </c>
      <c r="E6" s="92" t="s">
        <v>547</v>
      </c>
      <c r="F6" s="92" t="s">
        <v>548</v>
      </c>
      <c r="G6" s="92" t="s">
        <v>549</v>
      </c>
      <c r="H6" s="93" t="s">
        <v>550</v>
      </c>
    </row>
    <row r="7" spans="1:8" ht="15.75" thickBot="1">
      <c r="A7" s="502"/>
      <c r="B7" s="503" t="s">
        <v>551</v>
      </c>
      <c r="C7" s="504"/>
      <c r="D7" s="504"/>
      <c r="E7" s="504"/>
      <c r="F7" s="504"/>
      <c r="G7" s="504"/>
      <c r="H7" s="505"/>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99" t="s">
        <v>611</v>
      </c>
      <c r="B63" s="500"/>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506" t="s">
        <v>543</v>
      </c>
      <c r="B66" s="509" t="s">
        <v>613</v>
      </c>
      <c r="C66" s="510"/>
      <c r="D66" s="509" t="s">
        <v>614</v>
      </c>
      <c r="E66" s="511"/>
      <c r="F66" s="512"/>
      <c r="G66" s="509" t="s">
        <v>615</v>
      </c>
      <c r="H66" s="513"/>
      <c r="I66" s="513"/>
      <c r="J66" s="510"/>
    </row>
    <row r="67" spans="1:10">
      <c r="A67" s="507"/>
      <c r="B67" s="514" t="s">
        <v>616</v>
      </c>
      <c r="C67" s="515"/>
      <c r="D67" s="518" t="s">
        <v>617</v>
      </c>
      <c r="E67" s="520" t="s">
        <v>545</v>
      </c>
      <c r="F67" s="522" t="s">
        <v>546</v>
      </c>
      <c r="G67" s="524" t="s">
        <v>618</v>
      </c>
      <c r="H67" s="518" t="s">
        <v>545</v>
      </c>
      <c r="I67" s="518" t="s">
        <v>546</v>
      </c>
      <c r="J67" s="121" t="s">
        <v>544</v>
      </c>
    </row>
    <row r="68" spans="1:10">
      <c r="A68" s="507"/>
      <c r="B68" s="516"/>
      <c r="C68" s="517"/>
      <c r="D68" s="519"/>
      <c r="E68" s="521"/>
      <c r="F68" s="523"/>
      <c r="G68" s="525"/>
      <c r="H68" s="519"/>
      <c r="I68" s="519"/>
      <c r="J68" s="122" t="s">
        <v>619</v>
      </c>
    </row>
    <row r="69" spans="1:10" ht="15.75" thickBot="1">
      <c r="A69" s="508"/>
      <c r="B69" s="123" t="s">
        <v>620</v>
      </c>
      <c r="C69" s="124" t="s">
        <v>621</v>
      </c>
      <c r="D69" s="124" t="s">
        <v>622</v>
      </c>
      <c r="E69" s="497" t="s">
        <v>623</v>
      </c>
      <c r="F69" s="498"/>
      <c r="G69" s="497" t="s">
        <v>551</v>
      </c>
      <c r="H69" s="495"/>
      <c r="I69" s="495"/>
      <c r="J69" s="496"/>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4" t="s">
        <v>711</v>
      </c>
      <c r="B404" s="494"/>
      <c r="C404" s="494"/>
      <c r="D404" s="494"/>
      <c r="E404" s="494"/>
      <c r="F404" s="494"/>
      <c r="G404" s="494"/>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88" t="s">
        <v>551</v>
      </c>
      <c r="C409" s="488"/>
      <c r="D409" s="489"/>
      <c r="E409" s="487" t="s">
        <v>719</v>
      </c>
      <c r="F409" s="488"/>
      <c r="G409" s="489"/>
      <c r="H409" s="487" t="s">
        <v>551</v>
      </c>
      <c r="I409" s="495"/>
      <c r="J409" s="495"/>
      <c r="K409" s="495"/>
      <c r="L409" s="495"/>
      <c r="M409" s="496"/>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91" t="s">
        <v>769</v>
      </c>
      <c r="B461" s="491"/>
      <c r="C461" s="491"/>
      <c r="D461" s="491"/>
      <c r="E461" s="491"/>
      <c r="F461" s="491"/>
      <c r="G461" s="491"/>
      <c r="H461" s="491"/>
      <c r="I461" s="491"/>
      <c r="J461" s="491"/>
      <c r="K461" s="491"/>
      <c r="L461" s="491"/>
      <c r="M461" s="491"/>
      <c r="N461" s="491"/>
      <c r="O461" s="491"/>
      <c r="P461" s="491"/>
      <c r="Q461" s="491"/>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5"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486"/>
      <c r="B466" s="487" t="s">
        <v>804</v>
      </c>
      <c r="C466" s="488"/>
      <c r="D466" s="488"/>
      <c r="E466" s="488"/>
      <c r="F466" s="488"/>
      <c r="G466" s="488"/>
      <c r="H466" s="488"/>
      <c r="I466" s="488"/>
      <c r="J466" s="488"/>
      <c r="K466" s="488"/>
      <c r="L466" s="488"/>
      <c r="M466" s="488"/>
      <c r="N466" s="488"/>
      <c r="O466" s="488"/>
      <c r="P466" s="488"/>
      <c r="Q466" s="488"/>
      <c r="R466" s="489"/>
      <c r="S466" s="193"/>
      <c r="T466" s="193"/>
      <c r="U466" s="478" t="s">
        <v>805</v>
      </c>
      <c r="V466" s="479"/>
      <c r="W466" s="487" t="s">
        <v>804</v>
      </c>
      <c r="X466" s="488"/>
      <c r="Y466" s="488"/>
      <c r="Z466" s="488"/>
      <c r="AA466" s="488"/>
      <c r="AB466" s="488"/>
      <c r="AC466" s="489"/>
      <c r="AD466" s="193"/>
      <c r="AE466" s="193"/>
      <c r="AF466" s="478" t="s">
        <v>805</v>
      </c>
      <c r="AG466" s="479"/>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8" t="s">
        <v>805</v>
      </c>
      <c r="C496" s="492"/>
      <c r="D496" s="492"/>
      <c r="E496" s="492"/>
      <c r="F496" s="492"/>
      <c r="G496" s="492"/>
      <c r="H496" s="492"/>
      <c r="I496" s="492"/>
      <c r="J496" s="492"/>
      <c r="K496" s="492"/>
      <c r="L496" s="492"/>
      <c r="M496" s="492"/>
      <c r="N496" s="492"/>
      <c r="O496" s="492"/>
      <c r="P496" s="492"/>
      <c r="Q496" s="492"/>
      <c r="R496" s="492"/>
      <c r="S496" s="492"/>
      <c r="T496" s="492"/>
      <c r="U496" s="492"/>
      <c r="V496" s="492"/>
      <c r="W496" s="492"/>
      <c r="X496" s="492"/>
      <c r="Y496" s="492"/>
      <c r="Z496" s="492"/>
      <c r="AA496" s="492"/>
      <c r="AB496" s="492"/>
      <c r="AC496" s="492"/>
      <c r="AD496" s="492"/>
      <c r="AE496" s="492"/>
      <c r="AF496" s="492"/>
      <c r="AG496" s="492"/>
      <c r="AH496" s="492"/>
      <c r="AI496" s="492"/>
      <c r="AJ496" s="493"/>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88" t="s">
        <v>551</v>
      </c>
      <c r="C513" s="488"/>
      <c r="D513" s="488"/>
      <c r="E513" s="488"/>
      <c r="F513" s="488"/>
      <c r="G513" s="489"/>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80" t="s">
        <v>543</v>
      </c>
      <c r="B597" s="226" t="s">
        <v>879</v>
      </c>
      <c r="C597" s="226" t="s">
        <v>880</v>
      </c>
      <c r="D597" s="226" t="s">
        <v>881</v>
      </c>
      <c r="E597" s="226" t="s">
        <v>717</v>
      </c>
      <c r="F597" s="226" t="s">
        <v>548</v>
      </c>
      <c r="G597" s="226" t="s">
        <v>549</v>
      </c>
    </row>
    <row r="598" spans="1:7" ht="15.75" thickBot="1">
      <c r="A598" s="481"/>
      <c r="B598" s="482" t="s">
        <v>551</v>
      </c>
      <c r="C598" s="483"/>
      <c r="D598" s="483"/>
      <c r="E598" s="483"/>
      <c r="F598" s="483"/>
      <c r="G598" s="484"/>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90" t="s">
        <v>908</v>
      </c>
      <c r="B628" s="490"/>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472" t="s">
        <v>909</v>
      </c>
      <c r="B632" s="234" t="s">
        <v>910</v>
      </c>
      <c r="C632" s="235" t="s">
        <v>545</v>
      </c>
      <c r="D632" s="235" t="s">
        <v>546</v>
      </c>
      <c r="E632" s="235" t="s">
        <v>717</v>
      </c>
      <c r="F632" s="236" t="s">
        <v>548</v>
      </c>
      <c r="G632" s="237" t="s">
        <v>549</v>
      </c>
      <c r="H632" s="238" t="s">
        <v>718</v>
      </c>
    </row>
    <row r="633" spans="1:8" ht="15.75" thickBot="1">
      <c r="A633" s="473"/>
      <c r="B633" s="474" t="s">
        <v>551</v>
      </c>
      <c r="C633" s="475"/>
      <c r="D633" s="475"/>
      <c r="E633" s="475"/>
      <c r="F633" s="475"/>
      <c r="G633" s="475"/>
      <c r="H633" s="476"/>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7" t="s">
        <v>968</v>
      </c>
      <c r="F680" s="477"/>
      <c r="G680" s="477"/>
      <c r="H680" s="477"/>
      <c r="I680" s="477"/>
    </row>
    <row r="681" spans="1:9">
      <c r="A681" s="8" t="s">
        <v>969</v>
      </c>
      <c r="B681" s="6">
        <f>B680/1000</f>
        <v>-911.92899999999997</v>
      </c>
      <c r="C681" s="4">
        <f>C680*H694/1000</f>
        <v>9.2959999999999994</v>
      </c>
      <c r="D681" s="4">
        <f>D680*H696/1000</f>
        <v>7.42</v>
      </c>
      <c r="E681" s="477"/>
      <c r="F681" s="477"/>
      <c r="G681" s="477"/>
      <c r="H681" s="477"/>
      <c r="I681" s="477"/>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9" t="s">
        <v>11</v>
      </c>
      <c r="B1" s="529"/>
      <c r="C1" s="529"/>
      <c r="D1" s="529"/>
      <c r="E1" s="529"/>
    </row>
    <row r="2" spans="1:5">
      <c r="A2" s="530" t="s">
        <v>174</v>
      </c>
      <c r="B2" s="530"/>
      <c r="C2" s="530"/>
      <c r="D2" s="530"/>
      <c r="E2" s="530"/>
    </row>
    <row r="19" spans="1:5">
      <c r="A19" s="8" t="s">
        <v>175</v>
      </c>
    </row>
    <row r="20" spans="1:5">
      <c r="A20" s="8">
        <v>155400</v>
      </c>
      <c r="B20" s="8" t="s">
        <v>176</v>
      </c>
    </row>
    <row r="21" spans="1:5">
      <c r="A21" s="530" t="s">
        <v>177</v>
      </c>
      <c r="B21" s="530"/>
      <c r="C21" s="530"/>
      <c r="D21" s="530"/>
      <c r="E21" s="530"/>
    </row>
    <row r="38" spans="1:5">
      <c r="A38" s="8" t="s">
        <v>175</v>
      </c>
    </row>
    <row r="39" spans="1:5">
      <c r="A39" s="8">
        <v>100800</v>
      </c>
      <c r="B39" s="8" t="s">
        <v>176</v>
      </c>
    </row>
    <row r="40" spans="1:5">
      <c r="A40" s="530" t="s">
        <v>178</v>
      </c>
      <c r="B40" s="530"/>
      <c r="C40" s="530"/>
      <c r="D40" s="530"/>
      <c r="E40" s="530"/>
    </row>
    <row r="57" spans="1:5" ht="15.75" thickBot="1">
      <c r="A57" s="8" t="s">
        <v>175</v>
      </c>
    </row>
    <row r="58" spans="1:5" ht="15.75" thickBot="1">
      <c r="A58" s="10">
        <v>194000</v>
      </c>
      <c r="B58" s="8" t="s">
        <v>179</v>
      </c>
    </row>
    <row r="60" spans="1:5">
      <c r="A60" s="529" t="s">
        <v>180</v>
      </c>
      <c r="B60" s="529"/>
      <c r="C60" s="529"/>
      <c r="D60" s="529"/>
      <c r="E60" s="529"/>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9" t="s">
        <v>181</v>
      </c>
      <c r="B89" s="529"/>
      <c r="C89" s="529"/>
      <c r="D89" s="529"/>
      <c r="E89" s="529"/>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9" t="s">
        <v>182</v>
      </c>
      <c r="B98" s="529"/>
      <c r="C98" s="529"/>
      <c r="D98" s="529"/>
      <c r="E98" s="529"/>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9" t="s">
        <v>184</v>
      </c>
      <c r="B109" s="529"/>
      <c r="C109" s="529"/>
      <c r="D109" s="529"/>
      <c r="E109" s="529"/>
    </row>
    <row r="110" spans="1:5" ht="15.75" thickBot="1"/>
    <row r="111" spans="1:5" ht="15.75" thickBot="1">
      <c r="A111" s="18">
        <f>A122</f>
        <v>0.20481927710843381</v>
      </c>
      <c r="B111" s="8" t="s">
        <v>432</v>
      </c>
    </row>
    <row r="113" spans="1:14">
      <c r="A113" s="529" t="s">
        <v>183</v>
      </c>
      <c r="B113" s="529"/>
      <c r="C113" s="529"/>
      <c r="D113" s="529"/>
      <c r="E113" s="529"/>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9" t="s">
        <v>433</v>
      </c>
      <c r="B124" s="529"/>
      <c r="C124" s="529"/>
      <c r="D124" s="529"/>
      <c r="E124" s="529"/>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9" t="s">
        <v>109</v>
      </c>
      <c r="B134" s="529"/>
      <c r="C134" s="529"/>
      <c r="D134" s="529"/>
      <c r="E134" s="529"/>
    </row>
    <row r="135" spans="1:14">
      <c r="A135" s="26" t="s">
        <v>452</v>
      </c>
      <c r="B135" s="27"/>
      <c r="C135" s="27"/>
      <c r="D135" s="27"/>
      <c r="E135" s="27"/>
      <c r="F135" s="27"/>
      <c r="G135" s="27"/>
    </row>
    <row r="136" spans="1:14" ht="15.75">
      <c r="A136" s="28"/>
      <c r="B136" s="526" t="s">
        <v>453</v>
      </c>
      <c r="C136" s="527"/>
      <c r="D136" s="527"/>
      <c r="E136" s="528"/>
      <c r="F136" s="27"/>
      <c r="G136" s="27"/>
    </row>
    <row r="137" spans="1:14" ht="15.75">
      <c r="A137" s="29"/>
      <c r="B137" s="526" t="s">
        <v>454</v>
      </c>
      <c r="C137" s="528"/>
      <c r="D137" s="526" t="s">
        <v>455</v>
      </c>
      <c r="E137" s="528"/>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9" t="s">
        <v>187</v>
      </c>
      <c r="B165" s="529"/>
      <c r="C165" s="529"/>
      <c r="D165" s="529"/>
      <c r="E165" s="529"/>
    </row>
    <row r="166" spans="1:7" ht="15.75" thickBot="1">
      <c r="A166" s="22" t="s">
        <v>188</v>
      </c>
      <c r="B166" s="16">
        <v>0.4</v>
      </c>
    </row>
    <row r="167" spans="1:7" ht="15.75" thickBot="1">
      <c r="A167" s="8" t="s">
        <v>189</v>
      </c>
      <c r="B167" s="44">
        <f>(1+B166)^(1/(2020-2010))-1</f>
        <v>3.4219694129380196E-2</v>
      </c>
    </row>
    <row r="168" spans="1:7">
      <c r="B168" s="45"/>
    </row>
    <row r="169" spans="1:7">
      <c r="A169" s="529" t="s">
        <v>441</v>
      </c>
      <c r="B169" s="529"/>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9" t="s">
        <v>196</v>
      </c>
      <c r="B174" s="529"/>
      <c r="C174" s="529"/>
      <c r="D174" s="529"/>
      <c r="E174" s="529"/>
    </row>
    <row r="175" spans="1:7" ht="15.75" thickBot="1">
      <c r="A175" s="22" t="s">
        <v>451</v>
      </c>
      <c r="B175" s="45">
        <v>0.1246</v>
      </c>
    </row>
    <row r="176" spans="1:7" ht="15.75" thickBot="1">
      <c r="A176" s="22" t="s">
        <v>446</v>
      </c>
      <c r="B176" s="44">
        <f>1-B175</f>
        <v>0.87539999999999996</v>
      </c>
    </row>
    <row r="178" spans="1:5">
      <c r="A178" s="529" t="s">
        <v>190</v>
      </c>
      <c r="B178" s="529"/>
      <c r="C178" s="529"/>
      <c r="D178" s="529"/>
      <c r="E178" s="529"/>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9" t="s">
        <v>192</v>
      </c>
      <c r="B183" s="529"/>
      <c r="C183" s="529"/>
      <c r="D183" s="529"/>
      <c r="E183" s="529"/>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9" t="s">
        <v>206</v>
      </c>
      <c r="B191" s="529"/>
      <c r="C191" s="529"/>
      <c r="D191" s="529"/>
      <c r="E191" s="529"/>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2020-10-07T23:31:46Z</dcterms:modified>
</cp:coreProperties>
</file>