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BECF\"/>
    </mc:Choice>
  </mc:AlternateContent>
  <xr:revisionPtr revIDLastSave="0" documentId="13_ncr:1_{2A487FC9-1D99-489A-A888-3379580760BC}" xr6:coauthVersionLast="45" xr6:coauthVersionMax="45" xr10:uidLastSave="{00000000-0000-0000-0000-000000000000}"/>
  <bookViews>
    <workbookView xWindow="645" yWindow="645" windowWidth="15000" windowHeight="13425" activeTab="3" xr2:uid="{00000000-000D-0000-FFFF-FFFF00000000}"/>
    <workbookView xWindow="13125" yWindow="555" windowWidth="15000" windowHeight="13425" firstSheet="2" activeTab="4" xr2:uid="{B582593E-8003-4E59-AA76-80EECFAE574C}"/>
  </bookViews>
  <sheets>
    <sheet name="About" sheetId="1" r:id="rId1"/>
    <sheet name="NREL ATB" sheetId="2" r:id="rId2"/>
    <sheet name="Table 4.8.B" sheetId="3" r:id="rId3"/>
    <sheet name="15 Capacity Factors Annual" sheetId="7" r:id="rId4"/>
    <sheet name="BECF-pre-ret" sheetId="4" r:id="rId5"/>
    <sheet name="BECF-pre-nonret" sheetId="5" r:id="rId6"/>
    <sheet name="BECF-new" sheetId="6" r:id="rId7"/>
  </sheets>
  <definedNames>
    <definedName name="_xlnm.Print_Titles" localSheetId="3">'15 Capacity Factors Annual'!$1:$3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C4" i="4"/>
  <c r="B4" i="4"/>
  <c r="D3" i="4"/>
  <c r="E3" i="4"/>
  <c r="F3" i="4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C3" i="4"/>
  <c r="B3" i="4"/>
  <c r="B3" i="6" s="1"/>
  <c r="AJ17" i="6"/>
  <c r="AG17" i="6"/>
  <c r="AE17" i="6"/>
  <c r="AC17" i="6"/>
  <c r="AB17" i="6"/>
  <c r="Y17" i="6"/>
  <c r="W17" i="6"/>
  <c r="U17" i="6"/>
  <c r="T17" i="6"/>
  <c r="Q17" i="6"/>
  <c r="O17" i="6"/>
  <c r="M17" i="6"/>
  <c r="L17" i="6"/>
  <c r="I17" i="6"/>
  <c r="G17" i="6"/>
  <c r="E17" i="6"/>
  <c r="D17" i="6"/>
  <c r="B17" i="6"/>
  <c r="AI17" i="6" s="1"/>
  <c r="B16" i="6"/>
  <c r="AE16" i="6" s="1"/>
  <c r="AI15" i="6"/>
  <c r="AE15" i="6"/>
  <c r="AC15" i="6"/>
  <c r="AA15" i="6"/>
  <c r="W15" i="6"/>
  <c r="U15" i="6"/>
  <c r="S15" i="6"/>
  <c r="O15" i="6"/>
  <c r="M15" i="6"/>
  <c r="K15" i="6"/>
  <c r="G15" i="6"/>
  <c r="E15" i="6"/>
  <c r="C15" i="6"/>
  <c r="B15" i="6"/>
  <c r="AH15" i="6" s="1"/>
  <c r="AI13" i="6"/>
  <c r="AG13" i="6"/>
  <c r="AF13" i="6"/>
  <c r="AD13" i="6"/>
  <c r="AC13" i="6"/>
  <c r="AA13" i="6"/>
  <c r="Y13" i="6"/>
  <c r="X13" i="6"/>
  <c r="V13" i="6"/>
  <c r="U13" i="6"/>
  <c r="S13" i="6"/>
  <c r="Q13" i="6"/>
  <c r="P13" i="6"/>
  <c r="N13" i="6"/>
  <c r="M13" i="6"/>
  <c r="K13" i="6"/>
  <c r="I13" i="6"/>
  <c r="H13" i="6"/>
  <c r="F13" i="6"/>
  <c r="E13" i="6"/>
  <c r="C13" i="6"/>
  <c r="B13" i="6"/>
  <c r="AE13" i="6" s="1"/>
  <c r="AJ12" i="6"/>
  <c r="AI12" i="6"/>
  <c r="AG12" i="6"/>
  <c r="AF12" i="6"/>
  <c r="AD12" i="6"/>
  <c r="AC12" i="6"/>
  <c r="AB12" i="6"/>
  <c r="AA12" i="6"/>
  <c r="Y12" i="6"/>
  <c r="X12" i="6"/>
  <c r="V12" i="6"/>
  <c r="U12" i="6"/>
  <c r="T12" i="6"/>
  <c r="S12" i="6"/>
  <c r="Q12" i="6"/>
  <c r="P12" i="6"/>
  <c r="N12" i="6"/>
  <c r="M12" i="6"/>
  <c r="L12" i="6"/>
  <c r="K12" i="6"/>
  <c r="I12" i="6"/>
  <c r="H12" i="6"/>
  <c r="F12" i="6"/>
  <c r="E12" i="6"/>
  <c r="D12" i="6"/>
  <c r="C12" i="6"/>
  <c r="B12" i="6"/>
  <c r="AH12" i="6" s="1"/>
  <c r="AJ11" i="6"/>
  <c r="AI11" i="6"/>
  <c r="AG11" i="6"/>
  <c r="AF11" i="6"/>
  <c r="AE11" i="6"/>
  <c r="AD11" i="6"/>
  <c r="AC11" i="6"/>
  <c r="AB11" i="6"/>
  <c r="AA11" i="6"/>
  <c r="Y11" i="6"/>
  <c r="X11" i="6"/>
  <c r="W11" i="6"/>
  <c r="V11" i="6"/>
  <c r="U11" i="6"/>
  <c r="T11" i="6"/>
  <c r="S11" i="6"/>
  <c r="Q11" i="6"/>
  <c r="P11" i="6"/>
  <c r="O11" i="6"/>
  <c r="N11" i="6"/>
  <c r="M11" i="6"/>
  <c r="L11" i="6"/>
  <c r="K11" i="6"/>
  <c r="I11" i="6"/>
  <c r="H11" i="6"/>
  <c r="G11" i="6"/>
  <c r="F11" i="6"/>
  <c r="E11" i="6"/>
  <c r="D11" i="6"/>
  <c r="C11" i="6"/>
  <c r="B11" i="6"/>
  <c r="AH11" i="6" s="1"/>
  <c r="B10" i="6"/>
  <c r="AG10" i="6" s="1"/>
  <c r="AJ9" i="6"/>
  <c r="AG9" i="6"/>
  <c r="AE9" i="6"/>
  <c r="AC9" i="6"/>
  <c r="AB9" i="6"/>
  <c r="Y9" i="6"/>
  <c r="W9" i="6"/>
  <c r="U9" i="6"/>
  <c r="T9" i="6"/>
  <c r="Q9" i="6"/>
  <c r="O9" i="6"/>
  <c r="M9" i="6"/>
  <c r="L9" i="6"/>
  <c r="I9" i="6"/>
  <c r="G9" i="6"/>
  <c r="E9" i="6"/>
  <c r="D9" i="6"/>
  <c r="B9" i="6"/>
  <c r="AI9" i="6" s="1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8" i="6" s="1"/>
  <c r="D8" i="6"/>
  <c r="B8" i="6"/>
  <c r="AI7" i="6"/>
  <c r="AC7" i="6"/>
  <c r="AA7" i="6"/>
  <c r="U7" i="6"/>
  <c r="S7" i="6"/>
  <c r="M7" i="6"/>
  <c r="K7" i="6"/>
  <c r="D7" i="6"/>
  <c r="C7" i="6" s="1"/>
  <c r="B7" i="6" s="1"/>
  <c r="D6" i="6"/>
  <c r="C6" i="6" s="1"/>
  <c r="B6" i="6" s="1"/>
  <c r="AJ5" i="6"/>
  <c r="AI5" i="6"/>
  <c r="AG5" i="6"/>
  <c r="AE5" i="6"/>
  <c r="AD5" i="6"/>
  <c r="AB5" i="6"/>
  <c r="AA5" i="6"/>
  <c r="Y5" i="6"/>
  <c r="W5" i="6"/>
  <c r="V5" i="6"/>
  <c r="T5" i="6"/>
  <c r="S5" i="6"/>
  <c r="Q5" i="6"/>
  <c r="O5" i="6"/>
  <c r="N5" i="6"/>
  <c r="L5" i="6"/>
  <c r="K5" i="6"/>
  <c r="I5" i="6"/>
  <c r="G5" i="6"/>
  <c r="F5" i="6"/>
  <c r="D5" i="6"/>
  <c r="C5" i="6"/>
  <c r="B5" i="6"/>
  <c r="AC5" i="6" s="1"/>
  <c r="B4" i="6"/>
  <c r="R4" i="6" s="1"/>
  <c r="R2" i="6"/>
  <c r="P2" i="6"/>
  <c r="J2" i="6"/>
  <c r="H2" i="6"/>
  <c r="B2" i="6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G14" i="6" s="1"/>
  <c r="AF14" i="4"/>
  <c r="AE14" i="4"/>
  <c r="AE14" i="6" s="1"/>
  <c r="AD14" i="4"/>
  <c r="AC14" i="4"/>
  <c r="AB14" i="4"/>
  <c r="AA14" i="4"/>
  <c r="Z14" i="4"/>
  <c r="Y14" i="4"/>
  <c r="Y14" i="6" s="1"/>
  <c r="X14" i="4"/>
  <c r="W14" i="4"/>
  <c r="W14" i="6" s="1"/>
  <c r="V14" i="4"/>
  <c r="U14" i="4"/>
  <c r="T14" i="4"/>
  <c r="S14" i="4"/>
  <c r="R14" i="4"/>
  <c r="Q14" i="4"/>
  <c r="Q14" i="6" s="1"/>
  <c r="P14" i="4"/>
  <c r="O14" i="4"/>
  <c r="O14" i="6" s="1"/>
  <c r="N14" i="4"/>
  <c r="M14" i="4"/>
  <c r="M14" i="6" s="1"/>
  <c r="L14" i="4"/>
  <c r="K14" i="4"/>
  <c r="J14" i="4"/>
  <c r="I14" i="4"/>
  <c r="I14" i="6" s="1"/>
  <c r="H14" i="4"/>
  <c r="G14" i="4"/>
  <c r="G14" i="6" s="1"/>
  <c r="F14" i="4"/>
  <c r="E14" i="4"/>
  <c r="D14" i="4"/>
  <c r="C14" i="4"/>
  <c r="AH137" i="2"/>
  <c r="AF137" i="2"/>
  <c r="AD137" i="2"/>
  <c r="Z137" i="2"/>
  <c r="X137" i="2"/>
  <c r="V137" i="2"/>
  <c r="R137" i="2"/>
  <c r="P137" i="2"/>
  <c r="N137" i="2"/>
  <c r="J137" i="2"/>
  <c r="H137" i="2"/>
  <c r="F137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K137" i="2" s="1"/>
  <c r="AJ132" i="2"/>
  <c r="AJ137" i="2" s="1"/>
  <c r="AI132" i="2"/>
  <c r="AH132" i="2"/>
  <c r="AG132" i="2"/>
  <c r="AF132" i="2"/>
  <c r="AE132" i="2"/>
  <c r="AD132" i="2"/>
  <c r="AC132" i="2"/>
  <c r="AC137" i="2" s="1"/>
  <c r="AB132" i="2"/>
  <c r="AB137" i="2" s="1"/>
  <c r="AA132" i="2"/>
  <c r="Z132" i="2"/>
  <c r="Y132" i="2"/>
  <c r="X132" i="2"/>
  <c r="W132" i="2"/>
  <c r="V132" i="2"/>
  <c r="U132" i="2"/>
  <c r="U137" i="2" s="1"/>
  <c r="T132" i="2"/>
  <c r="T137" i="2" s="1"/>
  <c r="S132" i="2"/>
  <c r="R132" i="2"/>
  <c r="Q132" i="2"/>
  <c r="P132" i="2"/>
  <c r="O132" i="2"/>
  <c r="N132" i="2"/>
  <c r="M132" i="2"/>
  <c r="M137" i="2" s="1"/>
  <c r="L132" i="2"/>
  <c r="L137" i="2" s="1"/>
  <c r="K132" i="2"/>
  <c r="J132" i="2"/>
  <c r="I132" i="2"/>
  <c r="H132" i="2"/>
  <c r="G132" i="2"/>
  <c r="F132" i="2"/>
  <c r="E132" i="2"/>
  <c r="E137" i="2" s="1"/>
  <c r="D132" i="2"/>
  <c r="AK79" i="2"/>
  <c r="AI79" i="2"/>
  <c r="AG79" i="2"/>
  <c r="AC79" i="2"/>
  <c r="AA79" i="2"/>
  <c r="Y79" i="2"/>
  <c r="U79" i="2"/>
  <c r="S79" i="2"/>
  <c r="Q79" i="2"/>
  <c r="M79" i="2"/>
  <c r="K79" i="2"/>
  <c r="I79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M71" i="2"/>
  <c r="AM79" i="2" s="1"/>
  <c r="AL71" i="2"/>
  <c r="AK71" i="2"/>
  <c r="AJ71" i="2"/>
  <c r="AI71" i="2"/>
  <c r="AH71" i="2"/>
  <c r="AH79" i="2" s="1"/>
  <c r="AG71" i="2"/>
  <c r="AF71" i="2"/>
  <c r="AE71" i="2"/>
  <c r="AE79" i="2" s="1"/>
  <c r="AD71" i="2"/>
  <c r="AC71" i="2"/>
  <c r="AB71" i="2"/>
  <c r="AA71" i="2"/>
  <c r="Z71" i="2"/>
  <c r="Z79" i="2" s="1"/>
  <c r="Y71" i="2"/>
  <c r="X71" i="2"/>
  <c r="W71" i="2"/>
  <c r="W79" i="2" s="1"/>
  <c r="V71" i="2"/>
  <c r="U71" i="2"/>
  <c r="T71" i="2"/>
  <c r="S71" i="2"/>
  <c r="R71" i="2"/>
  <c r="R79" i="2" s="1"/>
  <c r="Q71" i="2"/>
  <c r="P71" i="2"/>
  <c r="O71" i="2"/>
  <c r="O79" i="2" s="1"/>
  <c r="N71" i="2"/>
  <c r="M71" i="2"/>
  <c r="L71" i="2"/>
  <c r="K71" i="2"/>
  <c r="J71" i="2"/>
  <c r="J79" i="2" s="1"/>
  <c r="I71" i="2"/>
  <c r="H71" i="2"/>
  <c r="G71" i="2"/>
  <c r="G79" i="2" s="1"/>
  <c r="F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J7" i="6" s="1"/>
  <c r="AG20" i="2"/>
  <c r="AF20" i="2"/>
  <c r="AH7" i="6" s="1"/>
  <c r="AE20" i="2"/>
  <c r="AG7" i="6" s="1"/>
  <c r="AD20" i="2"/>
  <c r="AF7" i="6" s="1"/>
  <c r="AC20" i="2"/>
  <c r="AE7" i="6" s="1"/>
  <c r="AB20" i="2"/>
  <c r="AD7" i="6" s="1"/>
  <c r="AA20" i="2"/>
  <c r="Z20" i="2"/>
  <c r="AB7" i="6" s="1"/>
  <c r="Y20" i="2"/>
  <c r="X20" i="2"/>
  <c r="Z7" i="6" s="1"/>
  <c r="W20" i="2"/>
  <c r="Y7" i="6" s="1"/>
  <c r="V20" i="2"/>
  <c r="X7" i="6" s="1"/>
  <c r="U20" i="2"/>
  <c r="W7" i="6" s="1"/>
  <c r="T20" i="2"/>
  <c r="V7" i="6" s="1"/>
  <c r="S20" i="2"/>
  <c r="R20" i="2"/>
  <c r="T7" i="6" s="1"/>
  <c r="Q20" i="2"/>
  <c r="P20" i="2"/>
  <c r="R7" i="6" s="1"/>
  <c r="O20" i="2"/>
  <c r="Q7" i="6" s="1"/>
  <c r="N20" i="2"/>
  <c r="P7" i="6" s="1"/>
  <c r="M20" i="2"/>
  <c r="O7" i="6" s="1"/>
  <c r="L20" i="2"/>
  <c r="N7" i="6" s="1"/>
  <c r="K20" i="2"/>
  <c r="J20" i="2"/>
  <c r="L7" i="6" s="1"/>
  <c r="I20" i="2"/>
  <c r="H20" i="2"/>
  <c r="J7" i="6" s="1"/>
  <c r="G20" i="2"/>
  <c r="I7" i="6" s="1"/>
  <c r="F20" i="2"/>
  <c r="H7" i="6" s="1"/>
  <c r="E20" i="2"/>
  <c r="G7" i="6" s="1"/>
  <c r="D20" i="2"/>
  <c r="F7" i="6" s="1"/>
  <c r="C20" i="2"/>
  <c r="B20" i="2"/>
  <c r="J4" i="6" l="1"/>
  <c r="AI3" i="6"/>
  <c r="W3" i="6"/>
  <c r="G3" i="6"/>
  <c r="E3" i="6"/>
  <c r="U3" i="6"/>
  <c r="AJ3" i="6"/>
  <c r="T3" i="6"/>
  <c r="D3" i="6"/>
  <c r="AG3" i="6"/>
  <c r="Q3" i="6"/>
  <c r="AE3" i="6"/>
  <c r="O3" i="6"/>
  <c r="M3" i="6"/>
  <c r="AC3" i="6"/>
  <c r="AB3" i="6"/>
  <c r="L3" i="6"/>
  <c r="Y3" i="6"/>
  <c r="I3" i="6"/>
  <c r="H79" i="2"/>
  <c r="G6" i="6" s="1"/>
  <c r="X79" i="2"/>
  <c r="U6" i="6" s="1"/>
  <c r="E14" i="6"/>
  <c r="U14" i="6"/>
  <c r="AC14" i="6"/>
  <c r="AE2" i="6"/>
  <c r="W2" i="6"/>
  <c r="O2" i="6"/>
  <c r="G2" i="6"/>
  <c r="Z2" i="6"/>
  <c r="AD2" i="6"/>
  <c r="V2" i="6"/>
  <c r="N2" i="6"/>
  <c r="F2" i="6"/>
  <c r="AC2" i="6"/>
  <c r="U2" i="6"/>
  <c r="M2" i="6"/>
  <c r="E2" i="6"/>
  <c r="AJ2" i="6"/>
  <c r="AB2" i="6"/>
  <c r="T2" i="6"/>
  <c r="L2" i="6"/>
  <c r="D2" i="6"/>
  <c r="AI2" i="6"/>
  <c r="AA2" i="6"/>
  <c r="S2" i="6"/>
  <c r="K2" i="6"/>
  <c r="C2" i="6"/>
  <c r="AH2" i="6"/>
  <c r="AG2" i="6"/>
  <c r="Y2" i="6"/>
  <c r="Q2" i="6"/>
  <c r="I2" i="6"/>
  <c r="R6" i="6"/>
  <c r="P79" i="2"/>
  <c r="M6" i="6" s="1"/>
  <c r="AF79" i="2"/>
  <c r="AC6" i="6" s="1"/>
  <c r="AF6" i="6"/>
  <c r="N6" i="6"/>
  <c r="K137" i="2"/>
  <c r="J14" i="6" s="1"/>
  <c r="S137" i="2"/>
  <c r="AA137" i="2"/>
  <c r="AI137" i="2"/>
  <c r="AH14" i="6" s="1"/>
  <c r="AG4" i="6"/>
  <c r="Y4" i="6"/>
  <c r="Q4" i="6"/>
  <c r="I4" i="6"/>
  <c r="AJ4" i="6"/>
  <c r="AF4" i="6"/>
  <c r="X4" i="6"/>
  <c r="P4" i="6"/>
  <c r="H4" i="6"/>
  <c r="AB4" i="6"/>
  <c r="AE4" i="6"/>
  <c r="W4" i="6"/>
  <c r="O4" i="6"/>
  <c r="G4" i="6"/>
  <c r="T4" i="6"/>
  <c r="AD4" i="6"/>
  <c r="V4" i="6"/>
  <c r="N4" i="6"/>
  <c r="F4" i="6"/>
  <c r="L4" i="6"/>
  <c r="AC4" i="6"/>
  <c r="U4" i="6"/>
  <c r="M4" i="6"/>
  <c r="E4" i="6"/>
  <c r="D4" i="6"/>
  <c r="AI4" i="6"/>
  <c r="AA4" i="6"/>
  <c r="S4" i="6"/>
  <c r="K4" i="6"/>
  <c r="C4" i="6"/>
  <c r="P6" i="6"/>
  <c r="AE6" i="6"/>
  <c r="L79" i="2"/>
  <c r="I6" i="6" s="1"/>
  <c r="T79" i="2"/>
  <c r="Q6" i="6" s="1"/>
  <c r="AB79" i="2"/>
  <c r="Y6" i="6" s="1"/>
  <c r="AJ79" i="2"/>
  <c r="AG6" i="6" s="1"/>
  <c r="V6" i="6"/>
  <c r="Z4" i="6"/>
  <c r="X6" i="6"/>
  <c r="G137" i="2"/>
  <c r="F14" i="6" s="1"/>
  <c r="O137" i="2"/>
  <c r="N14" i="6" s="1"/>
  <c r="W137" i="2"/>
  <c r="V14" i="6" s="1"/>
  <c r="AE137" i="2"/>
  <c r="AD14" i="6" s="1"/>
  <c r="R14" i="6"/>
  <c r="Z14" i="6"/>
  <c r="X2" i="6"/>
  <c r="AH4" i="6"/>
  <c r="W6" i="6"/>
  <c r="N79" i="2"/>
  <c r="K6" i="6" s="1"/>
  <c r="AD79" i="2"/>
  <c r="AA6" i="6" s="1"/>
  <c r="F6" i="6"/>
  <c r="Z6" i="6"/>
  <c r="K14" i="6"/>
  <c r="S14" i="6"/>
  <c r="AA14" i="6"/>
  <c r="AI14" i="6"/>
  <c r="AF2" i="6"/>
  <c r="O6" i="6"/>
  <c r="V79" i="2"/>
  <c r="S6" i="6" s="1"/>
  <c r="AL79" i="2"/>
  <c r="AI6" i="6" s="1"/>
  <c r="L6" i="6"/>
  <c r="T6" i="6"/>
  <c r="AB6" i="6"/>
  <c r="AJ6" i="6"/>
  <c r="H6" i="6"/>
  <c r="AD6" i="6"/>
  <c r="I137" i="2"/>
  <c r="H14" i="6" s="1"/>
  <c r="Q137" i="2"/>
  <c r="P14" i="6" s="1"/>
  <c r="Y137" i="2"/>
  <c r="X14" i="6" s="1"/>
  <c r="AG137" i="2"/>
  <c r="AF14" i="6" s="1"/>
  <c r="D14" i="6"/>
  <c r="B14" i="6" s="1"/>
  <c r="C14" i="6" s="1"/>
  <c r="L14" i="6"/>
  <c r="T14" i="6"/>
  <c r="AB14" i="6"/>
  <c r="AJ14" i="6"/>
  <c r="J10" i="6"/>
  <c r="R10" i="6"/>
  <c r="Z10" i="6"/>
  <c r="AH10" i="6"/>
  <c r="H16" i="6"/>
  <c r="P16" i="6"/>
  <c r="X16" i="6"/>
  <c r="AF16" i="6"/>
  <c r="F3" i="6"/>
  <c r="N3" i="6"/>
  <c r="V3" i="6"/>
  <c r="AD3" i="6"/>
  <c r="H5" i="6"/>
  <c r="P5" i="6"/>
  <c r="X5" i="6"/>
  <c r="AF5" i="6"/>
  <c r="F9" i="6"/>
  <c r="N9" i="6"/>
  <c r="V9" i="6"/>
  <c r="AD9" i="6"/>
  <c r="C10" i="6"/>
  <c r="K10" i="6"/>
  <c r="S10" i="6"/>
  <c r="AA10" i="6"/>
  <c r="AI10" i="6"/>
  <c r="J13" i="6"/>
  <c r="R13" i="6"/>
  <c r="Z13" i="6"/>
  <c r="AH13" i="6"/>
  <c r="D15" i="6"/>
  <c r="L15" i="6"/>
  <c r="T15" i="6"/>
  <c r="AB15" i="6"/>
  <c r="AJ15" i="6"/>
  <c r="I16" i="6"/>
  <c r="Q16" i="6"/>
  <c r="Y16" i="6"/>
  <c r="AG16" i="6"/>
  <c r="F17" i="6"/>
  <c r="N17" i="6"/>
  <c r="V17" i="6"/>
  <c r="AD17" i="6"/>
  <c r="D10" i="6"/>
  <c r="L10" i="6"/>
  <c r="AB10" i="6"/>
  <c r="J16" i="6"/>
  <c r="R16" i="6"/>
  <c r="Z16" i="6"/>
  <c r="AH16" i="6"/>
  <c r="H3" i="6"/>
  <c r="P3" i="6"/>
  <c r="X3" i="6"/>
  <c r="AF3" i="6"/>
  <c r="J5" i="6"/>
  <c r="R5" i="6"/>
  <c r="Z5" i="6"/>
  <c r="AH5" i="6"/>
  <c r="H9" i="6"/>
  <c r="P9" i="6"/>
  <c r="X9" i="6"/>
  <c r="AF9" i="6"/>
  <c r="E10" i="6"/>
  <c r="M10" i="6"/>
  <c r="U10" i="6"/>
  <c r="AC10" i="6"/>
  <c r="J11" i="6"/>
  <c r="R11" i="6"/>
  <c r="Z11" i="6"/>
  <c r="G12" i="6"/>
  <c r="O12" i="6"/>
  <c r="W12" i="6"/>
  <c r="AE12" i="6"/>
  <c r="D13" i="6"/>
  <c r="L13" i="6"/>
  <c r="T13" i="6"/>
  <c r="AB13" i="6"/>
  <c r="AJ13" i="6"/>
  <c r="F15" i="6"/>
  <c r="N15" i="6"/>
  <c r="V15" i="6"/>
  <c r="AD15" i="6"/>
  <c r="C16" i="6"/>
  <c r="K16" i="6"/>
  <c r="S16" i="6"/>
  <c r="AA16" i="6"/>
  <c r="AI16" i="6"/>
  <c r="H17" i="6"/>
  <c r="P17" i="6"/>
  <c r="X17" i="6"/>
  <c r="AF17" i="6"/>
  <c r="F10" i="6"/>
  <c r="N10" i="6"/>
  <c r="V10" i="6"/>
  <c r="AD10" i="6"/>
  <c r="D16" i="6"/>
  <c r="L16" i="6"/>
  <c r="T16" i="6"/>
  <c r="AB16" i="6"/>
  <c r="AJ16" i="6"/>
  <c r="AJ10" i="6"/>
  <c r="J3" i="6"/>
  <c r="R3" i="6"/>
  <c r="Z3" i="6"/>
  <c r="AH3" i="6"/>
  <c r="J9" i="6"/>
  <c r="R9" i="6"/>
  <c r="Z9" i="6"/>
  <c r="AH9" i="6"/>
  <c r="G10" i="6"/>
  <c r="O10" i="6"/>
  <c r="W10" i="6"/>
  <c r="AE10" i="6"/>
  <c r="H15" i="6"/>
  <c r="P15" i="6"/>
  <c r="X15" i="6"/>
  <c r="AF15" i="6"/>
  <c r="E16" i="6"/>
  <c r="M16" i="6"/>
  <c r="U16" i="6"/>
  <c r="AC16" i="6"/>
  <c r="J17" i="6"/>
  <c r="R17" i="6"/>
  <c r="Z17" i="6"/>
  <c r="AH17" i="6"/>
  <c r="T10" i="6"/>
  <c r="C3" i="6"/>
  <c r="K3" i="6"/>
  <c r="S3" i="6"/>
  <c r="AA3" i="6"/>
  <c r="E5" i="6"/>
  <c r="M5" i="6"/>
  <c r="U5" i="6"/>
  <c r="C9" i="6"/>
  <c r="K9" i="6"/>
  <c r="S9" i="6"/>
  <c r="AA9" i="6"/>
  <c r="H10" i="6"/>
  <c r="P10" i="6"/>
  <c r="X10" i="6"/>
  <c r="AF10" i="6"/>
  <c r="J12" i="6"/>
  <c r="R12" i="6"/>
  <c r="Z12" i="6"/>
  <c r="G13" i="6"/>
  <c r="O13" i="6"/>
  <c r="W13" i="6"/>
  <c r="I15" i="6"/>
  <c r="Q15" i="6"/>
  <c r="Y15" i="6"/>
  <c r="AG15" i="6"/>
  <c r="F16" i="6"/>
  <c r="N16" i="6"/>
  <c r="V16" i="6"/>
  <c r="AD16" i="6"/>
  <c r="C17" i="6"/>
  <c r="K17" i="6"/>
  <c r="S17" i="6"/>
  <c r="AA17" i="6"/>
  <c r="I10" i="6"/>
  <c r="Q10" i="6"/>
  <c r="Y10" i="6"/>
  <c r="J15" i="6"/>
  <c r="R15" i="6"/>
  <c r="Z15" i="6"/>
  <c r="G16" i="6"/>
  <c r="O16" i="6"/>
  <c r="W16" i="6"/>
  <c r="J6" i="6" l="1"/>
  <c r="AH6" i="6"/>
</calcChain>
</file>

<file path=xl/sharedStrings.xml><?xml version="1.0" encoding="utf-8"?>
<sst xmlns="http://schemas.openxmlformats.org/spreadsheetml/2006/main" count="352" uniqueCount="222">
  <si>
    <t>BAU Expected Capacity Factors</t>
  </si>
  <si>
    <t>Source:</t>
  </si>
  <si>
    <t>Existing Capacity Factors, Except for Coal, Solar PV, and Onshore Wind (and capacity factor for newly built Nuclear)</t>
  </si>
  <si>
    <t>Existing and New Offshore Wind, New Solar Thermal Capacity Factors; Trends for New Solar PV and Onshore Wind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</si>
  <si>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</si>
  <si>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</si>
  <si>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</si>
  <si>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</si>
  <si>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</si>
  <si>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</si>
  <si>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</si>
  <si>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Coal, Lignite, Solar PV, and Onshore Wind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</si>
  <si>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</si>
  <si>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</si>
  <si>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</si>
  <si>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</si>
  <si>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</si>
  <si>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</si>
  <si>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</si>
  <si>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</si>
  <si>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</si>
  <si>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</si>
  <si>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</si>
  <si>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</si>
  <si>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</si>
  <si>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</si>
  <si>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</si>
  <si>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</si>
  <si>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</si>
  <si>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</si>
  <si>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</si>
  <si>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</si>
  <si>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</si>
  <si>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</si>
  <si>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</si>
  <si>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</si>
  <si>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</si>
  <si>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</si>
  <si>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</si>
  <si>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</si>
  <si>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</si>
  <si>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</si>
  <si>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</si>
  <si>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</si>
  <si>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</si>
  <si>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</si>
  <si>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</si>
  <si>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</si>
  <si>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</si>
  <si>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</si>
  <si>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</si>
  <si>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</si>
  <si>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</si>
  <si>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</si>
  <si>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</si>
  <si>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</si>
  <si>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</si>
  <si>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</si>
  <si>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</si>
  <si>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</si>
  <si>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</si>
  <si>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</si>
  <si>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</si>
  <si>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</si>
  <si>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</si>
  <si>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</si>
  <si>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</si>
  <si>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</si>
  <si>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</si>
  <si>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</si>
  <si>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</si>
  <si>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</si>
  <si>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</si>
  <si>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</si>
  <si>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</si>
  <si>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</si>
  <si>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</si>
  <si>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</si>
  <si>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</si>
  <si>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</si>
  <si>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</si>
  <si>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</si>
  <si>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</si>
  <si>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</si>
  <si>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</si>
  <si>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</si>
  <si>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</si>
  <si>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</si>
  <si>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</si>
  <si>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</si>
  <si>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</si>
  <si>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</si>
  <si>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</si>
  <si>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</si>
  <si>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</si>
  <si>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</si>
  <si>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</si>
  <si>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</si>
  <si>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</si>
  <si>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</si>
  <si>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</si>
  <si>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</si>
  <si>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</si>
  <si>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</si>
  <si>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</si>
  <si>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</si>
  <si>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</si>
  <si>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</si>
  <si>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</si>
  <si>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</si>
  <si>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</si>
  <si>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</si>
  <si>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</si>
  <si>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</si>
  <si>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</si>
  <si>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</si>
  <si>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</si>
  <si>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</si>
  <si>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</si>
  <si>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</si>
  <si>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</si>
  <si>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</si>
  <si>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</si>
  <si>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</si>
  <si>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</si>
  <si>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</si>
  <si>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</si>
  <si>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</si>
  <si>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</si>
  <si>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</si>
  <si>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</si>
  <si>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</si>
  <si>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</si>
  <si>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</si>
  <si>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</si>
  <si>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</si>
  <si>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</si>
  <si>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</si>
  <si>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</si>
  <si>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</si>
  <si>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</si>
  <si>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</si>
  <si>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</si>
  <si>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</si>
  <si>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</si>
  <si>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</si>
  <si>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</si>
  <si>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</si>
  <si>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</si>
  <si>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</si>
  <si>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</si>
  <si>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</si>
  <si>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</si>
  <si>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</si>
  <si>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</si>
  <si>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</si>
  <si>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</si>
  <si>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</si>
  <si>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</si>
  <si>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</si>
  <si>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</si>
  <si>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</si>
  <si>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</si>
  <si>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</si>
  <si>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</si>
  <si>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</si>
  <si>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</si>
  <si>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</si>
  <si>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</si>
  <si>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</si>
  <si>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</si>
  <si>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</si>
  <si>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</si>
  <si>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</si>
  <si>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</si>
  <si>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</si>
  <si>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</si>
  <si>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</si>
  <si>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</si>
  <si>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</si>
  <si>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</si>
  <si>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</si>
  <si>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</si>
  <si>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</si>
  <si>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</si>
  <si>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</si>
  <si>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</si>
  <si>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</si>
  <si>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</si>
  <si>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</si>
  <si>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Table 15. Capacity and usage factors, 2008 through 2019</t>
  </si>
  <si>
    <t>Minnesota</t>
  </si>
  <si>
    <t>Generation technology</t>
  </si>
  <si>
    <t>2019 Time adjusted capacity (MW)</t>
  </si>
  <si>
    <t>Year
2019</t>
  </si>
  <si>
    <t>Year
2018</t>
  </si>
  <si>
    <t>Year
2017</t>
  </si>
  <si>
    <t>Year
2016</t>
  </si>
  <si>
    <t>Year
2015</t>
  </si>
  <si>
    <t>Year
2014</t>
  </si>
  <si>
    <t>Year
2013</t>
  </si>
  <si>
    <t>Year
2012</t>
  </si>
  <si>
    <t>Year
2011</t>
  </si>
  <si>
    <t>Year
2010</t>
  </si>
  <si>
    <t>Year
2009</t>
  </si>
  <si>
    <t>Year
2008</t>
  </si>
  <si>
    <t>Capacity Factors</t>
  </si>
  <si>
    <t>Other, not Biomass or Gas</t>
  </si>
  <si>
    <t>Other, Biomass</t>
  </si>
  <si>
    <t>Natural Gas - CC</t>
  </si>
  <si>
    <t>Coal</t>
  </si>
  <si>
    <t>Solar - PV</t>
  </si>
  <si>
    <t xml:space="preserve"> </t>
  </si>
  <si>
    <t>Natural Gas - ST</t>
  </si>
  <si>
    <t>Natural Gas - IC</t>
  </si>
  <si>
    <t>Natural Gas - GT</t>
  </si>
  <si>
    <t>Petroleum - GT</t>
  </si>
  <si>
    <t>Petroleum - IC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</si>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</sst>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  <font>
      <b/>
      <sz val="12"/>
      <color indexed="30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sz val="10"/>
      <name val="Tahoma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23"/>
    <xf numFmtId="0" fontId="1" fillId="0" borderId="23"/>
  </cellStyleXfs>
  <cellXfs count="78"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4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 vertical="top"/>
    </xf>
    <xf numFmtId="0" fontId="9" fillId="0" borderId="2" xfId="0" applyFont="1" applyBorder="1"/>
    <xf numFmtId="9" fontId="9" fillId="3" borderId="3" xfId="0" applyNumberFormat="1" applyFont="1" applyFill="1" applyBorder="1"/>
    <xf numFmtId="9" fontId="9" fillId="3" borderId="4" xfId="0" applyNumberFormat="1" applyFont="1" applyFill="1" applyBorder="1"/>
    <xf numFmtId="0" fontId="9" fillId="0" borderId="5" xfId="0" applyFont="1" applyBorder="1"/>
    <xf numFmtId="9" fontId="9" fillId="3" borderId="6" xfId="0" applyNumberFormat="1" applyFont="1" applyFill="1" applyBorder="1"/>
    <xf numFmtId="0" fontId="10" fillId="0" borderId="0" xfId="0" applyFont="1" applyBorder="1"/>
    <xf numFmtId="164" fontId="3" fillId="0" borderId="0" xfId="0" applyNumberFormat="1" applyFont="1" applyBorder="1"/>
    <xf numFmtId="0" fontId="10" fillId="2" borderId="1" xfId="0" applyFont="1" applyFill="1" applyBorder="1"/>
    <xf numFmtId="9" fontId="9" fillId="3" borderId="7" xfId="0" applyNumberFormat="1" applyFont="1" applyFill="1" applyBorder="1"/>
    <xf numFmtId="9" fontId="9" fillId="3" borderId="8" xfId="0" applyNumberFormat="1" applyFont="1" applyFill="1" applyBorder="1"/>
    <xf numFmtId="0" fontId="9" fillId="0" borderId="9" xfId="0" applyFont="1" applyBorder="1"/>
    <xf numFmtId="0" fontId="9" fillId="0" borderId="10" xfId="0" applyFont="1" applyBorder="1"/>
    <xf numFmtId="0" fontId="10" fillId="4" borderId="11" xfId="0" applyFont="1" applyFill="1" applyBorder="1"/>
    <xf numFmtId="0" fontId="10" fillId="4" borderId="1" xfId="0" applyFont="1" applyFill="1" applyBorder="1"/>
    <xf numFmtId="0" fontId="9" fillId="5" borderId="13" xfId="0" applyFont="1" applyFill="1" applyBorder="1" applyAlignment="1">
      <alignment horizontal="center" vertical="center" wrapText="1"/>
    </xf>
    <xf numFmtId="165" fontId="9" fillId="5" borderId="13" xfId="0" applyNumberFormat="1" applyFont="1" applyFill="1" applyBorder="1" applyAlignment="1">
      <alignment horizontal="center" vertical="center" wrapText="1"/>
    </xf>
    <xf numFmtId="1" fontId="9" fillId="5" borderId="14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Border="1"/>
    <xf numFmtId="0" fontId="9" fillId="0" borderId="15" xfId="0" applyFont="1" applyBorder="1" applyAlignment="1">
      <alignment horizontal="center" vertical="center" wrapText="1"/>
    </xf>
    <xf numFmtId="165" fontId="9" fillId="0" borderId="15" xfId="0" applyNumberFormat="1" applyFont="1" applyBorder="1" applyAlignment="1">
      <alignment horizontal="center" vertical="center" wrapText="1"/>
    </xf>
    <xf numFmtId="1" fontId="9" fillId="0" borderId="16" xfId="0" applyNumberFormat="1" applyFont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165" fontId="9" fillId="5" borderId="17" xfId="0" applyNumberFormat="1" applyFont="1" applyFill="1" applyBorder="1" applyAlignment="1">
      <alignment horizontal="center" vertical="center" wrapText="1"/>
    </xf>
    <xf numFmtId="1" fontId="9" fillId="5" borderId="18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9" fillId="0" borderId="19" xfId="0" applyFont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3" fontId="9" fillId="5" borderId="22" xfId="0" applyNumberFormat="1" applyFont="1" applyFill="1" applyBorder="1" applyAlignment="1">
      <alignment horizontal="center" vertical="center" wrapText="1"/>
    </xf>
    <xf numFmtId="164" fontId="9" fillId="3" borderId="7" xfId="0" applyNumberFormat="1" applyFont="1" applyFill="1" applyBorder="1"/>
    <xf numFmtId="164" fontId="9" fillId="3" borderId="4" xfId="0" applyNumberFormat="1" applyFont="1" applyFill="1" applyBorder="1"/>
    <xf numFmtId="164" fontId="9" fillId="3" borderId="8" xfId="0" applyNumberFormat="1" applyFont="1" applyFill="1" applyBorder="1"/>
    <xf numFmtId="9" fontId="4" fillId="0" borderId="0" xfId="0" applyNumberFormat="1" applyFont="1" applyBorder="1"/>
    <xf numFmtId="0" fontId="9" fillId="0" borderId="0" xfId="0" applyFont="1" applyBorder="1" applyAlignment="1">
      <alignment wrapText="1"/>
    </xf>
    <xf numFmtId="0" fontId="3" fillId="6" borderId="1" xfId="0" applyFont="1" applyFill="1" applyBorder="1"/>
    <xf numFmtId="166" fontId="12" fillId="7" borderId="24" xfId="0" applyNumberFormat="1" applyFont="1" applyFill="1" applyBorder="1" applyAlignment="1">
      <alignment horizontal="right" wrapText="1"/>
    </xf>
    <xf numFmtId="167" fontId="12" fillId="7" borderId="24" xfId="0" applyNumberFormat="1" applyFont="1" applyFill="1" applyBorder="1" applyAlignment="1">
      <alignment horizontal="right" wrapText="1"/>
    </xf>
    <xf numFmtId="0" fontId="13" fillId="0" borderId="24" xfId="0" applyFont="1" applyBorder="1" applyAlignment="1">
      <alignment horizontal="right" wrapText="1"/>
    </xf>
    <xf numFmtId="166" fontId="13" fillId="0" borderId="24" xfId="0" applyNumberFormat="1" applyFont="1" applyBorder="1" applyAlignment="1">
      <alignment horizontal="right" wrapText="1"/>
    </xf>
    <xf numFmtId="167" fontId="13" fillId="0" borderId="24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168" fontId="3" fillId="0" borderId="0" xfId="0" applyNumberFormat="1" applyFont="1" applyBorder="1"/>
    <xf numFmtId="0" fontId="0" fillId="0" borderId="0" xfId="0" applyBorder="1"/>
    <xf numFmtId="168" fontId="3" fillId="9" borderId="0" xfId="0" applyNumberFormat="1" applyFont="1" applyFill="1" applyBorder="1"/>
    <xf numFmtId="0" fontId="12" fillId="7" borderId="24" xfId="0" applyFont="1" applyFill="1" applyBorder="1" applyAlignment="1">
      <alignment horizontal="center" wrapText="1"/>
    </xf>
    <xf numFmtId="0" fontId="9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3" fillId="8" borderId="23" xfId="0" applyFont="1" applyFill="1" applyAlignment="1">
      <alignment horizontal="left" wrapText="1"/>
    </xf>
    <xf numFmtId="0" fontId="0" fillId="0" borderId="23" xfId="0"/>
    <xf numFmtId="0" fontId="14" fillId="6" borderId="23" xfId="0" applyFont="1" applyFill="1" applyAlignment="1">
      <alignment horizontal="left" wrapText="1"/>
    </xf>
    <xf numFmtId="0" fontId="12" fillId="7" borderId="24" xfId="0" applyFont="1" applyFill="1" applyBorder="1" applyAlignment="1">
      <alignment horizontal="center" wrapText="1"/>
    </xf>
    <xf numFmtId="0" fontId="0" fillId="0" borderId="26" xfId="0" applyBorder="1"/>
    <xf numFmtId="0" fontId="0" fillId="0" borderId="25" xfId="0" applyBorder="1"/>
    <xf numFmtId="0" fontId="11" fillId="6" borderId="23" xfId="0" applyFont="1" applyFill="1" applyAlignment="1">
      <alignment horizontal="left" wrapText="1"/>
    </xf>
    <xf numFmtId="0" fontId="15" fillId="10" borderId="23" xfId="1" applyFont="1" applyFill="1" applyAlignment="1">
      <alignment horizontal="left" wrapText="1"/>
    </xf>
    <xf numFmtId="0" fontId="1" fillId="11" borderId="23" xfId="1" applyFill="1"/>
    <xf numFmtId="0" fontId="16" fillId="12" borderId="27" xfId="1" applyFont="1" applyFill="1" applyBorder="1" applyAlignment="1">
      <alignment horizontal="left" vertical="center" wrapText="1"/>
    </xf>
    <xf numFmtId="0" fontId="17" fillId="13" borderId="23" xfId="1" applyFont="1" applyFill="1" applyAlignment="1">
      <alignment horizontal="left" wrapText="1"/>
    </xf>
    <xf numFmtId="0" fontId="18" fillId="0" borderId="27" xfId="1" applyFont="1" applyBorder="1" applyAlignment="1">
      <alignment horizontal="left" wrapText="1"/>
    </xf>
    <xf numFmtId="166" fontId="18" fillId="0" borderId="27" xfId="1" applyNumberFormat="1" applyFont="1" applyBorder="1" applyAlignment="1">
      <alignment horizontal="right" wrapText="1"/>
    </xf>
    <xf numFmtId="0" fontId="19" fillId="10" borderId="23" xfId="1" applyFont="1" applyFill="1" applyAlignment="1">
      <alignment horizontal="left" wrapText="1"/>
    </xf>
    <xf numFmtId="168" fontId="3" fillId="14" borderId="0" xfId="0" applyNumberFormat="1" applyFont="1" applyFill="1" applyBorder="1"/>
  </cellXfs>
  <cellStyles count="2">
    <cellStyle name="Normal" xfId="0" builtinId="0"/>
    <cellStyle name="Normal 2" xfId="1" xr:uid="{3CD5D8CE-7BC3-4D0B-B7B9-9503DF932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H23" sqref="H23"/>
    </sheetView>
    <sheetView workbookViewId="1"/>
  </sheetViews>
  <sheetFormatPr defaultColWidth="12.625" defaultRowHeight="15" customHeight="1" x14ac:dyDescent="0.2"/>
  <cols>
    <col min="1" max="1" width="7.625" style="58" customWidth="1"/>
    <col min="2" max="2" width="72" style="58" customWidth="1"/>
    <col min="3" max="26" width="7.625" style="58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1" customHeight="1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1" customHeight="1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  <hyperlink ref="A44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workbookViewId="0">
      <selection activeCell="AL79" sqref="AL79:AM79"/>
    </sheetView>
    <sheetView workbookViewId="1"/>
  </sheetViews>
  <sheetFormatPr defaultColWidth="12.625" defaultRowHeight="15" customHeight="1" x14ac:dyDescent="0.2"/>
  <cols>
    <col min="1" max="1" width="29.875" style="58" customWidth="1"/>
    <col min="2" max="5" width="7.625" style="58" customWidth="1"/>
    <col min="6" max="6" width="13.375" style="58" customWidth="1"/>
    <col min="7" max="54" width="7.625" style="58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1" t="s">
        <v>97</v>
      </c>
      <c r="B69" s="61" t="s">
        <v>98</v>
      </c>
      <c r="C69" s="61" t="s">
        <v>99</v>
      </c>
      <c r="D69" s="61" t="s">
        <v>100</v>
      </c>
      <c r="F69" s="2"/>
    </row>
    <row r="70" spans="1:54" ht="50.25" customHeight="1" x14ac:dyDescent="0.25">
      <c r="A70" s="62"/>
      <c r="B70" s="62"/>
      <c r="C70" s="62"/>
      <c r="D70" s="62"/>
      <c r="F70" s="2"/>
      <c r="G70" s="10">
        <f t="shared" ref="G70:AM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 t="shared" si="1"/>
        <v>2046</v>
      </c>
      <c r="AJ70" s="10">
        <f t="shared" si="1"/>
        <v>2047</v>
      </c>
      <c r="AK70" s="10">
        <f t="shared" si="1"/>
        <v>2048</v>
      </c>
      <c r="AL70" s="10">
        <f t="shared" si="1"/>
        <v>2049</v>
      </c>
      <c r="AM70" s="10">
        <f t="shared" si="1"/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M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 t="shared" si="2"/>
        <v>0.54666964799999995</v>
      </c>
      <c r="AJ71" s="31">
        <f t="shared" si="2"/>
        <v>0.54694081350000001</v>
      </c>
      <c r="AK71" s="31">
        <f t="shared" si="2"/>
        <v>0.54721197899999996</v>
      </c>
      <c r="AL71" s="31">
        <f t="shared" si="2"/>
        <v>0.54748314450000002</v>
      </c>
      <c r="AM71" s="31">
        <f t="shared" si="2"/>
        <v>0.54775430999999997</v>
      </c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M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 t="shared" si="3"/>
        <v>0.50445568799999996</v>
      </c>
      <c r="AJ72" s="31">
        <f t="shared" si="3"/>
        <v>0.50482954349999987</v>
      </c>
      <c r="AK72" s="31">
        <f t="shared" si="3"/>
        <v>0.50520339899999989</v>
      </c>
      <c r="AL72" s="31">
        <f t="shared" si="3"/>
        <v>0.50557725449999991</v>
      </c>
      <c r="AM72" s="31">
        <f t="shared" si="3"/>
        <v>0.50595110999999993</v>
      </c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M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 t="shared" si="4"/>
        <v>0.49242065600000001</v>
      </c>
      <c r="AJ73" s="31">
        <f t="shared" si="4"/>
        <v>0.49290532199999998</v>
      </c>
      <c r="AK73" s="31">
        <f t="shared" si="4"/>
        <v>0.49338998799999989</v>
      </c>
      <c r="AL73" s="31">
        <f t="shared" si="4"/>
        <v>0.49387465400000002</v>
      </c>
      <c r="AM73" s="31">
        <f t="shared" si="4"/>
        <v>0.49435931999999999</v>
      </c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M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 t="shared" si="5"/>
        <v>0.48002015999999997</v>
      </c>
      <c r="AJ74" s="31">
        <f t="shared" si="5"/>
        <v>0.48060842000000009</v>
      </c>
      <c r="AK74" s="31">
        <f t="shared" si="5"/>
        <v>0.48119667999999999</v>
      </c>
      <c r="AL74" s="31">
        <f t="shared" si="5"/>
        <v>0.48178493999999999</v>
      </c>
      <c r="AM74" s="31">
        <f t="shared" si="5"/>
        <v>0.4823732</v>
      </c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M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0.49457268897448559</v>
      </c>
      <c r="AJ79" s="31">
        <f t="shared" si="6"/>
        <v>0.49506827611975313</v>
      </c>
      <c r="AK79" s="31">
        <f t="shared" si="6"/>
        <v>0.4955638632650205</v>
      </c>
      <c r="AL79" s="31">
        <f t="shared" si="6"/>
        <v>0.49605945041028804</v>
      </c>
      <c r="AM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S1"/>
    </sheetView>
    <sheetView workbookViewId="1">
      <selection sqref="A1:S1"/>
    </sheetView>
  </sheetViews>
  <sheetFormatPr defaultColWidth="12.625" defaultRowHeight="15" customHeight="1" x14ac:dyDescent="0.2"/>
  <cols>
    <col min="1" max="1" width="14.125" style="58" customWidth="1"/>
    <col min="2" max="2" width="11.375" style="58" customWidth="1"/>
    <col min="3" max="3" width="10" style="58" customWidth="1"/>
    <col min="4" max="4" width="11.375" style="58" customWidth="1"/>
    <col min="5" max="5" width="10" style="58" customWidth="1"/>
    <col min="6" max="6" width="11.375" style="58" customWidth="1"/>
    <col min="7" max="7" width="10" style="58" customWidth="1"/>
    <col min="8" max="8" width="11.375" style="58" customWidth="1"/>
    <col min="9" max="9" width="10" style="58" customWidth="1"/>
    <col min="10" max="10" width="11.375" style="58" customWidth="1"/>
    <col min="11" max="11" width="10" style="58" customWidth="1"/>
    <col min="12" max="12" width="11.375" style="58" customWidth="1"/>
    <col min="13" max="13" width="10" style="58" customWidth="1"/>
    <col min="14" max="14" width="11.375" style="58" customWidth="1"/>
    <col min="15" max="15" width="10" style="58" customWidth="1"/>
    <col min="16" max="16" width="11.375" style="58" customWidth="1"/>
    <col min="17" max="17" width="10" style="58" customWidth="1"/>
    <col min="18" max="18" width="11.375" style="58" customWidth="1"/>
    <col min="19" max="19" width="10" style="58" customWidth="1"/>
    <col min="20" max="26" width="7.625" style="58" customWidth="1"/>
  </cols>
  <sheetData>
    <row r="1" spans="1:26" ht="15.75" customHeight="1" x14ac:dyDescent="0.25">
      <c r="A1" s="69" t="s">
        <v>142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50"/>
      <c r="U1" s="50"/>
      <c r="V1" s="50"/>
      <c r="W1" s="50"/>
      <c r="X1" s="50"/>
      <c r="Y1" s="50"/>
      <c r="Z1" s="50"/>
    </row>
    <row r="2" spans="1:26" x14ac:dyDescent="0.25">
      <c r="A2" s="60"/>
      <c r="B2" s="66" t="s">
        <v>143</v>
      </c>
      <c r="C2" s="68"/>
      <c r="D2" s="66" t="s">
        <v>144</v>
      </c>
      <c r="E2" s="68"/>
      <c r="F2" s="66" t="s">
        <v>145</v>
      </c>
      <c r="G2" s="68"/>
      <c r="H2" s="66" t="s">
        <v>146</v>
      </c>
      <c r="I2" s="68"/>
      <c r="J2" s="66" t="s">
        <v>147</v>
      </c>
      <c r="K2" s="68"/>
      <c r="L2" s="66" t="s">
        <v>148</v>
      </c>
      <c r="M2" s="67"/>
      <c r="N2" s="67"/>
      <c r="O2" s="68"/>
      <c r="P2" s="66" t="s">
        <v>149</v>
      </c>
      <c r="Q2" s="68"/>
      <c r="R2" s="66" t="s">
        <v>150</v>
      </c>
      <c r="S2" s="68"/>
      <c r="T2" s="50"/>
      <c r="U2" s="50"/>
      <c r="V2" s="50"/>
      <c r="W2" s="50"/>
      <c r="X2" s="50"/>
      <c r="Y2" s="50"/>
      <c r="Z2" s="50"/>
    </row>
    <row r="3" spans="1:26" x14ac:dyDescent="0.25">
      <c r="A3" s="60" t="s">
        <v>151</v>
      </c>
      <c r="B3" s="66"/>
      <c r="C3" s="67"/>
      <c r="D3" s="67"/>
      <c r="E3" s="67"/>
      <c r="F3" s="67"/>
      <c r="G3" s="67"/>
      <c r="H3" s="67"/>
      <c r="I3" s="67"/>
      <c r="J3" s="67"/>
      <c r="K3" s="68"/>
      <c r="L3" s="66" t="s">
        <v>152</v>
      </c>
      <c r="M3" s="68"/>
      <c r="N3" s="66" t="s">
        <v>153</v>
      </c>
      <c r="O3" s="68"/>
      <c r="P3" s="66"/>
      <c r="Q3" s="67"/>
      <c r="R3" s="67"/>
      <c r="S3" s="68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60"/>
      <c r="B4" s="51" t="s">
        <v>154</v>
      </c>
      <c r="C4" s="52" t="s">
        <v>155</v>
      </c>
      <c r="D4" s="51" t="s">
        <v>154</v>
      </c>
      <c r="E4" s="52" t="s">
        <v>155</v>
      </c>
      <c r="F4" s="51" t="s">
        <v>154</v>
      </c>
      <c r="G4" s="52" t="s">
        <v>155</v>
      </c>
      <c r="H4" s="51" t="s">
        <v>154</v>
      </c>
      <c r="I4" s="52" t="s">
        <v>155</v>
      </c>
      <c r="J4" s="51" t="s">
        <v>154</v>
      </c>
      <c r="K4" s="52" t="s">
        <v>155</v>
      </c>
      <c r="L4" s="51" t="s">
        <v>154</v>
      </c>
      <c r="M4" s="52" t="s">
        <v>155</v>
      </c>
      <c r="N4" s="51" t="s">
        <v>154</v>
      </c>
      <c r="O4" s="52" t="s">
        <v>155</v>
      </c>
      <c r="P4" s="51" t="s">
        <v>154</v>
      </c>
      <c r="Q4" s="52" t="s">
        <v>155</v>
      </c>
      <c r="R4" s="51" t="s">
        <v>154</v>
      </c>
      <c r="S4" s="52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3" t="s">
        <v>156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50"/>
      <c r="U5" s="50"/>
      <c r="V5" s="50"/>
      <c r="W5" s="50"/>
      <c r="X5" s="50"/>
      <c r="Y5" s="50"/>
      <c r="Z5" s="50"/>
    </row>
    <row r="6" spans="1:26" x14ac:dyDescent="0.25">
      <c r="A6" s="53">
        <v>2008</v>
      </c>
      <c r="B6" s="54">
        <v>2225.4</v>
      </c>
      <c r="C6" s="55">
        <v>0.74299999999999999</v>
      </c>
      <c r="D6" s="54">
        <v>77925.2</v>
      </c>
      <c r="E6" s="55">
        <v>0.371</v>
      </c>
      <c r="F6" s="54">
        <v>100754.9</v>
      </c>
      <c r="G6" s="55">
        <v>0.91100000000000003</v>
      </c>
      <c r="H6" s="54">
        <v>4112.3999999999996</v>
      </c>
      <c r="I6" s="55">
        <v>0.64800000000000002</v>
      </c>
      <c r="J6" s="54">
        <v>1882</v>
      </c>
      <c r="K6" s="55">
        <v>0.46800000000000003</v>
      </c>
      <c r="L6" s="54">
        <v>42.8</v>
      </c>
      <c r="M6" s="55">
        <v>0.192</v>
      </c>
      <c r="N6" s="54">
        <v>507.5</v>
      </c>
      <c r="O6" s="55">
        <v>0.19500000000000001</v>
      </c>
      <c r="P6" s="54">
        <v>19275.3</v>
      </c>
      <c r="Q6" s="55">
        <v>0.317</v>
      </c>
      <c r="R6" s="54">
        <v>6970</v>
      </c>
      <c r="S6" s="55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3">
        <v>2009</v>
      </c>
      <c r="B7" s="54">
        <v>2278</v>
      </c>
      <c r="C7" s="55">
        <v>0.73</v>
      </c>
      <c r="D7" s="54">
        <v>78500.399999999994</v>
      </c>
      <c r="E7" s="55">
        <v>0.39600000000000002</v>
      </c>
      <c r="F7" s="54">
        <v>101003.7</v>
      </c>
      <c r="G7" s="55">
        <v>0.90300000000000002</v>
      </c>
      <c r="H7" s="54">
        <v>4183.8999999999996</v>
      </c>
      <c r="I7" s="55">
        <v>0.65</v>
      </c>
      <c r="J7" s="54">
        <v>1752.2</v>
      </c>
      <c r="K7" s="55">
        <v>0.434</v>
      </c>
      <c r="L7" s="54">
        <v>81.900000000000006</v>
      </c>
      <c r="M7" s="55">
        <v>0.2</v>
      </c>
      <c r="N7" s="54">
        <v>468.2</v>
      </c>
      <c r="O7" s="55">
        <v>0.23599999999999999</v>
      </c>
      <c r="P7" s="54">
        <v>28996.9</v>
      </c>
      <c r="Q7" s="55">
        <v>0.28100000000000003</v>
      </c>
      <c r="R7" s="54">
        <v>6936.4</v>
      </c>
      <c r="S7" s="55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3">
        <v>2010</v>
      </c>
      <c r="B8" s="54">
        <v>2392.1</v>
      </c>
      <c r="C8" s="55">
        <v>0.71599999999999997</v>
      </c>
      <c r="D8" s="54">
        <v>78810.3</v>
      </c>
      <c r="E8" s="55">
        <v>0.375</v>
      </c>
      <c r="F8" s="54">
        <v>101167.4</v>
      </c>
      <c r="G8" s="55">
        <v>0.91100000000000003</v>
      </c>
      <c r="H8" s="54">
        <v>4298.7</v>
      </c>
      <c r="I8" s="55">
        <v>0.64200000000000002</v>
      </c>
      <c r="J8" s="54">
        <v>1929</v>
      </c>
      <c r="K8" s="55">
        <v>0.505</v>
      </c>
      <c r="L8" s="54">
        <v>206.8</v>
      </c>
      <c r="M8" s="55">
        <v>0.20200000000000001</v>
      </c>
      <c r="N8" s="54">
        <v>473</v>
      </c>
      <c r="O8" s="55">
        <v>0.245</v>
      </c>
      <c r="P8" s="54">
        <v>35702.6</v>
      </c>
      <c r="Q8" s="55">
        <v>0.29699999999999999</v>
      </c>
      <c r="R8" s="54">
        <v>6991.5</v>
      </c>
      <c r="S8" s="55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3">
        <v>2011</v>
      </c>
      <c r="B9" s="54">
        <v>2407.9</v>
      </c>
      <c r="C9" s="55">
        <v>0.71499999999999997</v>
      </c>
      <c r="D9" s="54">
        <v>78564.7</v>
      </c>
      <c r="E9" s="55">
        <v>0.45800000000000002</v>
      </c>
      <c r="F9" s="54">
        <v>101265.1</v>
      </c>
      <c r="G9" s="55">
        <v>0.89100000000000001</v>
      </c>
      <c r="H9" s="54">
        <v>4469.8</v>
      </c>
      <c r="I9" s="55">
        <v>0.64200000000000002</v>
      </c>
      <c r="J9" s="54">
        <v>1902.7</v>
      </c>
      <c r="K9" s="55">
        <v>0.54100000000000004</v>
      </c>
      <c r="L9" s="54">
        <v>537</v>
      </c>
      <c r="M9" s="55">
        <v>0.19</v>
      </c>
      <c r="N9" s="54">
        <v>485.3</v>
      </c>
      <c r="O9" s="55">
        <v>0.23899999999999999</v>
      </c>
      <c r="P9" s="54">
        <v>42019.199999999997</v>
      </c>
      <c r="Q9" s="55">
        <v>0.32100000000000001</v>
      </c>
      <c r="R9" s="54">
        <v>7000.3</v>
      </c>
      <c r="S9" s="55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3">
        <v>2012</v>
      </c>
      <c r="B10" s="54">
        <v>2531.8000000000002</v>
      </c>
      <c r="C10" s="55">
        <v>0.68300000000000005</v>
      </c>
      <c r="D10" s="54">
        <v>78296.600000000006</v>
      </c>
      <c r="E10" s="55">
        <v>0.39600000000000002</v>
      </c>
      <c r="F10" s="54">
        <v>101166</v>
      </c>
      <c r="G10" s="55">
        <v>0.86599999999999999</v>
      </c>
      <c r="H10" s="54">
        <v>4639.7</v>
      </c>
      <c r="I10" s="55">
        <v>0.63300000000000001</v>
      </c>
      <c r="J10" s="54">
        <v>1802.8</v>
      </c>
      <c r="K10" s="55">
        <v>0.59599999999999997</v>
      </c>
      <c r="L10" s="54">
        <v>1527.1</v>
      </c>
      <c r="M10" s="55">
        <v>0.20399999999999999</v>
      </c>
      <c r="N10" s="54">
        <v>476</v>
      </c>
      <c r="O10" s="55">
        <v>0.23599999999999999</v>
      </c>
      <c r="P10" s="54">
        <v>49458</v>
      </c>
      <c r="Q10" s="55">
        <v>0.318</v>
      </c>
      <c r="R10" s="54">
        <v>7089.1</v>
      </c>
      <c r="S10" s="55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3">
        <v>2013</v>
      </c>
      <c r="B11" s="54">
        <v>2509.5</v>
      </c>
      <c r="C11" s="55">
        <v>0.71799999999999997</v>
      </c>
      <c r="D11" s="54">
        <v>78873.5</v>
      </c>
      <c r="E11" s="55">
        <v>0.38800000000000001</v>
      </c>
      <c r="F11" s="54">
        <v>99006.8</v>
      </c>
      <c r="G11" s="55">
        <v>0.90800000000000003</v>
      </c>
      <c r="H11" s="54">
        <v>4949.7</v>
      </c>
      <c r="I11" s="55">
        <v>0.623</v>
      </c>
      <c r="J11" s="54">
        <v>2171.6</v>
      </c>
      <c r="K11" s="55">
        <v>0.55900000000000005</v>
      </c>
      <c r="L11" s="54">
        <v>3525.2</v>
      </c>
      <c r="M11" s="55">
        <v>0.245</v>
      </c>
      <c r="N11" s="54">
        <v>552.1</v>
      </c>
      <c r="O11" s="55">
        <v>0.17399999999999999</v>
      </c>
      <c r="P11" s="54">
        <v>59175.6</v>
      </c>
      <c r="Q11" s="55">
        <v>0.32400000000000001</v>
      </c>
      <c r="R11" s="54">
        <v>7887.9</v>
      </c>
      <c r="S11" s="55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3">
        <v>2014</v>
      </c>
      <c r="B12" s="54">
        <v>2513.3000000000002</v>
      </c>
      <c r="C12" s="55">
        <v>0.72</v>
      </c>
      <c r="D12" s="54">
        <v>79582.8</v>
      </c>
      <c r="E12" s="55">
        <v>0.372</v>
      </c>
      <c r="F12" s="54">
        <v>98569.3</v>
      </c>
      <c r="G12" s="55">
        <v>0.91700000000000004</v>
      </c>
      <c r="H12" s="54">
        <v>5114.6000000000004</v>
      </c>
      <c r="I12" s="55">
        <v>0.627</v>
      </c>
      <c r="J12" s="54">
        <v>1994</v>
      </c>
      <c r="K12" s="55">
        <v>0.54</v>
      </c>
      <c r="L12" s="54">
        <v>6555.6</v>
      </c>
      <c r="M12" s="55">
        <v>0.25600000000000001</v>
      </c>
      <c r="N12" s="54">
        <v>1445.3</v>
      </c>
      <c r="O12" s="55">
        <v>0.183</v>
      </c>
      <c r="P12" s="54">
        <v>60587.8</v>
      </c>
      <c r="Q12" s="55">
        <v>0.34</v>
      </c>
      <c r="R12" s="54">
        <v>8319.7000000000007</v>
      </c>
      <c r="S12" s="55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3">
        <v>2015</v>
      </c>
      <c r="B13" s="54">
        <v>2523</v>
      </c>
      <c r="C13" s="55">
        <v>0.71899999999999997</v>
      </c>
      <c r="D13" s="54">
        <v>79650.8</v>
      </c>
      <c r="E13" s="55">
        <v>0.35699999999999998</v>
      </c>
      <c r="F13" s="54">
        <v>98614.6</v>
      </c>
      <c r="G13" s="55">
        <v>0.92300000000000004</v>
      </c>
      <c r="H13" s="54">
        <v>5104.5</v>
      </c>
      <c r="I13" s="55">
        <v>0.626</v>
      </c>
      <c r="J13" s="54">
        <v>2527.6999999999998</v>
      </c>
      <c r="K13" s="55">
        <v>0.60799999999999998</v>
      </c>
      <c r="L13" s="54">
        <v>9521.6</v>
      </c>
      <c r="M13" s="55">
        <v>0.255</v>
      </c>
      <c r="N13" s="54">
        <v>1697.3</v>
      </c>
      <c r="O13" s="55">
        <v>0.217</v>
      </c>
      <c r="P13" s="54">
        <v>67106.2</v>
      </c>
      <c r="Q13" s="55">
        <v>0.32200000000000001</v>
      </c>
      <c r="R13" s="54">
        <v>9024.5</v>
      </c>
      <c r="S13" s="55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3">
        <v>2016</v>
      </c>
      <c r="B14" s="54">
        <v>2516.6</v>
      </c>
      <c r="C14" s="55">
        <v>0.71599999999999997</v>
      </c>
      <c r="D14" s="54">
        <v>79806</v>
      </c>
      <c r="E14" s="55">
        <v>0.38200000000000001</v>
      </c>
      <c r="F14" s="54">
        <v>99364.800000000003</v>
      </c>
      <c r="G14" s="55">
        <v>0.92300000000000004</v>
      </c>
      <c r="H14" s="54">
        <v>5099.5</v>
      </c>
      <c r="I14" s="55">
        <v>0.627</v>
      </c>
      <c r="J14" s="54">
        <v>2458.8000000000002</v>
      </c>
      <c r="K14" s="55">
        <v>0.64800000000000002</v>
      </c>
      <c r="L14" s="54">
        <v>14161.4</v>
      </c>
      <c r="M14" s="55">
        <v>0.25</v>
      </c>
      <c r="N14" s="54">
        <v>1757.9</v>
      </c>
      <c r="O14" s="55">
        <v>0.221</v>
      </c>
      <c r="P14" s="54">
        <v>74162.7</v>
      </c>
      <c r="Q14" s="55">
        <v>0.34499999999999997</v>
      </c>
      <c r="R14" s="54">
        <v>8979.7999999999993</v>
      </c>
      <c r="S14" s="55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3">
        <v>2017</v>
      </c>
      <c r="B15" s="54">
        <v>2460.4</v>
      </c>
      <c r="C15" s="55">
        <v>0.73199999999999998</v>
      </c>
      <c r="D15" s="54">
        <v>79698.8</v>
      </c>
      <c r="E15" s="55">
        <v>0.43</v>
      </c>
      <c r="F15" s="54">
        <v>99619.5</v>
      </c>
      <c r="G15" s="55">
        <v>0.92300000000000004</v>
      </c>
      <c r="H15" s="54">
        <v>5125.6000000000004</v>
      </c>
      <c r="I15" s="55">
        <v>0.61799999999999999</v>
      </c>
      <c r="J15" s="54">
        <v>2375.8000000000002</v>
      </c>
      <c r="K15" s="55">
        <v>0.628</v>
      </c>
      <c r="L15" s="54">
        <v>21940.9</v>
      </c>
      <c r="M15" s="55">
        <v>0.25600000000000001</v>
      </c>
      <c r="N15" s="54">
        <v>1757.9</v>
      </c>
      <c r="O15" s="55">
        <v>0.218</v>
      </c>
      <c r="P15" s="54">
        <v>83355.600000000006</v>
      </c>
      <c r="Q15" s="55">
        <v>0.34599999999999997</v>
      </c>
      <c r="R15" s="54">
        <v>8807.5</v>
      </c>
      <c r="S15" s="55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3">
        <v>2018</v>
      </c>
      <c r="B16" s="54">
        <v>2391.5</v>
      </c>
      <c r="C16" s="55">
        <v>0.76</v>
      </c>
      <c r="D16" s="54">
        <v>79771.899999999994</v>
      </c>
      <c r="E16" s="55">
        <v>0.41899999999999998</v>
      </c>
      <c r="F16" s="54">
        <v>99605.2</v>
      </c>
      <c r="G16" s="55">
        <v>0.92500000000000004</v>
      </c>
      <c r="H16" s="54">
        <v>5059</v>
      </c>
      <c r="I16" s="55">
        <v>0.61799999999999999</v>
      </c>
      <c r="J16" s="54">
        <v>2543.9</v>
      </c>
      <c r="K16" s="55">
        <v>0.65400000000000003</v>
      </c>
      <c r="L16" s="54">
        <v>27143.3</v>
      </c>
      <c r="M16" s="55">
        <v>0.251</v>
      </c>
      <c r="N16" s="54">
        <v>1757.9</v>
      </c>
      <c r="O16" s="55">
        <v>0.23599999999999999</v>
      </c>
      <c r="P16" s="54">
        <v>89228.5</v>
      </c>
      <c r="Q16" s="55">
        <v>0.34599999999999997</v>
      </c>
      <c r="R16" s="54">
        <v>8760.2000000000007</v>
      </c>
      <c r="S16" s="55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3" t="s">
        <v>157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50"/>
      <c r="U17" s="50"/>
      <c r="V17" s="50"/>
      <c r="W17" s="50"/>
      <c r="X17" s="50"/>
      <c r="Y17" s="50"/>
      <c r="Z17" s="50"/>
    </row>
    <row r="18" spans="1:26" x14ac:dyDescent="0.25">
      <c r="A18" s="53" t="s">
        <v>158</v>
      </c>
      <c r="B18" s="54">
        <v>2516.6</v>
      </c>
      <c r="C18" s="55">
        <v>0.71099999999999997</v>
      </c>
      <c r="D18" s="54">
        <v>79588</v>
      </c>
      <c r="E18" s="55">
        <v>0.432</v>
      </c>
      <c r="F18" s="54">
        <v>98920.9</v>
      </c>
      <c r="G18" s="55">
        <v>0.98599999999999999</v>
      </c>
      <c r="H18" s="54">
        <v>5074.6000000000004</v>
      </c>
      <c r="I18" s="55">
        <v>0.61599999999999999</v>
      </c>
      <c r="J18" s="54">
        <v>2460.1</v>
      </c>
      <c r="K18" s="55">
        <v>0.69899999999999995</v>
      </c>
      <c r="L18" s="54">
        <v>12223.1</v>
      </c>
      <c r="M18" s="55">
        <v>0.151</v>
      </c>
      <c r="N18" s="54">
        <v>1757.9</v>
      </c>
      <c r="O18" s="55">
        <v>6.8000000000000005E-2</v>
      </c>
      <c r="P18" s="54">
        <v>72600.5</v>
      </c>
      <c r="Q18" s="55">
        <v>0.33900000000000002</v>
      </c>
      <c r="R18" s="54">
        <v>8998.2999999999993</v>
      </c>
      <c r="S18" s="55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3" t="s">
        <v>159</v>
      </c>
      <c r="B19" s="54">
        <v>2516.6</v>
      </c>
      <c r="C19" s="55">
        <v>0.71</v>
      </c>
      <c r="D19" s="54">
        <v>79677.600000000006</v>
      </c>
      <c r="E19" s="55">
        <v>0.435</v>
      </c>
      <c r="F19" s="54">
        <v>98920.9</v>
      </c>
      <c r="G19" s="55">
        <v>0.95299999999999996</v>
      </c>
      <c r="H19" s="54">
        <v>5083.8999999999996</v>
      </c>
      <c r="I19" s="55">
        <v>0.61199999999999999</v>
      </c>
      <c r="J19" s="54">
        <v>2460.1</v>
      </c>
      <c r="K19" s="55">
        <v>0.70499999999999996</v>
      </c>
      <c r="L19" s="54">
        <v>12470.5</v>
      </c>
      <c r="M19" s="55">
        <v>0.22800000000000001</v>
      </c>
      <c r="N19" s="54">
        <v>1757.9</v>
      </c>
      <c r="O19" s="55">
        <v>0.19500000000000001</v>
      </c>
      <c r="P19" s="54">
        <v>73061.399999999994</v>
      </c>
      <c r="Q19" s="55">
        <v>0.39600000000000002</v>
      </c>
      <c r="R19" s="54">
        <v>8996.9</v>
      </c>
      <c r="S19" s="55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3" t="s">
        <v>160</v>
      </c>
      <c r="B20" s="54">
        <v>2516.6</v>
      </c>
      <c r="C20" s="55">
        <v>0.70199999999999996</v>
      </c>
      <c r="D20" s="54">
        <v>79734.600000000006</v>
      </c>
      <c r="E20" s="55">
        <v>0.46200000000000002</v>
      </c>
      <c r="F20" s="54">
        <v>98920.9</v>
      </c>
      <c r="G20" s="55">
        <v>0.89900000000000002</v>
      </c>
      <c r="H20" s="54">
        <v>5080</v>
      </c>
      <c r="I20" s="55">
        <v>0.60899999999999999</v>
      </c>
      <c r="J20" s="54">
        <v>2460.1</v>
      </c>
      <c r="K20" s="55">
        <v>0.66900000000000004</v>
      </c>
      <c r="L20" s="54">
        <v>12611.2</v>
      </c>
      <c r="M20" s="55">
        <v>0.247</v>
      </c>
      <c r="N20" s="54">
        <v>1757.9</v>
      </c>
      <c r="O20" s="55">
        <v>0.19600000000000001</v>
      </c>
      <c r="P20" s="54">
        <v>73059.899999999994</v>
      </c>
      <c r="Q20" s="55">
        <v>0.40100000000000002</v>
      </c>
      <c r="R20" s="54">
        <v>8989.1</v>
      </c>
      <c r="S20" s="55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3" t="s">
        <v>161</v>
      </c>
      <c r="B21" s="54">
        <v>2516.6</v>
      </c>
      <c r="C21" s="55">
        <v>0.66700000000000004</v>
      </c>
      <c r="D21" s="54">
        <v>79763.899999999994</v>
      </c>
      <c r="E21" s="55">
        <v>0.45</v>
      </c>
      <c r="F21" s="54">
        <v>98920.9</v>
      </c>
      <c r="G21" s="55">
        <v>0.88100000000000001</v>
      </c>
      <c r="H21" s="54">
        <v>5073.5</v>
      </c>
      <c r="I21" s="55">
        <v>0.629</v>
      </c>
      <c r="J21" s="54">
        <v>2460.1</v>
      </c>
      <c r="K21" s="55">
        <v>0.67700000000000005</v>
      </c>
      <c r="L21" s="54">
        <v>12822</v>
      </c>
      <c r="M21" s="55">
        <v>0.27100000000000002</v>
      </c>
      <c r="N21" s="54">
        <v>1757.9</v>
      </c>
      <c r="O21" s="55">
        <v>0.20899999999999999</v>
      </c>
      <c r="P21" s="54">
        <v>73394.7</v>
      </c>
      <c r="Q21" s="55">
        <v>0.39300000000000002</v>
      </c>
      <c r="R21" s="54">
        <v>8986.1</v>
      </c>
      <c r="S21" s="55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3" t="s">
        <v>162</v>
      </c>
      <c r="B22" s="54">
        <v>2516.6</v>
      </c>
      <c r="C22" s="55">
        <v>0.71699999999999997</v>
      </c>
      <c r="D22" s="54">
        <v>79801.3</v>
      </c>
      <c r="E22" s="55">
        <v>0.42899999999999999</v>
      </c>
      <c r="F22" s="54">
        <v>98920.9</v>
      </c>
      <c r="G22" s="55">
        <v>0.90500000000000003</v>
      </c>
      <c r="H22" s="54">
        <v>5104.2</v>
      </c>
      <c r="I22" s="55">
        <v>0.65100000000000002</v>
      </c>
      <c r="J22" s="54">
        <v>2460.1</v>
      </c>
      <c r="K22" s="55">
        <v>0.65500000000000003</v>
      </c>
      <c r="L22" s="54">
        <v>13298</v>
      </c>
      <c r="M22" s="55">
        <v>0.3</v>
      </c>
      <c r="N22" s="54">
        <v>1757.9</v>
      </c>
      <c r="O22" s="55">
        <v>0.28799999999999998</v>
      </c>
      <c r="P22" s="54">
        <v>73582.3</v>
      </c>
      <c r="Q22" s="55">
        <v>0.34100000000000003</v>
      </c>
      <c r="R22" s="54">
        <v>8988.1</v>
      </c>
      <c r="S22" s="55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3" t="s">
        <v>163</v>
      </c>
      <c r="B23" s="54">
        <v>2516.6</v>
      </c>
      <c r="C23" s="55">
        <v>0.69099999999999995</v>
      </c>
      <c r="D23" s="54">
        <v>79802.5</v>
      </c>
      <c r="E23" s="55">
        <v>0.40400000000000003</v>
      </c>
      <c r="F23" s="54">
        <v>98920.9</v>
      </c>
      <c r="G23" s="55">
        <v>0.94199999999999995</v>
      </c>
      <c r="H23" s="54">
        <v>5105.3999999999996</v>
      </c>
      <c r="I23" s="55">
        <v>0.63800000000000001</v>
      </c>
      <c r="J23" s="54">
        <v>2460.1</v>
      </c>
      <c r="K23" s="55">
        <v>0.624</v>
      </c>
      <c r="L23" s="54">
        <v>13419.8</v>
      </c>
      <c r="M23" s="55">
        <v>0.30199999999999999</v>
      </c>
      <c r="N23" s="54">
        <v>1757.9</v>
      </c>
      <c r="O23" s="55">
        <v>0.33500000000000002</v>
      </c>
      <c r="P23" s="54">
        <v>73854.8</v>
      </c>
      <c r="Q23" s="55">
        <v>0.30499999999999999</v>
      </c>
      <c r="R23" s="54">
        <v>8988.1</v>
      </c>
      <c r="S23" s="55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3" t="s">
        <v>164</v>
      </c>
      <c r="B24" s="54">
        <v>2516.6</v>
      </c>
      <c r="C24" s="55">
        <v>0.7</v>
      </c>
      <c r="D24" s="54">
        <v>79839.100000000006</v>
      </c>
      <c r="E24" s="55">
        <v>0.36</v>
      </c>
      <c r="F24" s="54">
        <v>100042.9</v>
      </c>
      <c r="G24" s="55">
        <v>0.94499999999999995</v>
      </c>
      <c r="H24" s="54">
        <v>5111.8999999999996</v>
      </c>
      <c r="I24" s="55">
        <v>0.63400000000000001</v>
      </c>
      <c r="J24" s="54">
        <v>2460.1</v>
      </c>
      <c r="K24" s="55">
        <v>0.60899999999999999</v>
      </c>
      <c r="L24" s="54">
        <v>13635.3</v>
      </c>
      <c r="M24" s="55">
        <v>0.315</v>
      </c>
      <c r="N24" s="54">
        <v>1757.9</v>
      </c>
      <c r="O24" s="55">
        <v>0.36899999999999999</v>
      </c>
      <c r="P24" s="54">
        <v>74276.5</v>
      </c>
      <c r="Q24" s="55">
        <v>0.318</v>
      </c>
      <c r="R24" s="54">
        <v>8988.1</v>
      </c>
      <c r="S24" s="55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3" t="s">
        <v>165</v>
      </c>
      <c r="B25" s="54">
        <v>2516.6</v>
      </c>
      <c r="C25" s="55">
        <v>0.70699999999999996</v>
      </c>
      <c r="D25" s="54">
        <v>79866.5</v>
      </c>
      <c r="E25" s="55">
        <v>0.32900000000000001</v>
      </c>
      <c r="F25" s="54">
        <v>100042.9</v>
      </c>
      <c r="G25" s="55">
        <v>0.96099999999999997</v>
      </c>
      <c r="H25" s="54">
        <v>5111</v>
      </c>
      <c r="I25" s="55">
        <v>0.63300000000000001</v>
      </c>
      <c r="J25" s="54">
        <v>2456.9</v>
      </c>
      <c r="K25" s="55">
        <v>0.623</v>
      </c>
      <c r="L25" s="54">
        <v>14360.4</v>
      </c>
      <c r="M25" s="55">
        <v>0.316</v>
      </c>
      <c r="N25" s="54">
        <v>1757.9</v>
      </c>
      <c r="O25" s="55">
        <v>0.29199999999999998</v>
      </c>
      <c r="P25" s="54">
        <v>74700.100000000006</v>
      </c>
      <c r="Q25" s="55">
        <v>0.24399999999999999</v>
      </c>
      <c r="R25" s="54">
        <v>8970.1</v>
      </c>
      <c r="S25" s="55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3" t="s">
        <v>166</v>
      </c>
      <c r="B26" s="54">
        <v>2516.6</v>
      </c>
      <c r="C26" s="55">
        <v>0.73199999999999998</v>
      </c>
      <c r="D26" s="54">
        <v>79866.3</v>
      </c>
      <c r="E26" s="55">
        <v>0.28499999999999998</v>
      </c>
      <c r="F26" s="54">
        <v>100042.9</v>
      </c>
      <c r="G26" s="55">
        <v>0.90900000000000003</v>
      </c>
      <c r="H26" s="54">
        <v>5112.2</v>
      </c>
      <c r="I26" s="55">
        <v>0.61199999999999999</v>
      </c>
      <c r="J26" s="54">
        <v>2456.9</v>
      </c>
      <c r="K26" s="55">
        <v>0.622</v>
      </c>
      <c r="L26" s="54">
        <v>15298.1</v>
      </c>
      <c r="M26" s="55">
        <v>0.28399999999999997</v>
      </c>
      <c r="N26" s="54">
        <v>1757.9</v>
      </c>
      <c r="O26" s="55">
        <v>0.30199999999999999</v>
      </c>
      <c r="P26" s="54">
        <v>74721.5</v>
      </c>
      <c r="Q26" s="55">
        <v>0.30399999999999999</v>
      </c>
      <c r="R26" s="54">
        <v>8970.1</v>
      </c>
      <c r="S26" s="55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3" t="s">
        <v>167</v>
      </c>
      <c r="B27" s="54">
        <v>2516.6</v>
      </c>
      <c r="C27" s="55">
        <v>0.72299999999999998</v>
      </c>
      <c r="D27" s="54">
        <v>79904.3</v>
      </c>
      <c r="E27" s="55">
        <v>0.29199999999999998</v>
      </c>
      <c r="F27" s="54">
        <v>99564.800000000003</v>
      </c>
      <c r="G27" s="55">
        <v>0.81699999999999995</v>
      </c>
      <c r="H27" s="54">
        <v>5122.7</v>
      </c>
      <c r="I27" s="55">
        <v>0.57799999999999996</v>
      </c>
      <c r="J27" s="54">
        <v>2456.9</v>
      </c>
      <c r="K27" s="55">
        <v>0.59299999999999997</v>
      </c>
      <c r="L27" s="54">
        <v>16064.3</v>
      </c>
      <c r="M27" s="55">
        <v>0.23899999999999999</v>
      </c>
      <c r="N27" s="54">
        <v>1757.9</v>
      </c>
      <c r="O27" s="55">
        <v>0.19</v>
      </c>
      <c r="P27" s="54">
        <v>74844.5</v>
      </c>
      <c r="Q27" s="55">
        <v>0.36299999999999999</v>
      </c>
      <c r="R27" s="54">
        <v>8970.1</v>
      </c>
      <c r="S27" s="55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3" t="s">
        <v>168</v>
      </c>
      <c r="B28" s="54">
        <v>2516.6</v>
      </c>
      <c r="C28" s="55">
        <v>0.753</v>
      </c>
      <c r="D28" s="54">
        <v>79910.8</v>
      </c>
      <c r="E28" s="55">
        <v>0.32700000000000001</v>
      </c>
      <c r="F28" s="54">
        <v>99564.800000000003</v>
      </c>
      <c r="G28" s="55">
        <v>0.90900000000000003</v>
      </c>
      <c r="H28" s="54">
        <v>5125.6000000000004</v>
      </c>
      <c r="I28" s="55">
        <v>0.65</v>
      </c>
      <c r="J28" s="54">
        <v>2456.9</v>
      </c>
      <c r="K28" s="55">
        <v>0.64400000000000002</v>
      </c>
      <c r="L28" s="54">
        <v>16477.2</v>
      </c>
      <c r="M28" s="55">
        <v>0.20300000000000001</v>
      </c>
      <c r="N28" s="54">
        <v>1757.9</v>
      </c>
      <c r="O28" s="55">
        <v>0.14399999999999999</v>
      </c>
      <c r="P28" s="54">
        <v>75455.5</v>
      </c>
      <c r="Q28" s="55">
        <v>0.35299999999999998</v>
      </c>
      <c r="R28" s="54">
        <v>8977.2000000000007</v>
      </c>
      <c r="S28" s="55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3" t="s">
        <v>169</v>
      </c>
      <c r="B29" s="54">
        <v>2516.6</v>
      </c>
      <c r="C29" s="55">
        <v>0.77700000000000002</v>
      </c>
      <c r="D29" s="54">
        <v>79912.800000000003</v>
      </c>
      <c r="E29" s="55">
        <v>0.379</v>
      </c>
      <c r="F29" s="54">
        <v>99564.800000000003</v>
      </c>
      <c r="G29" s="55">
        <v>0.96799999999999997</v>
      </c>
      <c r="H29" s="54">
        <v>5088.8</v>
      </c>
      <c r="I29" s="55">
        <v>0.65700000000000003</v>
      </c>
      <c r="J29" s="54">
        <v>2456.9</v>
      </c>
      <c r="K29" s="55">
        <v>0.66400000000000003</v>
      </c>
      <c r="L29" s="54">
        <v>17192</v>
      </c>
      <c r="M29" s="55">
        <v>0.16200000000000001</v>
      </c>
      <c r="N29" s="54">
        <v>1757.9</v>
      </c>
      <c r="O29" s="55">
        <v>7.0000000000000007E-2</v>
      </c>
      <c r="P29" s="54">
        <v>76354.3</v>
      </c>
      <c r="Q29" s="55">
        <v>0.38800000000000001</v>
      </c>
      <c r="R29" s="54">
        <v>8936.1</v>
      </c>
      <c r="S29" s="55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3" t="s">
        <v>170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3" t="s">
        <v>158</v>
      </c>
      <c r="B31" s="54">
        <v>2511.1</v>
      </c>
      <c r="C31" s="55">
        <v>0.749</v>
      </c>
      <c r="D31" s="54">
        <v>79657.2</v>
      </c>
      <c r="E31" s="55">
        <v>0.44900000000000001</v>
      </c>
      <c r="F31" s="54">
        <v>99609.9</v>
      </c>
      <c r="G31" s="55">
        <v>0.98699999999999999</v>
      </c>
      <c r="H31" s="54">
        <v>5095.1000000000004</v>
      </c>
      <c r="I31" s="55">
        <v>0.64200000000000002</v>
      </c>
      <c r="J31" s="54">
        <v>2375.8000000000002</v>
      </c>
      <c r="K31" s="55">
        <v>0.63800000000000001</v>
      </c>
      <c r="L31" s="54">
        <v>20249.8</v>
      </c>
      <c r="M31" s="55">
        <v>0.14599999999999999</v>
      </c>
      <c r="N31" s="54">
        <v>1757.9</v>
      </c>
      <c r="O31" s="55">
        <v>7.2999999999999995E-2</v>
      </c>
      <c r="P31" s="54">
        <v>81337.2</v>
      </c>
      <c r="Q31" s="55">
        <v>0.34200000000000003</v>
      </c>
      <c r="R31" s="54">
        <v>8748.6</v>
      </c>
      <c r="S31" s="55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3" t="s">
        <v>159</v>
      </c>
      <c r="B32" s="54">
        <v>2511.1</v>
      </c>
      <c r="C32" s="55">
        <v>0.73</v>
      </c>
      <c r="D32" s="54">
        <v>79657.2</v>
      </c>
      <c r="E32" s="55">
        <v>0.44600000000000001</v>
      </c>
      <c r="F32" s="54">
        <v>99609.9</v>
      </c>
      <c r="G32" s="55">
        <v>0.95</v>
      </c>
      <c r="H32" s="54">
        <v>5097.3</v>
      </c>
      <c r="I32" s="55">
        <v>0.63200000000000001</v>
      </c>
      <c r="J32" s="54">
        <v>2375.8000000000002</v>
      </c>
      <c r="K32" s="55">
        <v>0.65400000000000003</v>
      </c>
      <c r="L32" s="54">
        <v>20603.7</v>
      </c>
      <c r="M32" s="55">
        <v>0.186</v>
      </c>
      <c r="N32" s="54">
        <v>1757.9</v>
      </c>
      <c r="O32" s="55">
        <v>0.11600000000000001</v>
      </c>
      <c r="P32" s="54">
        <v>81713</v>
      </c>
      <c r="Q32" s="55">
        <v>0.40200000000000002</v>
      </c>
      <c r="R32" s="54">
        <v>8748.6</v>
      </c>
      <c r="S32" s="55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3" t="s">
        <v>160</v>
      </c>
      <c r="B33" s="54">
        <v>2451.1</v>
      </c>
      <c r="C33" s="55">
        <v>0.73799999999999999</v>
      </c>
      <c r="D33" s="54">
        <v>79657.2</v>
      </c>
      <c r="E33" s="55">
        <v>0.5</v>
      </c>
      <c r="F33" s="54">
        <v>99609.9</v>
      </c>
      <c r="G33" s="55">
        <v>0.878</v>
      </c>
      <c r="H33" s="54">
        <v>5097.3</v>
      </c>
      <c r="I33" s="55">
        <v>0.61099999999999999</v>
      </c>
      <c r="J33" s="54">
        <v>2375.8000000000002</v>
      </c>
      <c r="K33" s="55">
        <v>0.64800000000000002</v>
      </c>
      <c r="L33" s="54">
        <v>20792.599999999999</v>
      </c>
      <c r="M33" s="55">
        <v>0.26700000000000002</v>
      </c>
      <c r="N33" s="54">
        <v>1757.9</v>
      </c>
      <c r="O33" s="55">
        <v>0.22900000000000001</v>
      </c>
      <c r="P33" s="54">
        <v>81962.100000000006</v>
      </c>
      <c r="Q33" s="55">
        <v>0.41799999999999998</v>
      </c>
      <c r="R33" s="54">
        <v>8741.6</v>
      </c>
      <c r="S33" s="55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3" t="s">
        <v>161</v>
      </c>
      <c r="B34" s="54">
        <v>2451.1</v>
      </c>
      <c r="C34" s="55">
        <v>0.75600000000000001</v>
      </c>
      <c r="D34" s="54">
        <v>79660.100000000006</v>
      </c>
      <c r="E34" s="55">
        <v>0.51300000000000001</v>
      </c>
      <c r="F34" s="54">
        <v>99609.9</v>
      </c>
      <c r="G34" s="55">
        <v>0.79200000000000004</v>
      </c>
      <c r="H34" s="54">
        <v>5105.7</v>
      </c>
      <c r="I34" s="55">
        <v>0.6</v>
      </c>
      <c r="J34" s="54">
        <v>2375.8000000000002</v>
      </c>
      <c r="K34" s="55">
        <v>0.61799999999999999</v>
      </c>
      <c r="L34" s="54">
        <v>21177.9</v>
      </c>
      <c r="M34" s="55">
        <v>0.29599999999999999</v>
      </c>
      <c r="N34" s="54">
        <v>1757.9</v>
      </c>
      <c r="O34" s="55">
        <v>0.248</v>
      </c>
      <c r="P34" s="54">
        <v>83041.399999999994</v>
      </c>
      <c r="Q34" s="55">
        <v>0.42399999999999999</v>
      </c>
      <c r="R34" s="54">
        <v>8789.1</v>
      </c>
      <c r="S34" s="55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3" t="s">
        <v>162</v>
      </c>
      <c r="B35" s="54">
        <v>2451.1</v>
      </c>
      <c r="C35" s="55">
        <v>0.71</v>
      </c>
      <c r="D35" s="54">
        <v>79660.100000000006</v>
      </c>
      <c r="E35" s="55">
        <v>0.55000000000000004</v>
      </c>
      <c r="F35" s="54">
        <v>99609.9</v>
      </c>
      <c r="G35" s="55">
        <v>0.82799999999999996</v>
      </c>
      <c r="H35" s="54">
        <v>5122.7</v>
      </c>
      <c r="I35" s="55">
        <v>0.625</v>
      </c>
      <c r="J35" s="54">
        <v>2375.8000000000002</v>
      </c>
      <c r="K35" s="55">
        <v>0.58099999999999996</v>
      </c>
      <c r="L35" s="54">
        <v>21700.6</v>
      </c>
      <c r="M35" s="55">
        <v>0.33100000000000002</v>
      </c>
      <c r="N35" s="54">
        <v>1757.9</v>
      </c>
      <c r="O35" s="55">
        <v>0.309</v>
      </c>
      <c r="P35" s="54">
        <v>83182.100000000006</v>
      </c>
      <c r="Q35" s="55">
        <v>0.372</v>
      </c>
      <c r="R35" s="54">
        <v>8796.6</v>
      </c>
      <c r="S35" s="55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3" t="s">
        <v>163</v>
      </c>
      <c r="B36" s="54">
        <v>2451.1</v>
      </c>
      <c r="C36" s="55">
        <v>0.72399999999999998</v>
      </c>
      <c r="D36" s="54">
        <v>79660.100000000006</v>
      </c>
      <c r="E36" s="55">
        <v>0.53300000000000003</v>
      </c>
      <c r="F36" s="54">
        <v>99609.9</v>
      </c>
      <c r="G36" s="55">
        <v>0.93500000000000005</v>
      </c>
      <c r="H36" s="54">
        <v>5126.7</v>
      </c>
      <c r="I36" s="55">
        <v>0.628</v>
      </c>
      <c r="J36" s="54">
        <v>2375.8000000000002</v>
      </c>
      <c r="K36" s="55">
        <v>0.59099999999999997</v>
      </c>
      <c r="L36" s="54">
        <v>22006.1</v>
      </c>
      <c r="M36" s="55">
        <v>0.35399999999999998</v>
      </c>
      <c r="N36" s="54">
        <v>1757.9</v>
      </c>
      <c r="O36" s="55">
        <v>0.379</v>
      </c>
      <c r="P36" s="54">
        <v>83313.5</v>
      </c>
      <c r="Q36" s="55">
        <v>0.33400000000000002</v>
      </c>
      <c r="R36" s="54">
        <v>8802.9</v>
      </c>
      <c r="S36" s="55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3" t="s">
        <v>164</v>
      </c>
      <c r="B37" s="54">
        <v>2451.1</v>
      </c>
      <c r="C37" s="55">
        <v>0.749</v>
      </c>
      <c r="D37" s="54">
        <v>79667.399999999994</v>
      </c>
      <c r="E37" s="55">
        <v>0.44800000000000001</v>
      </c>
      <c r="F37" s="54">
        <v>99628.9</v>
      </c>
      <c r="G37" s="55">
        <v>0.96199999999999997</v>
      </c>
      <c r="H37" s="54">
        <v>5145.2</v>
      </c>
      <c r="I37" s="55">
        <v>0.61699999999999999</v>
      </c>
      <c r="J37" s="54">
        <v>2375.8000000000002</v>
      </c>
      <c r="K37" s="55">
        <v>0.58899999999999997</v>
      </c>
      <c r="L37" s="54">
        <v>22242.6</v>
      </c>
      <c r="M37" s="55">
        <v>0.315</v>
      </c>
      <c r="N37" s="54">
        <v>1757.9</v>
      </c>
      <c r="O37" s="55">
        <v>0.253</v>
      </c>
      <c r="P37" s="54">
        <v>83498.600000000006</v>
      </c>
      <c r="Q37" s="55">
        <v>0.25800000000000001</v>
      </c>
      <c r="R37" s="54">
        <v>8802.9</v>
      </c>
      <c r="S37" s="55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3" t="s">
        <v>165</v>
      </c>
      <c r="B38" s="54">
        <v>2451.1</v>
      </c>
      <c r="C38" s="55">
        <v>0.74399999999999999</v>
      </c>
      <c r="D38" s="54">
        <v>79614.2</v>
      </c>
      <c r="E38" s="55">
        <v>0.371</v>
      </c>
      <c r="F38" s="54">
        <v>99628.9</v>
      </c>
      <c r="G38" s="55">
        <v>0.97699999999999998</v>
      </c>
      <c r="H38" s="54">
        <v>5147.3</v>
      </c>
      <c r="I38" s="55">
        <v>0.62</v>
      </c>
      <c r="J38" s="54">
        <v>2375.8000000000002</v>
      </c>
      <c r="K38" s="55">
        <v>0.65</v>
      </c>
      <c r="L38" s="54">
        <v>22356.400000000001</v>
      </c>
      <c r="M38" s="55">
        <v>0.29899999999999999</v>
      </c>
      <c r="N38" s="54">
        <v>1757.9</v>
      </c>
      <c r="O38" s="55">
        <v>0.27500000000000002</v>
      </c>
      <c r="P38" s="54">
        <v>83980.6</v>
      </c>
      <c r="Q38" s="55">
        <v>0.222</v>
      </c>
      <c r="R38" s="54">
        <v>8856.4</v>
      </c>
      <c r="S38" s="55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3" t="s">
        <v>166</v>
      </c>
      <c r="B39" s="54">
        <v>2451.1</v>
      </c>
      <c r="C39" s="55">
        <v>0.751</v>
      </c>
      <c r="D39" s="54">
        <v>79761.5</v>
      </c>
      <c r="E39" s="55">
        <v>0.33300000000000002</v>
      </c>
      <c r="F39" s="54">
        <v>99628.9</v>
      </c>
      <c r="G39" s="55">
        <v>0.95</v>
      </c>
      <c r="H39" s="54">
        <v>5147.2</v>
      </c>
      <c r="I39" s="55">
        <v>0.59399999999999997</v>
      </c>
      <c r="J39" s="54">
        <v>2375.8000000000002</v>
      </c>
      <c r="K39" s="55">
        <v>0.61799999999999999</v>
      </c>
      <c r="L39" s="54">
        <v>22547.7</v>
      </c>
      <c r="M39" s="55">
        <v>0.28699999999999998</v>
      </c>
      <c r="N39" s="54">
        <v>1757.9</v>
      </c>
      <c r="O39" s="55">
        <v>0.29099999999999998</v>
      </c>
      <c r="P39" s="54">
        <v>83980.6</v>
      </c>
      <c r="Q39" s="55">
        <v>0.29499999999999998</v>
      </c>
      <c r="R39" s="54">
        <v>8856.4</v>
      </c>
      <c r="S39" s="55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3" t="s">
        <v>167</v>
      </c>
      <c r="B40" s="54">
        <v>2451.1</v>
      </c>
      <c r="C40" s="55">
        <v>0.66200000000000003</v>
      </c>
      <c r="D40" s="54">
        <v>79797.5</v>
      </c>
      <c r="E40" s="55">
        <v>0.29799999999999999</v>
      </c>
      <c r="F40" s="54">
        <v>99628.9</v>
      </c>
      <c r="G40" s="55">
        <v>0.89</v>
      </c>
      <c r="H40" s="54">
        <v>5147.2</v>
      </c>
      <c r="I40" s="55">
        <v>0.58199999999999996</v>
      </c>
      <c r="J40" s="54">
        <v>2375.8000000000002</v>
      </c>
      <c r="K40" s="55">
        <v>0.621</v>
      </c>
      <c r="L40" s="54">
        <v>22762.799999999999</v>
      </c>
      <c r="M40" s="55">
        <v>0.252</v>
      </c>
      <c r="N40" s="54">
        <v>1757.9</v>
      </c>
      <c r="O40" s="55">
        <v>0.24099999999999999</v>
      </c>
      <c r="P40" s="54">
        <v>84229.8</v>
      </c>
      <c r="Q40" s="55">
        <v>0.38700000000000001</v>
      </c>
      <c r="R40" s="54">
        <v>8856.4</v>
      </c>
      <c r="S40" s="55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3" t="s">
        <v>168</v>
      </c>
      <c r="B41" s="54">
        <v>2451.1</v>
      </c>
      <c r="C41" s="55">
        <v>0.73499999999999999</v>
      </c>
      <c r="D41" s="54">
        <v>79797.100000000006</v>
      </c>
      <c r="E41" s="55">
        <v>0.34599999999999997</v>
      </c>
      <c r="F41" s="54">
        <v>99628.9</v>
      </c>
      <c r="G41" s="55">
        <v>0.92900000000000005</v>
      </c>
      <c r="H41" s="54">
        <v>5143.8999999999996</v>
      </c>
      <c r="I41" s="55">
        <v>0.623</v>
      </c>
      <c r="J41" s="54">
        <v>2375.8000000000002</v>
      </c>
      <c r="K41" s="55">
        <v>0.65100000000000002</v>
      </c>
      <c r="L41" s="54">
        <v>23095.3</v>
      </c>
      <c r="M41" s="55">
        <v>0.18099999999999999</v>
      </c>
      <c r="N41" s="54">
        <v>1757.9</v>
      </c>
      <c r="O41" s="55">
        <v>0.10299999999999999</v>
      </c>
      <c r="P41" s="54">
        <v>84483.3</v>
      </c>
      <c r="Q41" s="55">
        <v>0.36599999999999999</v>
      </c>
      <c r="R41" s="54">
        <v>8856.4</v>
      </c>
      <c r="S41" s="55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3" t="s">
        <v>169</v>
      </c>
      <c r="B42" s="54">
        <v>2446.3000000000002</v>
      </c>
      <c r="C42" s="55">
        <v>0.74199999999999999</v>
      </c>
      <c r="D42" s="54">
        <v>79794.399999999994</v>
      </c>
      <c r="E42" s="55">
        <v>0.375</v>
      </c>
      <c r="F42" s="54">
        <v>99628.9</v>
      </c>
      <c r="G42" s="55">
        <v>0.99399999999999999</v>
      </c>
      <c r="H42" s="54">
        <v>5129.5</v>
      </c>
      <c r="I42" s="55">
        <v>0.63900000000000001</v>
      </c>
      <c r="J42" s="54">
        <v>2375.8000000000002</v>
      </c>
      <c r="K42" s="55">
        <v>0.67400000000000004</v>
      </c>
      <c r="L42" s="54">
        <v>23660</v>
      </c>
      <c r="M42" s="55">
        <v>0.156</v>
      </c>
      <c r="N42" s="54">
        <v>1757.9</v>
      </c>
      <c r="O42" s="55">
        <v>0.09</v>
      </c>
      <c r="P42" s="54">
        <v>85431.2</v>
      </c>
      <c r="Q42" s="55">
        <v>0.34200000000000003</v>
      </c>
      <c r="R42" s="54">
        <v>8830.9</v>
      </c>
      <c r="S42" s="55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3" t="s">
        <v>171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3" t="s">
        <v>158</v>
      </c>
      <c r="B44" s="54">
        <v>2387.5</v>
      </c>
      <c r="C44" s="55">
        <v>0.753</v>
      </c>
      <c r="D44" s="54">
        <v>79771.8</v>
      </c>
      <c r="E44" s="55">
        <v>0.42199999999999999</v>
      </c>
      <c r="F44" s="54">
        <v>99730.6</v>
      </c>
      <c r="G44" s="55">
        <v>1.006</v>
      </c>
      <c r="H44" s="54">
        <v>5108.5</v>
      </c>
      <c r="I44" s="55">
        <v>0.622</v>
      </c>
      <c r="J44" s="54">
        <v>2543.9</v>
      </c>
      <c r="K44" s="55">
        <v>0.66200000000000003</v>
      </c>
      <c r="L44" s="54">
        <v>25311.1</v>
      </c>
      <c r="M44" s="55">
        <v>0.16300000000000001</v>
      </c>
      <c r="N44" s="54">
        <v>1757.9</v>
      </c>
      <c r="O44" s="55">
        <v>0.1</v>
      </c>
      <c r="P44" s="54">
        <v>87552.6</v>
      </c>
      <c r="Q44" s="55">
        <v>0.38700000000000001</v>
      </c>
      <c r="R44" s="54">
        <v>8813</v>
      </c>
      <c r="S44" s="55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3" t="s">
        <v>159</v>
      </c>
      <c r="B45" s="54">
        <v>2403.5</v>
      </c>
      <c r="C45" s="55">
        <v>0.78900000000000003</v>
      </c>
      <c r="D45" s="54">
        <v>79771.8</v>
      </c>
      <c r="E45" s="55">
        <v>0.46400000000000002</v>
      </c>
      <c r="F45" s="54">
        <v>99730.6</v>
      </c>
      <c r="G45" s="55">
        <v>0.96699999999999997</v>
      </c>
      <c r="H45" s="54">
        <v>5083.1000000000004</v>
      </c>
      <c r="I45" s="55">
        <v>0.64600000000000002</v>
      </c>
      <c r="J45" s="54">
        <v>2543.9</v>
      </c>
      <c r="K45" s="55">
        <v>0.66600000000000004</v>
      </c>
      <c r="L45" s="54">
        <v>25968.400000000001</v>
      </c>
      <c r="M45" s="55">
        <v>0.20899999999999999</v>
      </c>
      <c r="N45" s="54">
        <v>1757.9</v>
      </c>
      <c r="O45" s="55">
        <v>0.161</v>
      </c>
      <c r="P45" s="54">
        <v>88563.199999999997</v>
      </c>
      <c r="Q45" s="55">
        <v>0.38800000000000001</v>
      </c>
      <c r="R45" s="54">
        <v>8813</v>
      </c>
      <c r="S45" s="55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3" t="s">
        <v>160</v>
      </c>
      <c r="B46" s="54">
        <v>2382.1999999999998</v>
      </c>
      <c r="C46" s="55">
        <v>0.76800000000000002</v>
      </c>
      <c r="D46" s="54">
        <v>79785.3</v>
      </c>
      <c r="E46" s="55">
        <v>0.436</v>
      </c>
      <c r="F46" s="54">
        <v>99730.6</v>
      </c>
      <c r="G46" s="55">
        <v>0.90300000000000002</v>
      </c>
      <c r="H46" s="54">
        <v>5086.1000000000004</v>
      </c>
      <c r="I46" s="55">
        <v>0.62</v>
      </c>
      <c r="J46" s="54">
        <v>2543.9</v>
      </c>
      <c r="K46" s="55">
        <v>0.63300000000000001</v>
      </c>
      <c r="L46" s="54">
        <v>26067.599999999999</v>
      </c>
      <c r="M46" s="55">
        <v>0.24299999999999999</v>
      </c>
      <c r="N46" s="54">
        <v>1757.9</v>
      </c>
      <c r="O46" s="55">
        <v>0.192</v>
      </c>
      <c r="P46" s="54">
        <v>88787.7</v>
      </c>
      <c r="Q46" s="55">
        <v>0.40100000000000002</v>
      </c>
      <c r="R46" s="54">
        <v>8780.5</v>
      </c>
      <c r="S46" s="55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3" t="s">
        <v>161</v>
      </c>
      <c r="B47" s="54">
        <v>2392.1999999999998</v>
      </c>
      <c r="C47" s="55">
        <v>0.69</v>
      </c>
      <c r="D47" s="54">
        <v>79792.3</v>
      </c>
      <c r="E47" s="55">
        <v>0.48899999999999999</v>
      </c>
      <c r="F47" s="54">
        <v>99730.6</v>
      </c>
      <c r="G47" s="55">
        <v>0.82399999999999995</v>
      </c>
      <c r="H47" s="54">
        <v>5086.1000000000004</v>
      </c>
      <c r="I47" s="55">
        <v>0.60899999999999999</v>
      </c>
      <c r="J47" s="54">
        <v>2543.9</v>
      </c>
      <c r="K47" s="55">
        <v>0.61599999999999999</v>
      </c>
      <c r="L47" s="54">
        <v>26591.3</v>
      </c>
      <c r="M47" s="55">
        <v>0.29699999999999999</v>
      </c>
      <c r="N47" s="54">
        <v>1757.9</v>
      </c>
      <c r="O47" s="55">
        <v>0.24399999999999999</v>
      </c>
      <c r="P47" s="54">
        <v>88789.2</v>
      </c>
      <c r="Q47" s="55">
        <v>0.41299999999999998</v>
      </c>
      <c r="R47" s="54">
        <v>8780.5</v>
      </c>
      <c r="S47" s="55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3" t="s">
        <v>162</v>
      </c>
      <c r="B48" s="54">
        <v>2392.1999999999998</v>
      </c>
      <c r="C48" s="55">
        <v>0.77700000000000002</v>
      </c>
      <c r="D48" s="54">
        <v>79753.3</v>
      </c>
      <c r="E48" s="55">
        <v>0.51300000000000001</v>
      </c>
      <c r="F48" s="54">
        <v>99730.6</v>
      </c>
      <c r="G48" s="55">
        <v>0.90700000000000003</v>
      </c>
      <c r="H48" s="54">
        <v>5083.5</v>
      </c>
      <c r="I48" s="55">
        <v>0.59399999999999997</v>
      </c>
      <c r="J48" s="54">
        <v>2543.9</v>
      </c>
      <c r="K48" s="55">
        <v>0.63200000000000001</v>
      </c>
      <c r="L48" s="54">
        <v>26859.7</v>
      </c>
      <c r="M48" s="55">
        <v>0.318</v>
      </c>
      <c r="N48" s="54">
        <v>1757.9</v>
      </c>
      <c r="O48" s="55">
        <v>0.32900000000000001</v>
      </c>
      <c r="P48" s="54">
        <v>89086.2</v>
      </c>
      <c r="Q48" s="55">
        <v>0.36</v>
      </c>
      <c r="R48" s="54">
        <v>8761.5</v>
      </c>
      <c r="S48" s="55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3" t="s">
        <v>163</v>
      </c>
      <c r="B49" s="54">
        <v>2392.1999999999998</v>
      </c>
      <c r="C49" s="55">
        <v>0.755</v>
      </c>
      <c r="D49" s="54">
        <v>79753.8</v>
      </c>
      <c r="E49" s="55">
        <v>0.48099999999999998</v>
      </c>
      <c r="F49" s="54">
        <v>99730.6</v>
      </c>
      <c r="G49" s="55">
        <v>0.97099999999999997</v>
      </c>
      <c r="H49" s="54">
        <v>5006.8999999999996</v>
      </c>
      <c r="I49" s="55">
        <v>0.63</v>
      </c>
      <c r="J49" s="54">
        <v>2543.9</v>
      </c>
      <c r="K49" s="55">
        <v>0.64100000000000001</v>
      </c>
      <c r="L49" s="54">
        <v>27291.3</v>
      </c>
      <c r="M49" s="55">
        <v>0.34899999999999998</v>
      </c>
      <c r="N49" s="54">
        <v>1757.9</v>
      </c>
      <c r="O49" s="55">
        <v>0.41699999999999998</v>
      </c>
      <c r="P49" s="54">
        <v>89078.2</v>
      </c>
      <c r="Q49" s="55">
        <v>0.38400000000000001</v>
      </c>
      <c r="R49" s="54">
        <v>8775.5</v>
      </c>
      <c r="S49" s="55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3" t="s">
        <v>164</v>
      </c>
      <c r="B50" s="54">
        <v>2392.1999999999998</v>
      </c>
      <c r="C50" s="55">
        <v>0.77</v>
      </c>
      <c r="D50" s="54">
        <v>79751.600000000006</v>
      </c>
      <c r="E50" s="55">
        <v>0.42299999999999999</v>
      </c>
      <c r="F50" s="54">
        <v>99730.6</v>
      </c>
      <c r="G50" s="55">
        <v>0.97699999999999998</v>
      </c>
      <c r="H50" s="54">
        <v>5050.2</v>
      </c>
      <c r="I50" s="55">
        <v>0.623</v>
      </c>
      <c r="J50" s="54">
        <v>2543.9</v>
      </c>
      <c r="K50" s="55">
        <v>0.65800000000000003</v>
      </c>
      <c r="L50" s="54">
        <v>27451.7</v>
      </c>
      <c r="M50" s="55">
        <v>0.311</v>
      </c>
      <c r="N50" s="54">
        <v>1757.9</v>
      </c>
      <c r="O50" s="55">
        <v>0.30099999999999999</v>
      </c>
      <c r="P50" s="54">
        <v>89227.199999999997</v>
      </c>
      <c r="Q50" s="55">
        <v>0.247</v>
      </c>
      <c r="R50" s="54">
        <v>8767.2000000000007</v>
      </c>
      <c r="S50" s="55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3" t="s">
        <v>165</v>
      </c>
      <c r="B51" s="54">
        <v>2392.1999999999998</v>
      </c>
      <c r="C51" s="55">
        <v>0.76800000000000002</v>
      </c>
      <c r="D51" s="54">
        <v>79751.600000000006</v>
      </c>
      <c r="E51" s="55">
        <v>0.371</v>
      </c>
      <c r="F51" s="54">
        <v>99730.6</v>
      </c>
      <c r="G51" s="55">
        <v>0.97399999999999998</v>
      </c>
      <c r="H51" s="54">
        <v>5042.5</v>
      </c>
      <c r="I51" s="55">
        <v>0.626</v>
      </c>
      <c r="J51" s="54">
        <v>2543.9</v>
      </c>
      <c r="K51" s="55">
        <v>0.68700000000000006</v>
      </c>
      <c r="L51" s="54">
        <v>27590.1</v>
      </c>
      <c r="M51" s="55">
        <v>0.30499999999999999</v>
      </c>
      <c r="N51" s="54">
        <v>1757.9</v>
      </c>
      <c r="O51" s="55">
        <v>0.32500000000000001</v>
      </c>
      <c r="P51" s="54">
        <v>89387.5</v>
      </c>
      <c r="Q51" s="55">
        <v>0.29799999999999999</v>
      </c>
      <c r="R51" s="54">
        <v>8748.7000000000007</v>
      </c>
      <c r="S51" s="55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3" t="s">
        <v>166</v>
      </c>
      <c r="B52" s="54">
        <v>2392.1999999999998</v>
      </c>
      <c r="C52" s="55">
        <v>0.77100000000000002</v>
      </c>
      <c r="D52" s="54">
        <v>79751.600000000006</v>
      </c>
      <c r="E52" s="55">
        <v>0.33400000000000002</v>
      </c>
      <c r="F52" s="54">
        <v>99277.9</v>
      </c>
      <c r="G52" s="55">
        <v>0.90300000000000002</v>
      </c>
      <c r="H52" s="54">
        <v>5042.5</v>
      </c>
      <c r="I52" s="55">
        <v>0.58299999999999996</v>
      </c>
      <c r="J52" s="54">
        <v>2543.9</v>
      </c>
      <c r="K52" s="55">
        <v>0.67200000000000004</v>
      </c>
      <c r="L52" s="54">
        <v>27674</v>
      </c>
      <c r="M52" s="55">
        <v>0.27700000000000002</v>
      </c>
      <c r="N52" s="54">
        <v>1757.9</v>
      </c>
      <c r="O52" s="55">
        <v>0.34799999999999998</v>
      </c>
      <c r="P52" s="54">
        <v>89469.5</v>
      </c>
      <c r="Q52" s="55">
        <v>0.28599999999999998</v>
      </c>
      <c r="R52" s="54">
        <v>8748.7000000000007</v>
      </c>
      <c r="S52" s="55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3" t="s">
        <v>167</v>
      </c>
      <c r="B53" s="54">
        <v>2392.1999999999998</v>
      </c>
      <c r="C53" s="55">
        <v>0.71499999999999997</v>
      </c>
      <c r="D53" s="54">
        <v>79753.600000000006</v>
      </c>
      <c r="E53" s="55">
        <v>0.32900000000000001</v>
      </c>
      <c r="F53" s="54">
        <v>99277.9</v>
      </c>
      <c r="G53" s="55">
        <v>0.80400000000000005</v>
      </c>
      <c r="H53" s="54">
        <v>5041.3999999999996</v>
      </c>
      <c r="I53" s="55">
        <v>0.61</v>
      </c>
      <c r="J53" s="54">
        <v>2543.9</v>
      </c>
      <c r="K53" s="55">
        <v>0.64300000000000002</v>
      </c>
      <c r="L53" s="54">
        <v>27989.5</v>
      </c>
      <c r="M53" s="55">
        <v>0.224</v>
      </c>
      <c r="N53" s="54">
        <v>1757.9</v>
      </c>
      <c r="O53" s="55">
        <v>0.20699999999999999</v>
      </c>
      <c r="P53" s="54">
        <v>89941.8</v>
      </c>
      <c r="Q53" s="55">
        <v>0.315</v>
      </c>
      <c r="R53" s="54">
        <v>8748.7000000000007</v>
      </c>
      <c r="S53" s="55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3" t="s">
        <v>168</v>
      </c>
      <c r="B54" s="54">
        <v>2392.1999999999998</v>
      </c>
      <c r="C54" s="55">
        <v>0.77300000000000002</v>
      </c>
      <c r="D54" s="54">
        <v>79753.600000000006</v>
      </c>
      <c r="E54" s="55">
        <v>0.38100000000000001</v>
      </c>
      <c r="F54" s="54">
        <v>99432.9</v>
      </c>
      <c r="G54" s="55">
        <v>0.89300000000000002</v>
      </c>
      <c r="H54" s="54">
        <v>5039</v>
      </c>
      <c r="I54" s="55">
        <v>0.623</v>
      </c>
      <c r="J54" s="54">
        <v>2543.9</v>
      </c>
      <c r="K54" s="55">
        <v>0.67400000000000004</v>
      </c>
      <c r="L54" s="54">
        <v>28158.3</v>
      </c>
      <c r="M54" s="55">
        <v>0.17299999999999999</v>
      </c>
      <c r="N54" s="54">
        <v>1757.9</v>
      </c>
      <c r="O54" s="55">
        <v>0.13300000000000001</v>
      </c>
      <c r="P54" s="54">
        <v>90282.8</v>
      </c>
      <c r="Q54" s="55">
        <v>0.33800000000000002</v>
      </c>
      <c r="R54" s="54">
        <v>8694.6</v>
      </c>
      <c r="S54" s="55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3" t="s">
        <v>169</v>
      </c>
      <c r="B55" s="54">
        <v>2387.9</v>
      </c>
      <c r="C55" s="55">
        <v>0.79400000000000004</v>
      </c>
      <c r="D55" s="54">
        <v>79870.8</v>
      </c>
      <c r="E55" s="55">
        <v>0.38400000000000001</v>
      </c>
      <c r="F55" s="54">
        <v>99432.9</v>
      </c>
      <c r="G55" s="55">
        <v>0.96899999999999997</v>
      </c>
      <c r="H55" s="54">
        <v>5038.6000000000004</v>
      </c>
      <c r="I55" s="55">
        <v>0.63200000000000001</v>
      </c>
      <c r="J55" s="54">
        <v>2543.9</v>
      </c>
      <c r="K55" s="55">
        <v>0.67</v>
      </c>
      <c r="L55" s="54">
        <v>28690.2</v>
      </c>
      <c r="M55" s="55">
        <v>0.13700000000000001</v>
      </c>
      <c r="N55" s="54">
        <v>1757.9</v>
      </c>
      <c r="O55" s="55">
        <v>7.0000000000000007E-2</v>
      </c>
      <c r="P55" s="54">
        <v>90534.1</v>
      </c>
      <c r="Q55" s="55">
        <v>0.34799999999999998</v>
      </c>
      <c r="R55" s="54">
        <v>8694.6</v>
      </c>
      <c r="S55" s="55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5" t="s">
        <v>172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AFA9-8E1F-4914-AB51-344FBA682D43}">
  <sheetPr>
    <pageSetUpPr fitToPage="1"/>
  </sheetPr>
  <dimension ref="A1:N22"/>
  <sheetViews>
    <sheetView tabSelected="1"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N4"/>
    </sheetView>
    <sheetView workbookViewId="1">
      <selection sqref="A1:N1"/>
    </sheetView>
  </sheetViews>
  <sheetFormatPr defaultColWidth="7.625" defaultRowHeight="15" x14ac:dyDescent="0.25"/>
  <cols>
    <col min="1" max="1" width="28.625" style="71" bestFit="1" customWidth="1"/>
    <col min="2" max="14" width="10" style="71" bestFit="1" customWidth="1"/>
    <col min="15" max="16384" width="7.625" style="71"/>
  </cols>
  <sheetData>
    <row r="1" spans="1:14" ht="17.100000000000001" customHeight="1" x14ac:dyDescent="0.25">
      <c r="A1" s="70" t="s">
        <v>190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ht="17.100000000000001" customHeight="1" x14ac:dyDescent="0.25">
      <c r="A2" s="70" t="s">
        <v>191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ht="51" x14ac:dyDescent="0.25">
      <c r="A3" s="72" t="s">
        <v>192</v>
      </c>
      <c r="B3" s="72" t="s">
        <v>193</v>
      </c>
      <c r="C3" s="72" t="s">
        <v>194</v>
      </c>
      <c r="D3" s="72" t="s">
        <v>195</v>
      </c>
      <c r="E3" s="72" t="s">
        <v>196</v>
      </c>
      <c r="F3" s="72" t="s">
        <v>197</v>
      </c>
      <c r="G3" s="72" t="s">
        <v>198</v>
      </c>
      <c r="H3" s="72" t="s">
        <v>199</v>
      </c>
      <c r="I3" s="72" t="s">
        <v>200</v>
      </c>
      <c r="J3" s="72" t="s">
        <v>201</v>
      </c>
      <c r="K3" s="72" t="s">
        <v>202</v>
      </c>
      <c r="L3" s="72" t="s">
        <v>203</v>
      </c>
      <c r="M3" s="72" t="s">
        <v>204</v>
      </c>
      <c r="N3" s="72" t="s">
        <v>205</v>
      </c>
    </row>
    <row r="4" spans="1:14" x14ac:dyDescent="0.25">
      <c r="A4" s="73" t="s">
        <v>206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4" x14ac:dyDescent="0.25">
      <c r="A5" s="74" t="s">
        <v>145</v>
      </c>
      <c r="B5" s="75">
        <v>1657</v>
      </c>
      <c r="C5" s="75">
        <v>97.2</v>
      </c>
      <c r="D5" s="75">
        <v>100.6</v>
      </c>
      <c r="E5" s="75">
        <v>95.8</v>
      </c>
      <c r="F5" s="75">
        <v>95.3</v>
      </c>
      <c r="G5" s="75">
        <v>83.5</v>
      </c>
      <c r="H5" s="75">
        <v>91</v>
      </c>
      <c r="I5" s="75">
        <v>76.5</v>
      </c>
      <c r="J5" s="75">
        <v>85.4</v>
      </c>
      <c r="K5" s="75">
        <v>85.7</v>
      </c>
      <c r="L5" s="75">
        <v>96.5</v>
      </c>
      <c r="M5" s="75">
        <v>84.9</v>
      </c>
      <c r="N5" s="75">
        <v>88.7</v>
      </c>
    </row>
    <row r="6" spans="1:14" x14ac:dyDescent="0.25">
      <c r="A6" s="74" t="s">
        <v>207</v>
      </c>
      <c r="B6" s="75">
        <v>16.7</v>
      </c>
      <c r="C6" s="75">
        <v>68.3</v>
      </c>
      <c r="D6" s="75">
        <v>72.7</v>
      </c>
      <c r="E6" s="75">
        <v>68.5</v>
      </c>
      <c r="F6" s="75">
        <v>72.8</v>
      </c>
      <c r="G6" s="75">
        <v>70.2</v>
      </c>
      <c r="H6" s="75">
        <v>68</v>
      </c>
      <c r="I6" s="75">
        <v>66.099999999999994</v>
      </c>
      <c r="J6" s="75">
        <v>59.9</v>
      </c>
      <c r="K6" s="75">
        <v>44.2</v>
      </c>
      <c r="L6" s="75">
        <v>22.4</v>
      </c>
      <c r="M6" s="75">
        <v>54.5</v>
      </c>
      <c r="N6" s="75">
        <v>42.4</v>
      </c>
    </row>
    <row r="7" spans="1:14" x14ac:dyDescent="0.25">
      <c r="A7" s="74" t="s">
        <v>208</v>
      </c>
      <c r="B7" s="75">
        <v>123.9</v>
      </c>
      <c r="C7" s="75">
        <v>59.8</v>
      </c>
      <c r="D7" s="75">
        <v>59.4</v>
      </c>
      <c r="E7" s="75">
        <v>59.2</v>
      </c>
      <c r="F7" s="75">
        <v>62.5</v>
      </c>
      <c r="G7" s="75">
        <v>59.9</v>
      </c>
      <c r="H7" s="75">
        <v>63.6</v>
      </c>
      <c r="I7" s="75">
        <v>56</v>
      </c>
      <c r="J7" s="75">
        <v>72.599999999999994</v>
      </c>
      <c r="K7" s="75">
        <v>63.6</v>
      </c>
      <c r="L7" s="75">
        <v>59.7</v>
      </c>
      <c r="M7" s="75">
        <v>61.1</v>
      </c>
      <c r="N7" s="75">
        <v>61</v>
      </c>
    </row>
    <row r="8" spans="1:14" x14ac:dyDescent="0.25">
      <c r="A8" s="74" t="s">
        <v>144</v>
      </c>
      <c r="B8" s="75">
        <v>205.9</v>
      </c>
      <c r="C8" s="75">
        <v>58.5</v>
      </c>
      <c r="D8" s="75">
        <v>58.4</v>
      </c>
      <c r="E8" s="75">
        <v>69.7</v>
      </c>
      <c r="F8" s="75">
        <v>66.8</v>
      </c>
      <c r="G8" s="75">
        <v>49.8</v>
      </c>
      <c r="H8" s="75">
        <v>32.1</v>
      </c>
      <c r="I8" s="75">
        <v>31.5</v>
      </c>
      <c r="J8" s="75">
        <v>38.9</v>
      </c>
      <c r="K8" s="75">
        <v>45.4</v>
      </c>
      <c r="L8" s="75">
        <v>49.6</v>
      </c>
      <c r="M8" s="75">
        <v>47.7</v>
      </c>
      <c r="N8" s="75">
        <v>42.8</v>
      </c>
    </row>
    <row r="9" spans="1:14" x14ac:dyDescent="0.25">
      <c r="A9" s="74" t="s">
        <v>209</v>
      </c>
      <c r="B9" s="75">
        <v>2403.3000000000002</v>
      </c>
      <c r="C9" s="75">
        <v>53.8</v>
      </c>
      <c r="D9" s="75">
        <v>37.5</v>
      </c>
      <c r="E9" s="75">
        <v>30.9</v>
      </c>
      <c r="F9" s="75">
        <v>39.799999999999997</v>
      </c>
      <c r="G9" s="75">
        <v>35</v>
      </c>
      <c r="H9" s="75">
        <v>17.7</v>
      </c>
      <c r="I9" s="75">
        <v>27.8</v>
      </c>
      <c r="J9" s="75">
        <v>29.8</v>
      </c>
      <c r="K9" s="75">
        <v>12.7</v>
      </c>
      <c r="L9" s="75">
        <v>17</v>
      </c>
      <c r="M9" s="75">
        <v>10.6</v>
      </c>
      <c r="N9" s="75">
        <v>13.1</v>
      </c>
    </row>
    <row r="10" spans="1:14" x14ac:dyDescent="0.25">
      <c r="A10" s="74" t="s">
        <v>150</v>
      </c>
      <c r="B10" s="75">
        <v>228.1</v>
      </c>
      <c r="C10" s="75">
        <v>48.9</v>
      </c>
      <c r="D10" s="75">
        <v>48.5</v>
      </c>
      <c r="E10" s="75">
        <v>56.3</v>
      </c>
      <c r="F10" s="75">
        <v>53.2</v>
      </c>
      <c r="G10" s="75">
        <v>52.7</v>
      </c>
      <c r="H10" s="75">
        <v>46.4</v>
      </c>
      <c r="I10" s="75">
        <v>46.9</v>
      </c>
      <c r="J10" s="75">
        <v>47.1</v>
      </c>
      <c r="K10" s="75">
        <v>39.6</v>
      </c>
      <c r="L10" s="75">
        <v>51.1</v>
      </c>
      <c r="M10" s="75">
        <v>44.5</v>
      </c>
      <c r="N10" s="75">
        <v>48.6</v>
      </c>
    </row>
    <row r="11" spans="1:14" x14ac:dyDescent="0.25">
      <c r="A11" s="74" t="s">
        <v>210</v>
      </c>
      <c r="B11" s="75">
        <v>4180.5</v>
      </c>
      <c r="C11" s="75">
        <v>48.8</v>
      </c>
      <c r="D11" s="75">
        <v>62.4</v>
      </c>
      <c r="E11" s="75">
        <v>60.4</v>
      </c>
      <c r="F11" s="75">
        <v>61.6</v>
      </c>
      <c r="G11" s="75">
        <v>62.9</v>
      </c>
      <c r="H11" s="75">
        <v>66.900000000000006</v>
      </c>
      <c r="I11" s="75">
        <v>56.4</v>
      </c>
      <c r="J11" s="75">
        <v>55.8</v>
      </c>
      <c r="K11" s="75">
        <v>68.900000000000006</v>
      </c>
      <c r="L11" s="75">
        <v>67.400000000000006</v>
      </c>
      <c r="M11" s="75">
        <v>69.7</v>
      </c>
      <c r="N11" s="75">
        <v>67.599999999999994</v>
      </c>
    </row>
    <row r="12" spans="1:14" x14ac:dyDescent="0.25">
      <c r="A12" s="74" t="s">
        <v>149</v>
      </c>
      <c r="B12" s="75">
        <v>3832.5</v>
      </c>
      <c r="C12" s="75">
        <v>32.6</v>
      </c>
      <c r="D12" s="75">
        <v>33</v>
      </c>
      <c r="E12" s="75">
        <v>35.9</v>
      </c>
      <c r="F12" s="75">
        <v>35.6</v>
      </c>
      <c r="G12" s="75">
        <v>35.9</v>
      </c>
      <c r="H12" s="75">
        <v>39.799999999999997</v>
      </c>
      <c r="I12" s="75">
        <v>33.200000000000003</v>
      </c>
      <c r="J12" s="75">
        <v>34.1</v>
      </c>
      <c r="K12" s="75">
        <v>32.799999999999997</v>
      </c>
      <c r="L12" s="75">
        <v>32.700000000000003</v>
      </c>
      <c r="M12" s="75">
        <v>33.1</v>
      </c>
      <c r="N12" s="75">
        <v>36</v>
      </c>
    </row>
    <row r="13" spans="1:14" x14ac:dyDescent="0.25">
      <c r="A13" s="74" t="s">
        <v>211</v>
      </c>
      <c r="B13" s="75">
        <v>809.1</v>
      </c>
      <c r="C13" s="75">
        <v>17.3</v>
      </c>
      <c r="D13" s="75">
        <v>18.600000000000001</v>
      </c>
      <c r="E13" s="75">
        <v>18.2</v>
      </c>
      <c r="F13" s="75">
        <v>15.7</v>
      </c>
      <c r="G13" s="75">
        <v>18.2</v>
      </c>
      <c r="H13" s="75">
        <v>17.8</v>
      </c>
      <c r="I13" s="75">
        <v>19.2</v>
      </c>
      <c r="J13" s="75" t="s">
        <v>212</v>
      </c>
      <c r="K13" s="75" t="s">
        <v>212</v>
      </c>
      <c r="L13" s="75" t="s">
        <v>212</v>
      </c>
      <c r="M13" s="75" t="s">
        <v>212</v>
      </c>
      <c r="N13" s="75" t="s">
        <v>212</v>
      </c>
    </row>
    <row r="14" spans="1:14" x14ac:dyDescent="0.25">
      <c r="A14" s="74" t="s">
        <v>213</v>
      </c>
      <c r="B14" s="75">
        <v>150.6</v>
      </c>
      <c r="C14" s="75">
        <v>6.8</v>
      </c>
      <c r="D14" s="75">
        <v>7.6</v>
      </c>
      <c r="E14" s="75">
        <v>5.0999999999999996</v>
      </c>
      <c r="F14" s="75">
        <v>4.8</v>
      </c>
      <c r="G14" s="75">
        <v>8.1</v>
      </c>
      <c r="H14" s="75">
        <v>5.4</v>
      </c>
      <c r="I14" s="75">
        <v>5.4</v>
      </c>
      <c r="J14" s="75">
        <v>17.3</v>
      </c>
      <c r="K14" s="75">
        <v>18.2</v>
      </c>
      <c r="L14" s="75">
        <v>13.2</v>
      </c>
      <c r="M14" s="75">
        <v>11.7</v>
      </c>
      <c r="N14" s="75">
        <v>8.1999999999999993</v>
      </c>
    </row>
    <row r="15" spans="1:14" x14ac:dyDescent="0.25">
      <c r="A15" s="74" t="s">
        <v>214</v>
      </c>
      <c r="B15" s="75">
        <v>232.5</v>
      </c>
      <c r="C15" s="75">
        <v>5.3</v>
      </c>
      <c r="D15" s="75">
        <v>7.1</v>
      </c>
      <c r="E15" s="75">
        <v>2.2999999999999998</v>
      </c>
      <c r="F15" s="75">
        <v>2.1</v>
      </c>
      <c r="G15" s="75">
        <v>2</v>
      </c>
      <c r="H15" s="75">
        <v>2.1</v>
      </c>
      <c r="I15" s="75">
        <v>1.8</v>
      </c>
      <c r="J15" s="75">
        <v>0.6</v>
      </c>
      <c r="K15" s="75">
        <v>4.7</v>
      </c>
      <c r="L15" s="75">
        <v>4.5999999999999996</v>
      </c>
      <c r="M15" s="75">
        <v>4.3</v>
      </c>
      <c r="N15" s="75">
        <v>4.8</v>
      </c>
    </row>
    <row r="16" spans="1:14" x14ac:dyDescent="0.25">
      <c r="A16" s="74" t="s">
        <v>215</v>
      </c>
      <c r="B16" s="75">
        <v>2566.3000000000002</v>
      </c>
      <c r="C16" s="75">
        <v>3.6</v>
      </c>
      <c r="D16" s="75">
        <v>4.3</v>
      </c>
      <c r="E16" s="75">
        <v>1.9</v>
      </c>
      <c r="F16" s="75">
        <v>3.9</v>
      </c>
      <c r="G16" s="75">
        <v>1.7</v>
      </c>
      <c r="H16" s="75">
        <v>1.2</v>
      </c>
      <c r="I16" s="75">
        <v>3.2</v>
      </c>
      <c r="J16" s="75">
        <v>4.0999999999999996</v>
      </c>
      <c r="K16" s="75">
        <v>2.2000000000000002</v>
      </c>
      <c r="L16" s="75">
        <v>2.4</v>
      </c>
      <c r="M16" s="75">
        <v>1.2</v>
      </c>
      <c r="N16" s="75">
        <v>1.9</v>
      </c>
    </row>
    <row r="17" spans="1:14" x14ac:dyDescent="0.25">
      <c r="A17" s="74" t="s">
        <v>216</v>
      </c>
      <c r="B17" s="75">
        <v>367.7</v>
      </c>
      <c r="C17" s="75">
        <v>0.8</v>
      </c>
      <c r="D17" s="75">
        <v>1.4</v>
      </c>
      <c r="E17" s="75">
        <v>1</v>
      </c>
      <c r="F17" s="75">
        <v>2.2999999999999998</v>
      </c>
      <c r="G17" s="75">
        <v>0.9</v>
      </c>
      <c r="H17" s="75">
        <v>0.5</v>
      </c>
      <c r="I17" s="75">
        <v>1.5</v>
      </c>
      <c r="J17" s="75">
        <v>3</v>
      </c>
      <c r="K17" s="75">
        <v>1.2</v>
      </c>
      <c r="L17" s="75">
        <v>1.4</v>
      </c>
      <c r="M17" s="75">
        <v>0.4</v>
      </c>
      <c r="N17" s="75">
        <v>0.5</v>
      </c>
    </row>
    <row r="18" spans="1:14" x14ac:dyDescent="0.25">
      <c r="A18" s="74" t="s">
        <v>217</v>
      </c>
      <c r="B18" s="75">
        <v>399.4</v>
      </c>
      <c r="C18" s="75">
        <v>0.3</v>
      </c>
      <c r="D18" s="75">
        <v>0.3</v>
      </c>
      <c r="E18" s="75">
        <v>0.3</v>
      </c>
      <c r="F18" s="75">
        <v>0.3</v>
      </c>
      <c r="G18" s="75">
        <v>0.3</v>
      </c>
      <c r="H18" s="75">
        <v>0.3</v>
      </c>
      <c r="I18" s="75">
        <v>0.2</v>
      </c>
      <c r="J18" s="75">
        <v>0.2</v>
      </c>
      <c r="K18" s="75">
        <v>0.2</v>
      </c>
      <c r="L18" s="75">
        <v>0.3</v>
      </c>
      <c r="M18" s="75">
        <v>0.2</v>
      </c>
      <c r="N18" s="75">
        <v>0.2</v>
      </c>
    </row>
    <row r="19" spans="1:14" x14ac:dyDescent="0.25">
      <c r="A19" s="73" t="s">
        <v>218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  <row r="20" spans="1:14" x14ac:dyDescent="0.25">
      <c r="A20" s="74" t="s">
        <v>219</v>
      </c>
      <c r="B20" s="75">
        <v>16</v>
      </c>
      <c r="C20" s="75">
        <v>1.3</v>
      </c>
      <c r="D20" s="75">
        <v>23.7</v>
      </c>
      <c r="E20" s="75">
        <v>14.9</v>
      </c>
      <c r="F20" s="75">
        <v>5</v>
      </c>
      <c r="G20" s="75">
        <v>0.1</v>
      </c>
      <c r="H20" s="75">
        <v>0</v>
      </c>
      <c r="I20" s="75">
        <v>0</v>
      </c>
      <c r="J20" s="75" t="s">
        <v>212</v>
      </c>
      <c r="K20" s="75" t="s">
        <v>212</v>
      </c>
      <c r="L20" s="75" t="s">
        <v>212</v>
      </c>
      <c r="M20" s="75" t="s">
        <v>212</v>
      </c>
      <c r="N20" s="75" t="s">
        <v>212</v>
      </c>
    </row>
    <row r="21" spans="1:14" x14ac:dyDescent="0.25">
      <c r="A21" s="74" t="s">
        <v>220</v>
      </c>
      <c r="B21" s="75">
        <v>17189.5</v>
      </c>
      <c r="C21" s="75" t="s">
        <v>212</v>
      </c>
      <c r="D21" s="75" t="s">
        <v>212</v>
      </c>
      <c r="E21" s="75" t="s">
        <v>212</v>
      </c>
      <c r="F21" s="75" t="s">
        <v>212</v>
      </c>
      <c r="G21" s="75" t="s">
        <v>212</v>
      </c>
      <c r="H21" s="75" t="s">
        <v>212</v>
      </c>
      <c r="I21" s="75" t="s">
        <v>212</v>
      </c>
      <c r="J21" s="75" t="s">
        <v>212</v>
      </c>
      <c r="K21" s="75" t="s">
        <v>212</v>
      </c>
      <c r="L21" s="75" t="s">
        <v>212</v>
      </c>
      <c r="M21" s="75" t="s">
        <v>212</v>
      </c>
      <c r="N21" s="75" t="s">
        <v>212</v>
      </c>
    </row>
    <row r="22" spans="1:14" ht="36" customHeight="1" x14ac:dyDescent="0.25">
      <c r="A22" s="76" t="s">
        <v>221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</row>
  </sheetData>
  <mergeCells count="5">
    <mergeCell ref="A1:N1"/>
    <mergeCell ref="A2:N2"/>
    <mergeCell ref="A4:N4"/>
    <mergeCell ref="A19:N19"/>
    <mergeCell ref="A22:N22"/>
  </mergeCells>
  <pageMargins left="0.75" right="0.75" top="1" bottom="1" header="0.5" footer="0.5"/>
  <pageSetup fitToWidth="100" fitToHeight="100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3864"/>
  </sheetPr>
  <dimension ref="A1:AJ1000"/>
  <sheetViews>
    <sheetView workbookViewId="0">
      <selection activeCell="F15" sqref="F15"/>
    </sheetView>
    <sheetView tabSelected="1" workbookViewId="1">
      <selection activeCell="B9" sqref="B9"/>
    </sheetView>
  </sheetViews>
  <sheetFormatPr defaultColWidth="12.625" defaultRowHeight="15" customHeight="1" x14ac:dyDescent="0.2"/>
  <cols>
    <col min="1" max="1" width="22.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v>0.48413</v>
      </c>
      <c r="C2" s="57">
        <v>0.48413</v>
      </c>
      <c r="D2" s="57">
        <v>0.48413</v>
      </c>
      <c r="E2" s="57">
        <v>0.48413</v>
      </c>
      <c r="F2" s="57">
        <v>0.48413</v>
      </c>
      <c r="G2" s="57">
        <v>0.48413</v>
      </c>
      <c r="H2" s="57">
        <v>0.48413</v>
      </c>
      <c r="I2" s="57">
        <v>0.48413</v>
      </c>
      <c r="J2" s="57">
        <v>0.48413</v>
      </c>
      <c r="K2" s="57">
        <v>0.48413</v>
      </c>
      <c r="L2" s="57">
        <v>0.48413</v>
      </c>
      <c r="M2" s="57">
        <v>0.48413</v>
      </c>
      <c r="N2" s="57">
        <v>0.48413</v>
      </c>
      <c r="O2" s="57">
        <v>0.48413</v>
      </c>
      <c r="P2" s="57">
        <v>0.48413</v>
      </c>
      <c r="Q2" s="57">
        <v>0.48413</v>
      </c>
      <c r="R2" s="57">
        <v>0.48413</v>
      </c>
      <c r="S2" s="57">
        <v>0.48413</v>
      </c>
      <c r="T2" s="57">
        <v>0.48413</v>
      </c>
      <c r="U2" s="57">
        <v>0.48413</v>
      </c>
      <c r="V2" s="57">
        <v>0.48413</v>
      </c>
      <c r="W2" s="57">
        <v>0.48413</v>
      </c>
      <c r="X2" s="57">
        <v>0.48413</v>
      </c>
      <c r="Y2" s="57">
        <v>0.48413</v>
      </c>
      <c r="Z2" s="57">
        <v>0.48413</v>
      </c>
      <c r="AA2" s="57">
        <v>0.48413</v>
      </c>
      <c r="AB2" s="57">
        <v>0.48413</v>
      </c>
      <c r="AC2" s="57">
        <v>0.48413</v>
      </c>
      <c r="AD2" s="57">
        <v>0.48413</v>
      </c>
      <c r="AE2" s="57">
        <v>0.48413</v>
      </c>
      <c r="AF2" s="57">
        <v>0.48413</v>
      </c>
      <c r="AG2" s="57">
        <v>0.48413</v>
      </c>
      <c r="AH2" s="57">
        <v>0.48413</v>
      </c>
      <c r="AI2" s="57">
        <v>0.48413</v>
      </c>
      <c r="AJ2" s="57">
        <v>0.48413</v>
      </c>
    </row>
    <row r="3" spans="1:36" x14ac:dyDescent="0.25">
      <c r="A3" s="10" t="s">
        <v>175</v>
      </c>
      <c r="B3" s="77">
        <f>'15 Capacity Factors Annual'!C9/100</f>
        <v>0.53799999999999992</v>
      </c>
      <c r="C3" s="77">
        <f>B3</f>
        <v>0.53799999999999992</v>
      </c>
      <c r="D3" s="77">
        <f t="shared" ref="D3:AJ3" si="0">C3</f>
        <v>0.53799999999999992</v>
      </c>
      <c r="E3" s="77">
        <f t="shared" si="0"/>
        <v>0.53799999999999992</v>
      </c>
      <c r="F3" s="77">
        <f t="shared" si="0"/>
        <v>0.53799999999999992</v>
      </c>
      <c r="G3" s="77">
        <f t="shared" si="0"/>
        <v>0.53799999999999992</v>
      </c>
      <c r="H3" s="77">
        <f t="shared" si="0"/>
        <v>0.53799999999999992</v>
      </c>
      <c r="I3" s="77">
        <f t="shared" si="0"/>
        <v>0.53799999999999992</v>
      </c>
      <c r="J3" s="77">
        <f t="shared" si="0"/>
        <v>0.53799999999999992</v>
      </c>
      <c r="K3" s="77">
        <f t="shared" si="0"/>
        <v>0.53799999999999992</v>
      </c>
      <c r="L3" s="77">
        <f t="shared" si="0"/>
        <v>0.53799999999999992</v>
      </c>
      <c r="M3" s="77">
        <f t="shared" si="0"/>
        <v>0.53799999999999992</v>
      </c>
      <c r="N3" s="77">
        <f t="shared" si="0"/>
        <v>0.53799999999999992</v>
      </c>
      <c r="O3" s="77">
        <f t="shared" si="0"/>
        <v>0.53799999999999992</v>
      </c>
      <c r="P3" s="77">
        <f t="shared" si="0"/>
        <v>0.53799999999999992</v>
      </c>
      <c r="Q3" s="77">
        <f t="shared" si="0"/>
        <v>0.53799999999999992</v>
      </c>
      <c r="R3" s="77">
        <f t="shared" si="0"/>
        <v>0.53799999999999992</v>
      </c>
      <c r="S3" s="77">
        <f t="shared" si="0"/>
        <v>0.53799999999999992</v>
      </c>
      <c r="T3" s="77">
        <f t="shared" si="0"/>
        <v>0.53799999999999992</v>
      </c>
      <c r="U3" s="77">
        <f t="shared" si="0"/>
        <v>0.53799999999999992</v>
      </c>
      <c r="V3" s="77">
        <f t="shared" si="0"/>
        <v>0.53799999999999992</v>
      </c>
      <c r="W3" s="77">
        <f t="shared" si="0"/>
        <v>0.53799999999999992</v>
      </c>
      <c r="X3" s="77">
        <f t="shared" si="0"/>
        <v>0.53799999999999992</v>
      </c>
      <c r="Y3" s="77">
        <f t="shared" si="0"/>
        <v>0.53799999999999992</v>
      </c>
      <c r="Z3" s="77">
        <f t="shared" si="0"/>
        <v>0.53799999999999992</v>
      </c>
      <c r="AA3" s="77">
        <f t="shared" si="0"/>
        <v>0.53799999999999992</v>
      </c>
      <c r="AB3" s="77">
        <f t="shared" si="0"/>
        <v>0.53799999999999992</v>
      </c>
      <c r="AC3" s="77">
        <f t="shared" si="0"/>
        <v>0.53799999999999992</v>
      </c>
      <c r="AD3" s="77">
        <f t="shared" si="0"/>
        <v>0.53799999999999992</v>
      </c>
      <c r="AE3" s="77">
        <f t="shared" si="0"/>
        <v>0.53799999999999992</v>
      </c>
      <c r="AF3" s="77">
        <f t="shared" si="0"/>
        <v>0.53799999999999992</v>
      </c>
      <c r="AG3" s="77">
        <f t="shared" si="0"/>
        <v>0.53799999999999992</v>
      </c>
      <c r="AH3" s="77">
        <f t="shared" si="0"/>
        <v>0.53799999999999992</v>
      </c>
      <c r="AI3" s="77">
        <f t="shared" si="0"/>
        <v>0.53799999999999992</v>
      </c>
      <c r="AJ3" s="77">
        <f t="shared" si="0"/>
        <v>0.53799999999999992</v>
      </c>
    </row>
    <row r="4" spans="1:36" x14ac:dyDescent="0.25">
      <c r="A4" s="10" t="s">
        <v>176</v>
      </c>
      <c r="B4" s="77">
        <f>'15 Capacity Factors Annual'!C5/100</f>
        <v>0.97199999999999998</v>
      </c>
      <c r="C4" s="77">
        <f>B4</f>
        <v>0.97199999999999998</v>
      </c>
      <c r="D4" s="77">
        <f t="shared" ref="D4:AJ4" si="1">C4</f>
        <v>0.97199999999999998</v>
      </c>
      <c r="E4" s="77">
        <f t="shared" si="1"/>
        <v>0.97199999999999998</v>
      </c>
      <c r="F4" s="77">
        <f t="shared" si="1"/>
        <v>0.97199999999999998</v>
      </c>
      <c r="G4" s="77">
        <f t="shared" si="1"/>
        <v>0.97199999999999998</v>
      </c>
      <c r="H4" s="77">
        <f t="shared" si="1"/>
        <v>0.97199999999999998</v>
      </c>
      <c r="I4" s="77">
        <f t="shared" si="1"/>
        <v>0.97199999999999998</v>
      </c>
      <c r="J4" s="77">
        <f t="shared" si="1"/>
        <v>0.97199999999999998</v>
      </c>
      <c r="K4" s="77">
        <f t="shared" si="1"/>
        <v>0.97199999999999998</v>
      </c>
      <c r="L4" s="77">
        <f t="shared" si="1"/>
        <v>0.97199999999999998</v>
      </c>
      <c r="M4" s="77">
        <f t="shared" si="1"/>
        <v>0.97199999999999998</v>
      </c>
      <c r="N4" s="77">
        <f t="shared" si="1"/>
        <v>0.97199999999999998</v>
      </c>
      <c r="O4" s="77">
        <f t="shared" si="1"/>
        <v>0.97199999999999998</v>
      </c>
      <c r="P4" s="77">
        <f t="shared" si="1"/>
        <v>0.97199999999999998</v>
      </c>
      <c r="Q4" s="77">
        <f t="shared" si="1"/>
        <v>0.97199999999999998</v>
      </c>
      <c r="R4" s="77">
        <f t="shared" si="1"/>
        <v>0.97199999999999998</v>
      </c>
      <c r="S4" s="77">
        <f t="shared" si="1"/>
        <v>0.97199999999999998</v>
      </c>
      <c r="T4" s="77">
        <f t="shared" si="1"/>
        <v>0.97199999999999998</v>
      </c>
      <c r="U4" s="77">
        <f t="shared" si="1"/>
        <v>0.97199999999999998</v>
      </c>
      <c r="V4" s="77">
        <f t="shared" si="1"/>
        <v>0.97199999999999998</v>
      </c>
      <c r="W4" s="77">
        <f t="shared" si="1"/>
        <v>0.97199999999999998</v>
      </c>
      <c r="X4" s="77">
        <f t="shared" si="1"/>
        <v>0.97199999999999998</v>
      </c>
      <c r="Y4" s="77">
        <f t="shared" si="1"/>
        <v>0.97199999999999998</v>
      </c>
      <c r="Z4" s="77">
        <f t="shared" si="1"/>
        <v>0.97199999999999998</v>
      </c>
      <c r="AA4" s="77">
        <f t="shared" si="1"/>
        <v>0.97199999999999998</v>
      </c>
      <c r="AB4" s="77">
        <f t="shared" si="1"/>
        <v>0.97199999999999998</v>
      </c>
      <c r="AC4" s="77">
        <f t="shared" si="1"/>
        <v>0.97199999999999998</v>
      </c>
      <c r="AD4" s="77">
        <f t="shared" si="1"/>
        <v>0.97199999999999998</v>
      </c>
      <c r="AE4" s="77">
        <f t="shared" si="1"/>
        <v>0.97199999999999998</v>
      </c>
      <c r="AF4" s="77">
        <f t="shared" si="1"/>
        <v>0.97199999999999998</v>
      </c>
      <c r="AG4" s="77">
        <f t="shared" si="1"/>
        <v>0.97199999999999998</v>
      </c>
      <c r="AH4" s="77">
        <f t="shared" si="1"/>
        <v>0.97199999999999998</v>
      </c>
      <c r="AI4" s="77">
        <f t="shared" si="1"/>
        <v>0.97199999999999998</v>
      </c>
      <c r="AJ4" s="77">
        <f t="shared" si="1"/>
        <v>0.97199999999999998</v>
      </c>
    </row>
    <row r="5" spans="1:36" x14ac:dyDescent="0.25">
      <c r="A5" s="10" t="s">
        <v>177</v>
      </c>
      <c r="B5" s="57">
        <v>0.60421000000000002</v>
      </c>
      <c r="C5" s="57">
        <v>0.60421000000000002</v>
      </c>
      <c r="D5" s="57">
        <v>0.60421000000000002</v>
      </c>
      <c r="E5" s="57">
        <v>0.60421000000000002</v>
      </c>
      <c r="F5" s="57">
        <v>0.60421000000000002</v>
      </c>
      <c r="G5" s="57">
        <v>0.60421000000000002</v>
      </c>
      <c r="H5" s="57">
        <v>0.60421000000000002</v>
      </c>
      <c r="I5" s="57">
        <v>0.60421000000000002</v>
      </c>
      <c r="J5" s="57">
        <v>0.60421000000000002</v>
      </c>
      <c r="K5" s="57">
        <v>0.60421000000000002</v>
      </c>
      <c r="L5" s="57">
        <v>0.60421000000000002</v>
      </c>
      <c r="M5" s="57">
        <v>0.60421000000000002</v>
      </c>
      <c r="N5" s="57">
        <v>0.60421000000000002</v>
      </c>
      <c r="O5" s="57">
        <v>0.60421000000000002</v>
      </c>
      <c r="P5" s="57">
        <v>0.60421000000000002</v>
      </c>
      <c r="Q5" s="57">
        <v>0.60421000000000002</v>
      </c>
      <c r="R5" s="57">
        <v>0.60421000000000002</v>
      </c>
      <c r="S5" s="57">
        <v>0.60421000000000002</v>
      </c>
      <c r="T5" s="57">
        <v>0.60421000000000002</v>
      </c>
      <c r="U5" s="57">
        <v>0.60421000000000002</v>
      </c>
      <c r="V5" s="57">
        <v>0.60421000000000002</v>
      </c>
      <c r="W5" s="57">
        <v>0.60421000000000002</v>
      </c>
      <c r="X5" s="57">
        <v>0.60421000000000002</v>
      </c>
      <c r="Y5" s="57">
        <v>0.60421000000000002</v>
      </c>
      <c r="Z5" s="57">
        <v>0.60421000000000002</v>
      </c>
      <c r="AA5" s="57">
        <v>0.60421000000000002</v>
      </c>
      <c r="AB5" s="57">
        <v>0.60421000000000002</v>
      </c>
      <c r="AC5" s="57">
        <v>0.60421000000000002</v>
      </c>
      <c r="AD5" s="57">
        <v>0.60421000000000002</v>
      </c>
      <c r="AE5" s="57">
        <v>0.60421000000000002</v>
      </c>
      <c r="AF5" s="57">
        <v>0.60421000000000002</v>
      </c>
      <c r="AG5" s="57">
        <v>0.60421000000000002</v>
      </c>
      <c r="AH5" s="57">
        <v>0.60421000000000002</v>
      </c>
      <c r="AI5" s="57">
        <v>0.60421000000000002</v>
      </c>
      <c r="AJ5" s="57">
        <v>0.60421000000000002</v>
      </c>
    </row>
    <row r="6" spans="1:36" x14ac:dyDescent="0.25">
      <c r="A6" s="10" t="s">
        <v>178</v>
      </c>
      <c r="B6" s="57">
        <v>0.31245000000000001</v>
      </c>
      <c r="C6" s="57">
        <v>0.31245000000000001</v>
      </c>
      <c r="D6" s="57">
        <v>0.31245000000000001</v>
      </c>
      <c r="E6" s="57">
        <v>0.31245000000000001</v>
      </c>
      <c r="F6" s="57">
        <v>0.31245000000000001</v>
      </c>
      <c r="G6" s="57">
        <v>0.31245000000000001</v>
      </c>
      <c r="H6" s="57">
        <v>0.31245000000000001</v>
      </c>
      <c r="I6" s="57">
        <v>0.31245000000000001</v>
      </c>
      <c r="J6" s="57">
        <v>0.31245000000000001</v>
      </c>
      <c r="K6" s="57">
        <v>0.31245000000000001</v>
      </c>
      <c r="L6" s="57">
        <v>0.31245000000000001</v>
      </c>
      <c r="M6" s="57">
        <v>0.31245000000000001</v>
      </c>
      <c r="N6" s="57">
        <v>0.31245000000000001</v>
      </c>
      <c r="O6" s="57">
        <v>0.31245000000000001</v>
      </c>
      <c r="P6" s="57">
        <v>0.31245000000000001</v>
      </c>
      <c r="Q6" s="57">
        <v>0.31245000000000001</v>
      </c>
      <c r="R6" s="57">
        <v>0.31245000000000001</v>
      </c>
      <c r="S6" s="57">
        <v>0.31245000000000001</v>
      </c>
      <c r="T6" s="57">
        <v>0.31245000000000001</v>
      </c>
      <c r="U6" s="57">
        <v>0.31245000000000001</v>
      </c>
      <c r="V6" s="57">
        <v>0.31245000000000001</v>
      </c>
      <c r="W6" s="57">
        <v>0.31245000000000001</v>
      </c>
      <c r="X6" s="57">
        <v>0.31245000000000001</v>
      </c>
      <c r="Y6" s="57">
        <v>0.31245000000000001</v>
      </c>
      <c r="Z6" s="57">
        <v>0.31245000000000001</v>
      </c>
      <c r="AA6" s="57">
        <v>0.31245000000000001</v>
      </c>
      <c r="AB6" s="57">
        <v>0.31245000000000001</v>
      </c>
      <c r="AC6" s="57">
        <v>0.31245000000000001</v>
      </c>
      <c r="AD6" s="57">
        <v>0.31245000000000001</v>
      </c>
      <c r="AE6" s="57">
        <v>0.31245000000000001</v>
      </c>
      <c r="AF6" s="57">
        <v>0.31245000000000001</v>
      </c>
      <c r="AG6" s="57">
        <v>0.31245000000000001</v>
      </c>
      <c r="AH6" s="57">
        <v>0.31245000000000001</v>
      </c>
      <c r="AI6" s="57">
        <v>0.31245000000000001</v>
      </c>
      <c r="AJ6" s="57">
        <v>0.31245000000000001</v>
      </c>
    </row>
    <row r="7" spans="1:36" x14ac:dyDescent="0.25">
      <c r="A7" s="10" t="s">
        <v>179</v>
      </c>
      <c r="B7" s="57">
        <v>0.13048000000000001</v>
      </c>
      <c r="C7" s="57">
        <v>0.13048000000000001</v>
      </c>
      <c r="D7" s="57">
        <v>0.13048000000000001</v>
      </c>
      <c r="E7" s="57">
        <v>0.13048000000000001</v>
      </c>
      <c r="F7" s="57">
        <v>0.13048000000000001</v>
      </c>
      <c r="G7" s="57">
        <v>0.13048000000000001</v>
      </c>
      <c r="H7" s="57">
        <v>0.13048000000000001</v>
      </c>
      <c r="I7" s="57">
        <v>0.13048000000000001</v>
      </c>
      <c r="J7" s="57">
        <v>0.13048000000000001</v>
      </c>
      <c r="K7" s="57">
        <v>0.13048000000000001</v>
      </c>
      <c r="L7" s="57">
        <v>0.13048000000000001</v>
      </c>
      <c r="M7" s="57">
        <v>0.13048000000000001</v>
      </c>
      <c r="N7" s="57">
        <v>0.13048000000000001</v>
      </c>
      <c r="O7" s="57">
        <v>0.13048000000000001</v>
      </c>
      <c r="P7" s="57">
        <v>0.13048000000000001</v>
      </c>
      <c r="Q7" s="57">
        <v>0.13048000000000001</v>
      </c>
      <c r="R7" s="57">
        <v>0.13048000000000001</v>
      </c>
      <c r="S7" s="57">
        <v>0.13048000000000001</v>
      </c>
      <c r="T7" s="57">
        <v>0.13048000000000001</v>
      </c>
      <c r="U7" s="57">
        <v>0.13048000000000001</v>
      </c>
      <c r="V7" s="57">
        <v>0.13048000000000001</v>
      </c>
      <c r="W7" s="57">
        <v>0.13048000000000001</v>
      </c>
      <c r="X7" s="57">
        <v>0.13048000000000001</v>
      </c>
      <c r="Y7" s="57">
        <v>0.13048000000000001</v>
      </c>
      <c r="Z7" s="57">
        <v>0.13048000000000001</v>
      </c>
      <c r="AA7" s="57">
        <v>0.13048000000000001</v>
      </c>
      <c r="AB7" s="57">
        <v>0.13048000000000001</v>
      </c>
      <c r="AC7" s="57">
        <v>0.13048000000000001</v>
      </c>
      <c r="AD7" s="57">
        <v>0.13048000000000001</v>
      </c>
      <c r="AE7" s="57">
        <v>0.13048000000000001</v>
      </c>
      <c r="AF7" s="57">
        <v>0.13048000000000001</v>
      </c>
      <c r="AG7" s="57">
        <v>0.13048000000000001</v>
      </c>
      <c r="AH7" s="57">
        <v>0.13048000000000001</v>
      </c>
      <c r="AI7" s="57">
        <v>0.13048000000000001</v>
      </c>
      <c r="AJ7" s="57">
        <v>0.13048000000000001</v>
      </c>
    </row>
    <row r="8" spans="1:36" x14ac:dyDescent="0.25">
      <c r="A8" s="10" t="s">
        <v>180</v>
      </c>
      <c r="B8" s="57">
        <v>0.16624</v>
      </c>
      <c r="C8" s="57">
        <v>0.16624</v>
      </c>
      <c r="D8" s="57">
        <v>0.16624</v>
      </c>
      <c r="E8" s="57">
        <v>0.16624</v>
      </c>
      <c r="F8" s="57">
        <v>0.16624</v>
      </c>
      <c r="G8" s="57">
        <v>0.16624</v>
      </c>
      <c r="H8" s="57">
        <v>0.16624</v>
      </c>
      <c r="I8" s="57">
        <v>0.16624</v>
      </c>
      <c r="J8" s="57">
        <v>0.16624</v>
      </c>
      <c r="K8" s="57">
        <v>0.16624</v>
      </c>
      <c r="L8" s="57">
        <v>0.16624</v>
      </c>
      <c r="M8" s="57">
        <v>0.16624</v>
      </c>
      <c r="N8" s="57">
        <v>0.16624</v>
      </c>
      <c r="O8" s="57">
        <v>0.16624</v>
      </c>
      <c r="P8" s="57">
        <v>0.16624</v>
      </c>
      <c r="Q8" s="57">
        <v>0.16624</v>
      </c>
      <c r="R8" s="57">
        <v>0.16624</v>
      </c>
      <c r="S8" s="57">
        <v>0.16624</v>
      </c>
      <c r="T8" s="57">
        <v>0.16624</v>
      </c>
      <c r="U8" s="57">
        <v>0.16624</v>
      </c>
      <c r="V8" s="57">
        <v>0.16624</v>
      </c>
      <c r="W8" s="57">
        <v>0.16624</v>
      </c>
      <c r="X8" s="57">
        <v>0.16624</v>
      </c>
      <c r="Y8" s="57">
        <v>0.16624</v>
      </c>
      <c r="Z8" s="57">
        <v>0.16624</v>
      </c>
      <c r="AA8" s="57">
        <v>0.16624</v>
      </c>
      <c r="AB8" s="57">
        <v>0.16624</v>
      </c>
      <c r="AC8" s="57">
        <v>0.16624</v>
      </c>
      <c r="AD8" s="57">
        <v>0.16624</v>
      </c>
      <c r="AE8" s="57">
        <v>0.16624</v>
      </c>
      <c r="AF8" s="57">
        <v>0.16624</v>
      </c>
      <c r="AG8" s="57">
        <v>0.16624</v>
      </c>
      <c r="AH8" s="57">
        <v>0.16624</v>
      </c>
      <c r="AI8" s="57">
        <v>0.16624</v>
      </c>
      <c r="AJ8" s="57">
        <v>0.16624</v>
      </c>
    </row>
    <row r="9" spans="1:36" x14ac:dyDescent="0.25">
      <c r="A9" s="10" t="s">
        <v>181</v>
      </c>
      <c r="B9" s="57">
        <v>5.8220000000000001E-2</v>
      </c>
      <c r="C9" s="57">
        <v>5.8220000000000001E-2</v>
      </c>
      <c r="D9" s="57">
        <v>5.8220000000000001E-2</v>
      </c>
      <c r="E9" s="57">
        <v>5.8220000000000001E-2</v>
      </c>
      <c r="F9" s="57">
        <v>5.8220000000000001E-2</v>
      </c>
      <c r="G9" s="57">
        <v>5.8220000000000001E-2</v>
      </c>
      <c r="H9" s="57">
        <v>5.8220000000000001E-2</v>
      </c>
      <c r="I9" s="57">
        <v>5.8220000000000001E-2</v>
      </c>
      <c r="J9" s="57">
        <v>5.8220000000000001E-2</v>
      </c>
      <c r="K9" s="57">
        <v>5.8220000000000001E-2</v>
      </c>
      <c r="L9" s="57">
        <v>5.8220000000000001E-2</v>
      </c>
      <c r="M9" s="57">
        <v>5.8220000000000001E-2</v>
      </c>
      <c r="N9" s="57">
        <v>5.8220000000000001E-2</v>
      </c>
      <c r="O9" s="57">
        <v>5.8220000000000001E-2</v>
      </c>
      <c r="P9" s="57">
        <v>5.8220000000000001E-2</v>
      </c>
      <c r="Q9" s="57">
        <v>5.8220000000000001E-2</v>
      </c>
      <c r="R9" s="57">
        <v>5.8220000000000001E-2</v>
      </c>
      <c r="S9" s="57">
        <v>5.8220000000000001E-2</v>
      </c>
      <c r="T9" s="57">
        <v>5.8220000000000001E-2</v>
      </c>
      <c r="U9" s="57">
        <v>5.8220000000000001E-2</v>
      </c>
      <c r="V9" s="57">
        <v>5.8220000000000001E-2</v>
      </c>
      <c r="W9" s="57">
        <v>5.8220000000000001E-2</v>
      </c>
      <c r="X9" s="57">
        <v>5.8220000000000001E-2</v>
      </c>
      <c r="Y9" s="57">
        <v>5.8220000000000001E-2</v>
      </c>
      <c r="Z9" s="57">
        <v>5.8220000000000001E-2</v>
      </c>
      <c r="AA9" s="57">
        <v>5.8220000000000001E-2</v>
      </c>
      <c r="AB9" s="57">
        <v>5.8220000000000001E-2</v>
      </c>
      <c r="AC9" s="57">
        <v>5.8220000000000001E-2</v>
      </c>
      <c r="AD9" s="57">
        <v>5.8220000000000001E-2</v>
      </c>
      <c r="AE9" s="57">
        <v>5.8220000000000001E-2</v>
      </c>
      <c r="AF9" s="57">
        <v>5.8220000000000001E-2</v>
      </c>
      <c r="AG9" s="57">
        <v>5.8220000000000001E-2</v>
      </c>
      <c r="AH9" s="57">
        <v>5.8220000000000001E-2</v>
      </c>
      <c r="AI9" s="57">
        <v>5.8220000000000001E-2</v>
      </c>
      <c r="AJ9" s="57">
        <v>5.8220000000000001E-2</v>
      </c>
    </row>
    <row r="10" spans="1:36" x14ac:dyDescent="0.25">
      <c r="A10" s="10" t="s">
        <v>182</v>
      </c>
      <c r="B10" s="57">
        <v>0.29348999999999997</v>
      </c>
      <c r="C10" s="57">
        <v>0.29348999999999997</v>
      </c>
      <c r="D10" s="57">
        <v>0.29348999999999997</v>
      </c>
      <c r="E10" s="57">
        <v>0.29348999999999997</v>
      </c>
      <c r="F10" s="57">
        <v>0.29348999999999997</v>
      </c>
      <c r="G10" s="57">
        <v>0.29348999999999997</v>
      </c>
      <c r="H10" s="57">
        <v>0.29348999999999997</v>
      </c>
      <c r="I10" s="57">
        <v>0.29348999999999997</v>
      </c>
      <c r="J10" s="57">
        <v>0.29348999999999997</v>
      </c>
      <c r="K10" s="57">
        <v>0.29348999999999997</v>
      </c>
      <c r="L10" s="57">
        <v>0.29348999999999997</v>
      </c>
      <c r="M10" s="57">
        <v>0.29348999999999997</v>
      </c>
      <c r="N10" s="57">
        <v>0.29348999999999997</v>
      </c>
      <c r="O10" s="57">
        <v>0.29348999999999997</v>
      </c>
      <c r="P10" s="57">
        <v>0.29348999999999997</v>
      </c>
      <c r="Q10" s="57">
        <v>0.29348999999999997</v>
      </c>
      <c r="R10" s="57">
        <v>0.29348999999999997</v>
      </c>
      <c r="S10" s="57">
        <v>0.29348999999999997</v>
      </c>
      <c r="T10" s="57">
        <v>0.29348999999999997</v>
      </c>
      <c r="U10" s="57">
        <v>0.29348999999999997</v>
      </c>
      <c r="V10" s="57">
        <v>0.29348999999999997</v>
      </c>
      <c r="W10" s="57">
        <v>0.29348999999999997</v>
      </c>
      <c r="X10" s="57">
        <v>0.29348999999999997</v>
      </c>
      <c r="Y10" s="57">
        <v>0.29348999999999997</v>
      </c>
      <c r="Z10" s="57">
        <v>0.29348999999999997</v>
      </c>
      <c r="AA10" s="57">
        <v>0.29348999999999997</v>
      </c>
      <c r="AB10" s="57">
        <v>0.29348999999999997</v>
      </c>
      <c r="AC10" s="57">
        <v>0.29348999999999997</v>
      </c>
      <c r="AD10" s="57">
        <v>0.29348999999999997</v>
      </c>
      <c r="AE10" s="57">
        <v>0.29348999999999997</v>
      </c>
      <c r="AF10" s="57">
        <v>0.29348999999999997</v>
      </c>
      <c r="AG10" s="57">
        <v>0.29348999999999997</v>
      </c>
      <c r="AH10" s="57">
        <v>0.29348999999999997</v>
      </c>
      <c r="AI10" s="57">
        <v>0.29348999999999997</v>
      </c>
      <c r="AJ10" s="57">
        <v>0.29348999999999997</v>
      </c>
    </row>
    <row r="11" spans="1:36" x14ac:dyDescent="0.25">
      <c r="A11" s="10" t="s">
        <v>183</v>
      </c>
      <c r="B11" s="57">
        <v>1.6199999999999999E-3</v>
      </c>
      <c r="C11" s="57">
        <v>1.6199999999999999E-3</v>
      </c>
      <c r="D11" s="57">
        <v>1.6199999999999999E-3</v>
      </c>
      <c r="E11" s="57">
        <v>1.6199999999999999E-3</v>
      </c>
      <c r="F11" s="57">
        <v>1.6199999999999999E-3</v>
      </c>
      <c r="G11" s="57">
        <v>1.6199999999999999E-3</v>
      </c>
      <c r="H11" s="57">
        <v>1.6199999999999999E-3</v>
      </c>
      <c r="I11" s="57">
        <v>1.6199999999999999E-3</v>
      </c>
      <c r="J11" s="57">
        <v>1.6199999999999999E-3</v>
      </c>
      <c r="K11" s="57">
        <v>1.6199999999999999E-3</v>
      </c>
      <c r="L11" s="57">
        <v>1.6199999999999999E-3</v>
      </c>
      <c r="M11" s="57">
        <v>1.6199999999999999E-3</v>
      </c>
      <c r="N11" s="57">
        <v>1.6199999999999999E-3</v>
      </c>
      <c r="O11" s="57">
        <v>1.6199999999999999E-3</v>
      </c>
      <c r="P11" s="57">
        <v>1.6199999999999999E-3</v>
      </c>
      <c r="Q11" s="57">
        <v>1.6199999999999999E-3</v>
      </c>
      <c r="R11" s="57">
        <v>1.6199999999999999E-3</v>
      </c>
      <c r="S11" s="57">
        <v>1.6199999999999999E-3</v>
      </c>
      <c r="T11" s="57">
        <v>1.6199999999999999E-3</v>
      </c>
      <c r="U11" s="57">
        <v>1.6199999999999999E-3</v>
      </c>
      <c r="V11" s="57">
        <v>1.6199999999999999E-3</v>
      </c>
      <c r="W11" s="57">
        <v>1.6199999999999999E-3</v>
      </c>
      <c r="X11" s="57">
        <v>1.6199999999999999E-3</v>
      </c>
      <c r="Y11" s="57">
        <v>1.6199999999999999E-3</v>
      </c>
      <c r="Z11" s="57">
        <v>1.6199999999999999E-3</v>
      </c>
      <c r="AA11" s="57">
        <v>1.6199999999999999E-3</v>
      </c>
      <c r="AB11" s="57">
        <v>1.6199999999999999E-3</v>
      </c>
      <c r="AC11" s="57">
        <v>1.6199999999999999E-3</v>
      </c>
      <c r="AD11" s="57">
        <v>1.6199999999999999E-3</v>
      </c>
      <c r="AE11" s="57">
        <v>1.6199999999999999E-3</v>
      </c>
      <c r="AF11" s="57">
        <v>1.6199999999999999E-3</v>
      </c>
      <c r="AG11" s="57">
        <v>1.6199999999999999E-3</v>
      </c>
      <c r="AH11" s="57">
        <v>1.6199999999999999E-3</v>
      </c>
      <c r="AI11" s="57">
        <v>1.6199999999999999E-3</v>
      </c>
      <c r="AJ11" s="57">
        <v>1.6199999999999999E-3</v>
      </c>
    </row>
    <row r="12" spans="1:36" x14ac:dyDescent="0.25">
      <c r="A12" s="10" t="s">
        <v>184</v>
      </c>
      <c r="B12" s="57">
        <v>1.239E-2</v>
      </c>
      <c r="C12" s="57">
        <v>1.239E-2</v>
      </c>
      <c r="D12" s="57">
        <v>1.239E-2</v>
      </c>
      <c r="E12" s="57">
        <v>1.239E-2</v>
      </c>
      <c r="F12" s="57">
        <v>1.239E-2</v>
      </c>
      <c r="G12" s="57">
        <v>1.239E-2</v>
      </c>
      <c r="H12" s="57">
        <v>1.239E-2</v>
      </c>
      <c r="I12" s="57">
        <v>1.239E-2</v>
      </c>
      <c r="J12" s="57">
        <v>1.239E-2</v>
      </c>
      <c r="K12" s="57">
        <v>1.239E-2</v>
      </c>
      <c r="L12" s="57">
        <v>1.239E-2</v>
      </c>
      <c r="M12" s="57">
        <v>1.239E-2</v>
      </c>
      <c r="N12" s="57">
        <v>1.239E-2</v>
      </c>
      <c r="O12" s="57">
        <v>1.239E-2</v>
      </c>
      <c r="P12" s="57">
        <v>1.239E-2</v>
      </c>
      <c r="Q12" s="57">
        <v>1.239E-2</v>
      </c>
      <c r="R12" s="57">
        <v>1.239E-2</v>
      </c>
      <c r="S12" s="57">
        <v>1.239E-2</v>
      </c>
      <c r="T12" s="57">
        <v>1.239E-2</v>
      </c>
      <c r="U12" s="57">
        <v>1.239E-2</v>
      </c>
      <c r="V12" s="57">
        <v>1.239E-2</v>
      </c>
      <c r="W12" s="57">
        <v>1.239E-2</v>
      </c>
      <c r="X12" s="57">
        <v>1.239E-2</v>
      </c>
      <c r="Y12" s="57">
        <v>1.239E-2</v>
      </c>
      <c r="Z12" s="57">
        <v>1.239E-2</v>
      </c>
      <c r="AA12" s="57">
        <v>1.239E-2</v>
      </c>
      <c r="AB12" s="57">
        <v>1.239E-2</v>
      </c>
      <c r="AC12" s="57">
        <v>1.239E-2</v>
      </c>
      <c r="AD12" s="57">
        <v>1.239E-2</v>
      </c>
      <c r="AE12" s="57">
        <v>1.239E-2</v>
      </c>
      <c r="AF12" s="57">
        <v>1.239E-2</v>
      </c>
      <c r="AG12" s="57">
        <v>1.239E-2</v>
      </c>
      <c r="AH12" s="57">
        <v>1.239E-2</v>
      </c>
      <c r="AI12" s="57">
        <v>1.239E-2</v>
      </c>
      <c r="AJ12" s="57">
        <v>1.239E-2</v>
      </c>
    </row>
    <row r="13" spans="1:36" x14ac:dyDescent="0.25">
      <c r="A13" s="10" t="s">
        <v>185</v>
      </c>
      <c r="B13" s="57">
        <v>5.8220000000000001E-2</v>
      </c>
      <c r="C13" s="57">
        <v>5.8220000000000001E-2</v>
      </c>
      <c r="D13" s="57">
        <v>5.8220000000000001E-2</v>
      </c>
      <c r="E13" s="57">
        <v>5.8220000000000001E-2</v>
      </c>
      <c r="F13" s="57">
        <v>5.8220000000000001E-2</v>
      </c>
      <c r="G13" s="57">
        <v>5.8220000000000001E-2</v>
      </c>
      <c r="H13" s="57">
        <v>5.8220000000000001E-2</v>
      </c>
      <c r="I13" s="57">
        <v>5.8220000000000001E-2</v>
      </c>
      <c r="J13" s="57">
        <v>5.8220000000000001E-2</v>
      </c>
      <c r="K13" s="57">
        <v>5.8220000000000001E-2</v>
      </c>
      <c r="L13" s="57">
        <v>5.8220000000000001E-2</v>
      </c>
      <c r="M13" s="57">
        <v>5.8220000000000001E-2</v>
      </c>
      <c r="N13" s="57">
        <v>5.8220000000000001E-2</v>
      </c>
      <c r="O13" s="57">
        <v>5.8220000000000001E-2</v>
      </c>
      <c r="P13" s="57">
        <v>5.8220000000000001E-2</v>
      </c>
      <c r="Q13" s="57">
        <v>5.8220000000000001E-2</v>
      </c>
      <c r="R13" s="57">
        <v>5.8220000000000001E-2</v>
      </c>
      <c r="S13" s="57">
        <v>5.8220000000000001E-2</v>
      </c>
      <c r="T13" s="57">
        <v>5.8220000000000001E-2</v>
      </c>
      <c r="U13" s="57">
        <v>5.8220000000000001E-2</v>
      </c>
      <c r="V13" s="57">
        <v>5.8220000000000001E-2</v>
      </c>
      <c r="W13" s="57">
        <v>5.8220000000000001E-2</v>
      </c>
      <c r="X13" s="57">
        <v>5.8220000000000001E-2</v>
      </c>
      <c r="Y13" s="57">
        <v>5.8220000000000001E-2</v>
      </c>
      <c r="Z13" s="57">
        <v>5.8220000000000001E-2</v>
      </c>
      <c r="AA13" s="57">
        <v>5.8220000000000001E-2</v>
      </c>
      <c r="AB13" s="57">
        <v>5.8220000000000001E-2</v>
      </c>
      <c r="AC13" s="57">
        <v>5.8220000000000001E-2</v>
      </c>
      <c r="AD13" s="57">
        <v>5.8220000000000001E-2</v>
      </c>
      <c r="AE13" s="57">
        <v>5.8220000000000001E-2</v>
      </c>
      <c r="AF13" s="57">
        <v>5.8220000000000001E-2</v>
      </c>
      <c r="AG13" s="57">
        <v>5.8220000000000001E-2</v>
      </c>
      <c r="AH13" s="57">
        <v>5.8220000000000001E-2</v>
      </c>
      <c r="AI13" s="57">
        <v>5.8220000000000001E-2</v>
      </c>
      <c r="AJ13" s="57">
        <v>5.8220000000000001E-2</v>
      </c>
    </row>
    <row r="14" spans="1:36" x14ac:dyDescent="0.25">
      <c r="A14" s="10" t="s">
        <v>186</v>
      </c>
      <c r="B14" s="57">
        <v>0.44</v>
      </c>
      <c r="C14" s="57">
        <f t="shared" ref="C14:AJ14" si="2">$B14</f>
        <v>0.44</v>
      </c>
      <c r="D14" s="57">
        <f t="shared" si="2"/>
        <v>0.44</v>
      </c>
      <c r="E14" s="57">
        <f t="shared" si="2"/>
        <v>0.44</v>
      </c>
      <c r="F14" s="57">
        <f t="shared" si="2"/>
        <v>0.44</v>
      </c>
      <c r="G14" s="57">
        <f t="shared" si="2"/>
        <v>0.44</v>
      </c>
      <c r="H14" s="57">
        <f t="shared" si="2"/>
        <v>0.44</v>
      </c>
      <c r="I14" s="57">
        <f t="shared" si="2"/>
        <v>0.44</v>
      </c>
      <c r="J14" s="57">
        <f t="shared" si="2"/>
        <v>0.44</v>
      </c>
      <c r="K14" s="57">
        <f t="shared" si="2"/>
        <v>0.44</v>
      </c>
      <c r="L14" s="57">
        <f t="shared" si="2"/>
        <v>0.44</v>
      </c>
      <c r="M14" s="57">
        <f t="shared" si="2"/>
        <v>0.44</v>
      </c>
      <c r="N14" s="57">
        <f t="shared" si="2"/>
        <v>0.44</v>
      </c>
      <c r="O14" s="57">
        <f t="shared" si="2"/>
        <v>0.44</v>
      </c>
      <c r="P14" s="57">
        <f t="shared" si="2"/>
        <v>0.44</v>
      </c>
      <c r="Q14" s="57">
        <f t="shared" si="2"/>
        <v>0.44</v>
      </c>
      <c r="R14" s="57">
        <f t="shared" si="2"/>
        <v>0.44</v>
      </c>
      <c r="S14" s="57">
        <f t="shared" si="2"/>
        <v>0.44</v>
      </c>
      <c r="T14" s="57">
        <f t="shared" si="2"/>
        <v>0.44</v>
      </c>
      <c r="U14" s="57">
        <f t="shared" si="2"/>
        <v>0.44</v>
      </c>
      <c r="V14" s="57">
        <f t="shared" si="2"/>
        <v>0.44</v>
      </c>
      <c r="W14" s="57">
        <f t="shared" si="2"/>
        <v>0.44</v>
      </c>
      <c r="X14" s="57">
        <f t="shared" si="2"/>
        <v>0.44</v>
      </c>
      <c r="Y14" s="57">
        <f t="shared" si="2"/>
        <v>0.44</v>
      </c>
      <c r="Z14" s="57">
        <f t="shared" si="2"/>
        <v>0.44</v>
      </c>
      <c r="AA14" s="57">
        <f t="shared" si="2"/>
        <v>0.44</v>
      </c>
      <c r="AB14" s="57">
        <f t="shared" si="2"/>
        <v>0.44</v>
      </c>
      <c r="AC14" s="57">
        <f t="shared" si="2"/>
        <v>0.44</v>
      </c>
      <c r="AD14" s="57">
        <f t="shared" si="2"/>
        <v>0.44</v>
      </c>
      <c r="AE14" s="57">
        <f t="shared" si="2"/>
        <v>0.44</v>
      </c>
      <c r="AF14" s="57">
        <f t="shared" si="2"/>
        <v>0.44</v>
      </c>
      <c r="AG14" s="57">
        <f t="shared" si="2"/>
        <v>0.44</v>
      </c>
      <c r="AH14" s="57">
        <f t="shared" si="2"/>
        <v>0.44</v>
      </c>
      <c r="AI14" s="57">
        <f t="shared" si="2"/>
        <v>0.44</v>
      </c>
      <c r="AJ14" s="57">
        <f t="shared" si="2"/>
        <v>0.44</v>
      </c>
    </row>
    <row r="15" spans="1:36" x14ac:dyDescent="0.25">
      <c r="A15" s="10" t="s">
        <v>187</v>
      </c>
      <c r="B15" s="57">
        <v>1.6199999999999999E-3</v>
      </c>
      <c r="C15" s="57">
        <v>1.6199999999999999E-3</v>
      </c>
      <c r="D15" s="57">
        <v>1.6199999999999999E-3</v>
      </c>
      <c r="E15" s="57">
        <v>1.6199999999999999E-3</v>
      </c>
      <c r="F15" s="57">
        <v>1.6199999999999999E-3</v>
      </c>
      <c r="G15" s="57">
        <v>1.6199999999999999E-3</v>
      </c>
      <c r="H15" s="57">
        <v>1.6199999999999999E-3</v>
      </c>
      <c r="I15" s="57">
        <v>1.6199999999999999E-3</v>
      </c>
      <c r="J15" s="57">
        <v>1.6199999999999999E-3</v>
      </c>
      <c r="K15" s="57">
        <v>1.6199999999999999E-3</v>
      </c>
      <c r="L15" s="57">
        <v>1.6199999999999999E-3</v>
      </c>
      <c r="M15" s="57">
        <v>1.6199999999999999E-3</v>
      </c>
      <c r="N15" s="57">
        <v>1.6199999999999999E-3</v>
      </c>
      <c r="O15" s="57">
        <v>1.6199999999999999E-3</v>
      </c>
      <c r="P15" s="57">
        <v>1.6199999999999999E-3</v>
      </c>
      <c r="Q15" s="57">
        <v>1.6199999999999999E-3</v>
      </c>
      <c r="R15" s="57">
        <v>1.6199999999999999E-3</v>
      </c>
      <c r="S15" s="57">
        <v>1.6199999999999999E-3</v>
      </c>
      <c r="T15" s="57">
        <v>1.6199999999999999E-3</v>
      </c>
      <c r="U15" s="57">
        <v>1.6199999999999999E-3</v>
      </c>
      <c r="V15" s="57">
        <v>1.6199999999999999E-3</v>
      </c>
      <c r="W15" s="57">
        <v>1.6199999999999999E-3</v>
      </c>
      <c r="X15" s="57">
        <v>1.6199999999999999E-3</v>
      </c>
      <c r="Y15" s="57">
        <v>1.6199999999999999E-3</v>
      </c>
      <c r="Z15" s="57">
        <v>1.6199999999999999E-3</v>
      </c>
      <c r="AA15" s="57">
        <v>1.6199999999999999E-3</v>
      </c>
      <c r="AB15" s="57">
        <v>1.6199999999999999E-3</v>
      </c>
      <c r="AC15" s="57">
        <v>1.6199999999999999E-3</v>
      </c>
      <c r="AD15" s="57">
        <v>1.6199999999999999E-3</v>
      </c>
      <c r="AE15" s="57">
        <v>1.6199999999999999E-3</v>
      </c>
      <c r="AF15" s="57">
        <v>1.6199999999999999E-3</v>
      </c>
      <c r="AG15" s="57">
        <v>1.6199999999999999E-3</v>
      </c>
      <c r="AH15" s="57">
        <v>1.6199999999999999E-3</v>
      </c>
      <c r="AI15" s="57">
        <v>1.6199999999999999E-3</v>
      </c>
      <c r="AJ15" s="57">
        <v>1.6199999999999999E-3</v>
      </c>
    </row>
    <row r="16" spans="1:36" x14ac:dyDescent="0.25">
      <c r="A16" s="10" t="s">
        <v>188</v>
      </c>
      <c r="B16" s="57">
        <v>1.6199999999999999E-3</v>
      </c>
      <c r="C16" s="57">
        <v>1.6199999999999999E-3</v>
      </c>
      <c r="D16" s="57">
        <v>1.6199999999999999E-3</v>
      </c>
      <c r="E16" s="57">
        <v>1.6199999999999999E-3</v>
      </c>
      <c r="F16" s="57">
        <v>1.6199999999999999E-3</v>
      </c>
      <c r="G16" s="57">
        <v>1.6199999999999999E-3</v>
      </c>
      <c r="H16" s="57">
        <v>1.6199999999999999E-3</v>
      </c>
      <c r="I16" s="57">
        <v>1.6199999999999999E-3</v>
      </c>
      <c r="J16" s="57">
        <v>1.6199999999999999E-3</v>
      </c>
      <c r="K16" s="57">
        <v>1.6199999999999999E-3</v>
      </c>
      <c r="L16" s="57">
        <v>1.6199999999999999E-3</v>
      </c>
      <c r="M16" s="57">
        <v>1.6199999999999999E-3</v>
      </c>
      <c r="N16" s="57">
        <v>1.6199999999999999E-3</v>
      </c>
      <c r="O16" s="57">
        <v>1.6199999999999999E-3</v>
      </c>
      <c r="P16" s="57">
        <v>1.6199999999999999E-3</v>
      </c>
      <c r="Q16" s="57">
        <v>1.6199999999999999E-3</v>
      </c>
      <c r="R16" s="57">
        <v>1.6199999999999999E-3</v>
      </c>
      <c r="S16" s="57">
        <v>1.6199999999999999E-3</v>
      </c>
      <c r="T16" s="57">
        <v>1.6199999999999999E-3</v>
      </c>
      <c r="U16" s="57">
        <v>1.6199999999999999E-3</v>
      </c>
      <c r="V16" s="57">
        <v>1.6199999999999999E-3</v>
      </c>
      <c r="W16" s="57">
        <v>1.6199999999999999E-3</v>
      </c>
      <c r="X16" s="57">
        <v>1.6199999999999999E-3</v>
      </c>
      <c r="Y16" s="57">
        <v>1.6199999999999999E-3</v>
      </c>
      <c r="Z16" s="57">
        <v>1.6199999999999999E-3</v>
      </c>
      <c r="AA16" s="57">
        <v>1.6199999999999999E-3</v>
      </c>
      <c r="AB16" s="57">
        <v>1.6199999999999999E-3</v>
      </c>
      <c r="AC16" s="57">
        <v>1.6199999999999999E-3</v>
      </c>
      <c r="AD16" s="57">
        <v>1.6199999999999999E-3</v>
      </c>
      <c r="AE16" s="57">
        <v>1.6199999999999999E-3</v>
      </c>
      <c r="AF16" s="57">
        <v>1.6199999999999999E-3</v>
      </c>
      <c r="AG16" s="57">
        <v>1.6199999999999999E-3</v>
      </c>
      <c r="AH16" s="57">
        <v>1.6199999999999999E-3</v>
      </c>
      <c r="AI16" s="57">
        <v>1.6199999999999999E-3</v>
      </c>
      <c r="AJ16" s="57">
        <v>1.6199999999999999E-3</v>
      </c>
    </row>
    <row r="17" spans="1:36" x14ac:dyDescent="0.25">
      <c r="A17" s="10" t="s">
        <v>189</v>
      </c>
      <c r="B17" s="57">
        <v>0.25807999999999998</v>
      </c>
      <c r="C17" s="57">
        <v>0.25807999999999998</v>
      </c>
      <c r="D17" s="57">
        <v>0.25807999999999998</v>
      </c>
      <c r="E17" s="57">
        <v>0.25807999999999998</v>
      </c>
      <c r="F17" s="57">
        <v>0.25807999999999998</v>
      </c>
      <c r="G17" s="57">
        <v>0.25807999999999998</v>
      </c>
      <c r="H17" s="57">
        <v>0.25807999999999998</v>
      </c>
      <c r="I17" s="57">
        <v>0.25807999999999998</v>
      </c>
      <c r="J17" s="57">
        <v>0.25807999999999998</v>
      </c>
      <c r="K17" s="57">
        <v>0.25807999999999998</v>
      </c>
      <c r="L17" s="57">
        <v>0.25807999999999998</v>
      </c>
      <c r="M17" s="57">
        <v>0.25807999999999998</v>
      </c>
      <c r="N17" s="57">
        <v>0.25807999999999998</v>
      </c>
      <c r="O17" s="57">
        <v>0.25807999999999998</v>
      </c>
      <c r="P17" s="57">
        <v>0.25807999999999998</v>
      </c>
      <c r="Q17" s="57">
        <v>0.25807999999999998</v>
      </c>
      <c r="R17" s="57">
        <v>0.25807999999999998</v>
      </c>
      <c r="S17" s="57">
        <v>0.25807999999999998</v>
      </c>
      <c r="T17" s="57">
        <v>0.25807999999999998</v>
      </c>
      <c r="U17" s="57">
        <v>0.25807999999999998</v>
      </c>
      <c r="V17" s="57">
        <v>0.25807999999999998</v>
      </c>
      <c r="W17" s="57">
        <v>0.25807999999999998</v>
      </c>
      <c r="X17" s="57">
        <v>0.25807999999999998</v>
      </c>
      <c r="Y17" s="57">
        <v>0.25807999999999998</v>
      </c>
      <c r="Z17" s="57">
        <v>0.25807999999999998</v>
      </c>
      <c r="AA17" s="57">
        <v>0.25807999999999998</v>
      </c>
      <c r="AB17" s="57">
        <v>0.25807999999999998</v>
      </c>
      <c r="AC17" s="57">
        <v>0.25807999999999998</v>
      </c>
      <c r="AD17" s="57">
        <v>0.25807999999999998</v>
      </c>
      <c r="AE17" s="57">
        <v>0.25807999999999998</v>
      </c>
      <c r="AF17" s="57">
        <v>0.25807999999999998</v>
      </c>
      <c r="AG17" s="57">
        <v>0.25807999999999998</v>
      </c>
      <c r="AH17" s="57">
        <v>0.25807999999999998</v>
      </c>
      <c r="AI17" s="57">
        <v>0.25807999999999998</v>
      </c>
      <c r="AJ17" s="57">
        <v>0.25807999999999998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3864"/>
  </sheetPr>
  <dimension ref="A1:AJ1000"/>
  <sheetViews>
    <sheetView workbookViewId="0">
      <selection activeCell="B17" sqref="B17"/>
    </sheetView>
    <sheetView workbookViewId="1"/>
  </sheetViews>
  <sheetFormatPr defaultColWidth="12.625" defaultRowHeight="15" customHeight="1" x14ac:dyDescent="0.2"/>
  <cols>
    <col min="1" max="1" width="21.12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3864"/>
  </sheetPr>
  <dimension ref="A1:AJ1000"/>
  <sheetViews>
    <sheetView workbookViewId="0">
      <selection activeCell="AH22" sqref="AH22"/>
    </sheetView>
    <sheetView workbookViewId="1"/>
  </sheetViews>
  <sheetFormatPr defaultColWidth="12.625" defaultRowHeight="15" customHeight="1" x14ac:dyDescent="0.2"/>
  <cols>
    <col min="1" max="1" width="20.87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f>'BECF-pre-ret'!B2*1.1</f>
        <v>0.5325430000000001</v>
      </c>
      <c r="C2" s="57">
        <f t="shared" ref="C2:L5" si="0">$B2</f>
        <v>0.5325430000000001</v>
      </c>
      <c r="D2" s="57">
        <f t="shared" si="0"/>
        <v>0.5325430000000001</v>
      </c>
      <c r="E2" s="57">
        <f t="shared" si="0"/>
        <v>0.5325430000000001</v>
      </c>
      <c r="F2" s="57">
        <f t="shared" si="0"/>
        <v>0.5325430000000001</v>
      </c>
      <c r="G2" s="57">
        <f t="shared" si="0"/>
        <v>0.5325430000000001</v>
      </c>
      <c r="H2" s="57">
        <f t="shared" si="0"/>
        <v>0.5325430000000001</v>
      </c>
      <c r="I2" s="57">
        <f t="shared" si="0"/>
        <v>0.5325430000000001</v>
      </c>
      <c r="J2" s="57">
        <f t="shared" si="0"/>
        <v>0.5325430000000001</v>
      </c>
      <c r="K2" s="57">
        <f t="shared" si="0"/>
        <v>0.5325430000000001</v>
      </c>
      <c r="L2" s="57">
        <f t="shared" si="0"/>
        <v>0.5325430000000001</v>
      </c>
      <c r="M2" s="57">
        <f t="shared" ref="M2:V5" si="1">$B2</f>
        <v>0.5325430000000001</v>
      </c>
      <c r="N2" s="57">
        <f t="shared" si="1"/>
        <v>0.5325430000000001</v>
      </c>
      <c r="O2" s="57">
        <f t="shared" si="1"/>
        <v>0.5325430000000001</v>
      </c>
      <c r="P2" s="57">
        <f t="shared" si="1"/>
        <v>0.5325430000000001</v>
      </c>
      <c r="Q2" s="57">
        <f t="shared" si="1"/>
        <v>0.5325430000000001</v>
      </c>
      <c r="R2" s="57">
        <f t="shared" si="1"/>
        <v>0.5325430000000001</v>
      </c>
      <c r="S2" s="57">
        <f t="shared" si="1"/>
        <v>0.5325430000000001</v>
      </c>
      <c r="T2" s="57">
        <f t="shared" si="1"/>
        <v>0.5325430000000001</v>
      </c>
      <c r="U2" s="57">
        <f t="shared" si="1"/>
        <v>0.5325430000000001</v>
      </c>
      <c r="V2" s="57">
        <f t="shared" si="1"/>
        <v>0.5325430000000001</v>
      </c>
      <c r="W2" s="57">
        <f t="shared" ref="W2:AJ5" si="2">$B2</f>
        <v>0.5325430000000001</v>
      </c>
      <c r="X2" s="57">
        <f t="shared" si="2"/>
        <v>0.5325430000000001</v>
      </c>
      <c r="Y2" s="57">
        <f t="shared" si="2"/>
        <v>0.5325430000000001</v>
      </c>
      <c r="Z2" s="57">
        <f t="shared" si="2"/>
        <v>0.5325430000000001</v>
      </c>
      <c r="AA2" s="57">
        <f t="shared" si="2"/>
        <v>0.5325430000000001</v>
      </c>
      <c r="AB2" s="57">
        <f t="shared" si="2"/>
        <v>0.5325430000000001</v>
      </c>
      <c r="AC2" s="57">
        <f t="shared" si="2"/>
        <v>0.5325430000000001</v>
      </c>
      <c r="AD2" s="57">
        <f t="shared" si="2"/>
        <v>0.5325430000000001</v>
      </c>
      <c r="AE2" s="57">
        <f t="shared" si="2"/>
        <v>0.5325430000000001</v>
      </c>
      <c r="AF2" s="57">
        <f t="shared" si="2"/>
        <v>0.5325430000000001</v>
      </c>
      <c r="AG2" s="57">
        <f t="shared" si="2"/>
        <v>0.5325430000000001</v>
      </c>
      <c r="AH2" s="57">
        <f t="shared" si="2"/>
        <v>0.5325430000000001</v>
      </c>
      <c r="AI2" s="57">
        <f t="shared" si="2"/>
        <v>0.5325430000000001</v>
      </c>
      <c r="AJ2" s="57">
        <f t="shared" si="2"/>
        <v>0.5325430000000001</v>
      </c>
    </row>
    <row r="3" spans="1:36" x14ac:dyDescent="0.25">
      <c r="A3" s="10" t="s">
        <v>175</v>
      </c>
      <c r="B3" s="57">
        <f>'BECF-pre-ret'!B3*1.1</f>
        <v>0.59179999999999999</v>
      </c>
      <c r="C3" s="57">
        <f t="shared" si="0"/>
        <v>0.59179999999999999</v>
      </c>
      <c r="D3" s="57">
        <f t="shared" si="0"/>
        <v>0.59179999999999999</v>
      </c>
      <c r="E3" s="57">
        <f t="shared" si="0"/>
        <v>0.59179999999999999</v>
      </c>
      <c r="F3" s="57">
        <f t="shared" si="0"/>
        <v>0.59179999999999999</v>
      </c>
      <c r="G3" s="57">
        <f t="shared" si="0"/>
        <v>0.59179999999999999</v>
      </c>
      <c r="H3" s="57">
        <f t="shared" si="0"/>
        <v>0.59179999999999999</v>
      </c>
      <c r="I3" s="57">
        <f t="shared" si="0"/>
        <v>0.59179999999999999</v>
      </c>
      <c r="J3" s="57">
        <f t="shared" si="0"/>
        <v>0.59179999999999999</v>
      </c>
      <c r="K3" s="57">
        <f t="shared" si="0"/>
        <v>0.59179999999999999</v>
      </c>
      <c r="L3" s="57">
        <f t="shared" si="0"/>
        <v>0.59179999999999999</v>
      </c>
      <c r="M3" s="57">
        <f t="shared" si="1"/>
        <v>0.59179999999999999</v>
      </c>
      <c r="N3" s="57">
        <f t="shared" si="1"/>
        <v>0.59179999999999999</v>
      </c>
      <c r="O3" s="57">
        <f t="shared" si="1"/>
        <v>0.59179999999999999</v>
      </c>
      <c r="P3" s="57">
        <f t="shared" si="1"/>
        <v>0.59179999999999999</v>
      </c>
      <c r="Q3" s="57">
        <f t="shared" si="1"/>
        <v>0.59179999999999999</v>
      </c>
      <c r="R3" s="57">
        <f t="shared" si="1"/>
        <v>0.59179999999999999</v>
      </c>
      <c r="S3" s="57">
        <f t="shared" si="1"/>
        <v>0.59179999999999999</v>
      </c>
      <c r="T3" s="57">
        <f t="shared" si="1"/>
        <v>0.59179999999999999</v>
      </c>
      <c r="U3" s="57">
        <f t="shared" si="1"/>
        <v>0.59179999999999999</v>
      </c>
      <c r="V3" s="57">
        <f t="shared" si="1"/>
        <v>0.59179999999999999</v>
      </c>
      <c r="W3" s="57">
        <f t="shared" si="2"/>
        <v>0.59179999999999999</v>
      </c>
      <c r="X3" s="57">
        <f t="shared" si="2"/>
        <v>0.59179999999999999</v>
      </c>
      <c r="Y3" s="57">
        <f t="shared" si="2"/>
        <v>0.59179999999999999</v>
      </c>
      <c r="Z3" s="57">
        <f t="shared" si="2"/>
        <v>0.59179999999999999</v>
      </c>
      <c r="AA3" s="57">
        <f t="shared" si="2"/>
        <v>0.59179999999999999</v>
      </c>
      <c r="AB3" s="57">
        <f t="shared" si="2"/>
        <v>0.59179999999999999</v>
      </c>
      <c r="AC3" s="57">
        <f t="shared" si="2"/>
        <v>0.59179999999999999</v>
      </c>
      <c r="AD3" s="57">
        <f t="shared" si="2"/>
        <v>0.59179999999999999</v>
      </c>
      <c r="AE3" s="57">
        <f t="shared" si="2"/>
        <v>0.59179999999999999</v>
      </c>
      <c r="AF3" s="57">
        <f t="shared" si="2"/>
        <v>0.59179999999999999</v>
      </c>
      <c r="AG3" s="57">
        <f t="shared" si="2"/>
        <v>0.59179999999999999</v>
      </c>
      <c r="AH3" s="57">
        <f t="shared" si="2"/>
        <v>0.59179999999999999</v>
      </c>
      <c r="AI3" s="57">
        <f t="shared" si="2"/>
        <v>0.59179999999999999</v>
      </c>
      <c r="AJ3" s="57">
        <f t="shared" si="2"/>
        <v>0.59179999999999999</v>
      </c>
    </row>
    <row r="4" spans="1:36" x14ac:dyDescent="0.25">
      <c r="A4" s="10" t="s">
        <v>176</v>
      </c>
      <c r="B4" s="57">
        <f>'BECF-pre-ret'!B4</f>
        <v>0.97199999999999998</v>
      </c>
      <c r="C4" s="57">
        <f t="shared" si="0"/>
        <v>0.97199999999999998</v>
      </c>
      <c r="D4" s="57">
        <f t="shared" si="0"/>
        <v>0.97199999999999998</v>
      </c>
      <c r="E4" s="57">
        <f t="shared" si="0"/>
        <v>0.97199999999999998</v>
      </c>
      <c r="F4" s="57">
        <f t="shared" si="0"/>
        <v>0.97199999999999998</v>
      </c>
      <c r="G4" s="57">
        <f t="shared" si="0"/>
        <v>0.97199999999999998</v>
      </c>
      <c r="H4" s="57">
        <f t="shared" si="0"/>
        <v>0.97199999999999998</v>
      </c>
      <c r="I4" s="57">
        <f t="shared" si="0"/>
        <v>0.97199999999999998</v>
      </c>
      <c r="J4" s="57">
        <f t="shared" si="0"/>
        <v>0.97199999999999998</v>
      </c>
      <c r="K4" s="57">
        <f t="shared" si="0"/>
        <v>0.97199999999999998</v>
      </c>
      <c r="L4" s="57">
        <f t="shared" si="0"/>
        <v>0.97199999999999998</v>
      </c>
      <c r="M4" s="57">
        <f t="shared" si="1"/>
        <v>0.97199999999999998</v>
      </c>
      <c r="N4" s="57">
        <f t="shared" si="1"/>
        <v>0.97199999999999998</v>
      </c>
      <c r="O4" s="57">
        <f t="shared" si="1"/>
        <v>0.97199999999999998</v>
      </c>
      <c r="P4" s="57">
        <f t="shared" si="1"/>
        <v>0.97199999999999998</v>
      </c>
      <c r="Q4" s="57">
        <f t="shared" si="1"/>
        <v>0.97199999999999998</v>
      </c>
      <c r="R4" s="57">
        <f t="shared" si="1"/>
        <v>0.97199999999999998</v>
      </c>
      <c r="S4" s="57">
        <f t="shared" si="1"/>
        <v>0.97199999999999998</v>
      </c>
      <c r="T4" s="57">
        <f t="shared" si="1"/>
        <v>0.97199999999999998</v>
      </c>
      <c r="U4" s="57">
        <f t="shared" si="1"/>
        <v>0.97199999999999998</v>
      </c>
      <c r="V4" s="57">
        <f t="shared" si="1"/>
        <v>0.97199999999999998</v>
      </c>
      <c r="W4" s="57">
        <f t="shared" si="2"/>
        <v>0.97199999999999998</v>
      </c>
      <c r="X4" s="57">
        <f t="shared" si="2"/>
        <v>0.97199999999999998</v>
      </c>
      <c r="Y4" s="57">
        <f t="shared" si="2"/>
        <v>0.97199999999999998</v>
      </c>
      <c r="Z4" s="57">
        <f t="shared" si="2"/>
        <v>0.97199999999999998</v>
      </c>
      <c r="AA4" s="57">
        <f t="shared" si="2"/>
        <v>0.97199999999999998</v>
      </c>
      <c r="AB4" s="57">
        <f t="shared" si="2"/>
        <v>0.97199999999999998</v>
      </c>
      <c r="AC4" s="57">
        <f t="shared" si="2"/>
        <v>0.97199999999999998</v>
      </c>
      <c r="AD4" s="57">
        <f t="shared" si="2"/>
        <v>0.97199999999999998</v>
      </c>
      <c r="AE4" s="57">
        <f t="shared" si="2"/>
        <v>0.97199999999999998</v>
      </c>
      <c r="AF4" s="57">
        <f t="shared" si="2"/>
        <v>0.97199999999999998</v>
      </c>
      <c r="AG4" s="57">
        <f t="shared" si="2"/>
        <v>0.97199999999999998</v>
      </c>
      <c r="AH4" s="57">
        <f t="shared" si="2"/>
        <v>0.97199999999999998</v>
      </c>
      <c r="AI4" s="57">
        <f t="shared" si="2"/>
        <v>0.97199999999999998</v>
      </c>
      <c r="AJ4" s="57">
        <f t="shared" si="2"/>
        <v>0.97199999999999998</v>
      </c>
    </row>
    <row r="5" spans="1:36" x14ac:dyDescent="0.25">
      <c r="A5" s="10" t="s">
        <v>177</v>
      </c>
      <c r="B5" s="57">
        <f>'BECF-pre-ret'!B5*1.1</f>
        <v>0.66463100000000008</v>
      </c>
      <c r="C5" s="57">
        <f t="shared" si="0"/>
        <v>0.66463100000000008</v>
      </c>
      <c r="D5" s="57">
        <f t="shared" si="0"/>
        <v>0.66463100000000008</v>
      </c>
      <c r="E5" s="57">
        <f t="shared" si="0"/>
        <v>0.66463100000000008</v>
      </c>
      <c r="F5" s="57">
        <f t="shared" si="0"/>
        <v>0.66463100000000008</v>
      </c>
      <c r="G5" s="57">
        <f t="shared" si="0"/>
        <v>0.66463100000000008</v>
      </c>
      <c r="H5" s="57">
        <f t="shared" si="0"/>
        <v>0.66463100000000008</v>
      </c>
      <c r="I5" s="57">
        <f t="shared" si="0"/>
        <v>0.66463100000000008</v>
      </c>
      <c r="J5" s="57">
        <f t="shared" si="0"/>
        <v>0.66463100000000008</v>
      </c>
      <c r="K5" s="57">
        <f t="shared" si="0"/>
        <v>0.66463100000000008</v>
      </c>
      <c r="L5" s="57">
        <f t="shared" si="0"/>
        <v>0.66463100000000008</v>
      </c>
      <c r="M5" s="57">
        <f t="shared" si="1"/>
        <v>0.66463100000000008</v>
      </c>
      <c r="N5" s="57">
        <f t="shared" si="1"/>
        <v>0.66463100000000008</v>
      </c>
      <c r="O5" s="57">
        <f t="shared" si="1"/>
        <v>0.66463100000000008</v>
      </c>
      <c r="P5" s="57">
        <f t="shared" si="1"/>
        <v>0.66463100000000008</v>
      </c>
      <c r="Q5" s="57">
        <f t="shared" si="1"/>
        <v>0.66463100000000008</v>
      </c>
      <c r="R5" s="57">
        <f t="shared" si="1"/>
        <v>0.66463100000000008</v>
      </c>
      <c r="S5" s="57">
        <f t="shared" si="1"/>
        <v>0.66463100000000008</v>
      </c>
      <c r="T5" s="57">
        <f t="shared" si="1"/>
        <v>0.66463100000000008</v>
      </c>
      <c r="U5" s="57">
        <f t="shared" si="1"/>
        <v>0.66463100000000008</v>
      </c>
      <c r="V5" s="57">
        <f t="shared" si="1"/>
        <v>0.66463100000000008</v>
      </c>
      <c r="W5" s="57">
        <f t="shared" si="2"/>
        <v>0.66463100000000008</v>
      </c>
      <c r="X5" s="57">
        <f t="shared" si="2"/>
        <v>0.66463100000000008</v>
      </c>
      <c r="Y5" s="57">
        <f t="shared" si="2"/>
        <v>0.66463100000000008</v>
      </c>
      <c r="Z5" s="57">
        <f t="shared" si="2"/>
        <v>0.66463100000000008</v>
      </c>
      <c r="AA5" s="57">
        <f t="shared" si="2"/>
        <v>0.66463100000000008</v>
      </c>
      <c r="AB5" s="57">
        <f t="shared" si="2"/>
        <v>0.66463100000000008</v>
      </c>
      <c r="AC5" s="57">
        <f t="shared" si="2"/>
        <v>0.66463100000000008</v>
      </c>
      <c r="AD5" s="57">
        <f t="shared" si="2"/>
        <v>0.66463100000000008</v>
      </c>
      <c r="AE5" s="57">
        <f t="shared" si="2"/>
        <v>0.66463100000000008</v>
      </c>
      <c r="AF5" s="57">
        <f t="shared" si="2"/>
        <v>0.66463100000000008</v>
      </c>
      <c r="AG5" s="57">
        <f t="shared" si="2"/>
        <v>0.66463100000000008</v>
      </c>
      <c r="AH5" s="57">
        <f t="shared" si="2"/>
        <v>0.66463100000000008</v>
      </c>
      <c r="AI5" s="57">
        <f t="shared" si="2"/>
        <v>0.66463100000000008</v>
      </c>
      <c r="AJ5" s="57">
        <f t="shared" si="2"/>
        <v>0.66463100000000008</v>
      </c>
    </row>
    <row r="6" spans="1:36" x14ac:dyDescent="0.25">
      <c r="A6" s="10" t="s">
        <v>178</v>
      </c>
      <c r="B6" s="57">
        <f t="shared" ref="B6:D7" si="3">C6</f>
        <v>0.72672000000000003</v>
      </c>
      <c r="C6" s="57">
        <f t="shared" si="3"/>
        <v>0.72672000000000003</v>
      </c>
      <c r="D6" s="57">
        <f t="shared" si="3"/>
        <v>0.72672000000000003</v>
      </c>
      <c r="E6" s="59">
        <v>0.72672000000000003</v>
      </c>
      <c r="F6" s="57">
        <f>$E$6*'NREL ATB'!I79/'NREL ATB'!$H$79</f>
        <v>0.731700901492222</v>
      </c>
      <c r="G6" s="57">
        <f>$E$6*'NREL ATB'!J79/'NREL ATB'!$H$79</f>
        <v>0.73668180298444397</v>
      </c>
      <c r="H6" s="57">
        <f>$E$6*'NREL ATB'!K79/'NREL ATB'!$H$79</f>
        <v>0.74166270447666593</v>
      </c>
      <c r="I6" s="57">
        <f>$E$6*'NREL ATB'!L79/'NREL ATB'!$H$79</f>
        <v>0.74664360596888779</v>
      </c>
      <c r="J6" s="57">
        <f>$E$6*'NREL ATB'!M79/'NREL ATB'!$H$79</f>
        <v>0.75162450746110976</v>
      </c>
      <c r="K6" s="57">
        <f>$E$6*'NREL ATB'!N79/'NREL ATB'!$H$79</f>
        <v>0.75660540895333173</v>
      </c>
      <c r="L6" s="57">
        <f>$E$6*'NREL ATB'!O79/'NREL ATB'!$H$79</f>
        <v>0.76158631044555358</v>
      </c>
      <c r="M6" s="57">
        <f>$E$6*'NREL ATB'!P79/'NREL ATB'!$H$79</f>
        <v>0.76656721193777544</v>
      </c>
      <c r="N6" s="57">
        <f>$E$6*'NREL ATB'!Q79/'NREL ATB'!$H$79</f>
        <v>0.77154811342999741</v>
      </c>
      <c r="O6" s="57">
        <f>$E$6*'NREL ATB'!R79/'NREL ATB'!$H$79</f>
        <v>0.77652901492221948</v>
      </c>
      <c r="P6" s="57">
        <f>$E$6*'NREL ATB'!S79/'NREL ATB'!$H$79</f>
        <v>0.78150991641444123</v>
      </c>
      <c r="Q6" s="57">
        <f>$E$6*'NREL ATB'!T79/'NREL ATB'!$H$79</f>
        <v>0.78230578943423179</v>
      </c>
      <c r="R6" s="57">
        <f>$E$6*'NREL ATB'!U79/'NREL ATB'!$H$79</f>
        <v>0.78310166245402235</v>
      </c>
      <c r="S6" s="57">
        <f>$E$6*'NREL ATB'!V79/'NREL ATB'!$H$79</f>
        <v>0.78389753547381291</v>
      </c>
      <c r="T6" s="57">
        <f>$E$6*'NREL ATB'!W79/'NREL ATB'!$H$79</f>
        <v>0.78469340849360347</v>
      </c>
      <c r="U6" s="57">
        <f>$E$6*'NREL ATB'!X79/'NREL ATB'!$H$79</f>
        <v>0.78548928151339403</v>
      </c>
      <c r="V6" s="57">
        <f>$E$6*'NREL ATB'!Y79/'NREL ATB'!$H$79</f>
        <v>0.78628515453318448</v>
      </c>
      <c r="W6" s="57">
        <f>$E$6*'NREL ATB'!Z79/'NREL ATB'!$H$79</f>
        <v>0.78708102755297504</v>
      </c>
      <c r="X6" s="57">
        <f>$E$6*'NREL ATB'!AA79/'NREL ATB'!$H$79</f>
        <v>0.7878769005727656</v>
      </c>
      <c r="Y6" s="57">
        <f>$E$6*'NREL ATB'!AB79/'NREL ATB'!$H$79</f>
        <v>0.78867277359255583</v>
      </c>
      <c r="Z6" s="57">
        <f>$E$6*'NREL ATB'!AC79/'NREL ATB'!$H$79</f>
        <v>0.78946864661234639</v>
      </c>
      <c r="AA6" s="57">
        <f>$E$6*'NREL ATB'!AD79/'NREL ATB'!$H$79</f>
        <v>0.79026451963213706</v>
      </c>
      <c r="AB6" s="57">
        <f>$E$6*'NREL ATB'!AE79/'NREL ATB'!$H$79</f>
        <v>0.79106039265192762</v>
      </c>
      <c r="AC6" s="57">
        <f>$E$6*'NREL ATB'!AF79/'NREL ATB'!$H$79</f>
        <v>0.79185626567171818</v>
      </c>
      <c r="AD6" s="57">
        <f>$E$6*'NREL ATB'!AG79/'NREL ATB'!$H$79</f>
        <v>0.79265213869150875</v>
      </c>
      <c r="AE6" s="57">
        <f>$E$6*'NREL ATB'!AH79/'NREL ATB'!$H$79</f>
        <v>0.79344801171129919</v>
      </c>
      <c r="AF6" s="57">
        <f>$E$6*'NREL ATB'!AI79/'NREL ATB'!$H$79</f>
        <v>0.79424388473108964</v>
      </c>
      <c r="AG6" s="57">
        <f>$E$6*'NREL ATB'!AJ79/'NREL ATB'!$H$79</f>
        <v>0.7950397577508802</v>
      </c>
      <c r="AH6" s="57">
        <f>$E$6*'NREL ATB'!AK79/'NREL ATB'!$H$79</f>
        <v>0.79583563077067054</v>
      </c>
      <c r="AI6" s="57">
        <f>$E$6*'NREL ATB'!AL79/'NREL ATB'!$H$79</f>
        <v>0.79663150379046122</v>
      </c>
      <c r="AJ6" s="57">
        <f>$E$6*'NREL ATB'!AM79/'NREL ATB'!$H$79</f>
        <v>0.79742737681025166</v>
      </c>
    </row>
    <row r="7" spans="1:36" x14ac:dyDescent="0.25">
      <c r="A7" s="10" t="s">
        <v>179</v>
      </c>
      <c r="B7" s="57">
        <f t="shared" si="3"/>
        <v>0.25679999999999997</v>
      </c>
      <c r="C7" s="57">
        <f t="shared" si="3"/>
        <v>0.25679999999999997</v>
      </c>
      <c r="D7" s="57">
        <f t="shared" si="3"/>
        <v>0.25679999999999997</v>
      </c>
      <c r="E7" s="59">
        <v>0.25679999999999997</v>
      </c>
      <c r="F7" s="57">
        <f>$E$7*'NREL ATB'!D20/'NREL ATB'!$C$20</f>
        <v>0.25839106790485639</v>
      </c>
      <c r="G7" s="57">
        <f>$E$7*'NREL ATB'!E20/'NREL ATB'!$C$20</f>
        <v>0.25998213580971269</v>
      </c>
      <c r="H7" s="57">
        <f>$E$7*'NREL ATB'!F20/'NREL ATB'!$C$20</f>
        <v>0.26157320371456905</v>
      </c>
      <c r="I7" s="57">
        <f>$E$7*'NREL ATB'!G20/'NREL ATB'!$C$20</f>
        <v>0.26316427161942552</v>
      </c>
      <c r="J7" s="57">
        <f>$E$7*'NREL ATB'!H20/'NREL ATB'!$C$20</f>
        <v>0.26475533952428187</v>
      </c>
      <c r="K7" s="57">
        <f>$E$7*'NREL ATB'!I20/'NREL ATB'!$C$20</f>
        <v>0.26634640742913829</v>
      </c>
      <c r="L7" s="57">
        <f>$E$7*'NREL ATB'!J20/'NREL ATB'!$C$20</f>
        <v>0.26793747533399459</v>
      </c>
      <c r="M7" s="57">
        <f>$E$7*'NREL ATB'!K20/'NREL ATB'!$C$20</f>
        <v>0.26952854323885095</v>
      </c>
      <c r="N7" s="57">
        <f>$E$7*'NREL ATB'!L20/'NREL ATB'!$C$20</f>
        <v>0.27111961114370742</v>
      </c>
      <c r="O7" s="57">
        <f>$E$7*'NREL ATB'!M20/'NREL ATB'!$C$20</f>
        <v>0.27271067904856378</v>
      </c>
      <c r="P7" s="57">
        <f>$E$7*'NREL ATB'!N20/'NREL ATB'!$C$20</f>
        <v>0.27430174695342008</v>
      </c>
      <c r="Q7" s="57">
        <f>$E$7*'NREL ATB'!O20/'NREL ATB'!$C$20</f>
        <v>0.2754632624987523</v>
      </c>
      <c r="R7" s="57">
        <f>$E$7*'NREL ATB'!P20/'NREL ATB'!$C$20</f>
        <v>0.27662477804408475</v>
      </c>
      <c r="S7" s="57">
        <f>$E$7*'NREL ATB'!Q20/'NREL ATB'!$C$20</f>
        <v>0.27778629358941692</v>
      </c>
      <c r="T7" s="57">
        <f>$E$7*'NREL ATB'!R20/'NREL ATB'!$C$20</f>
        <v>0.27894780913474926</v>
      </c>
      <c r="U7" s="57">
        <f>$E$7*'NREL ATB'!S20/'NREL ATB'!$C$20</f>
        <v>0.28010932468008154</v>
      </c>
      <c r="V7" s="57">
        <f>$E$7*'NREL ATB'!T20/'NREL ATB'!$C$20</f>
        <v>0.28127084022541371</v>
      </c>
      <c r="W7" s="57">
        <f>$E$7*'NREL ATB'!U20/'NREL ATB'!$C$20</f>
        <v>0.2824323557707461</v>
      </c>
      <c r="X7" s="57">
        <f>$E$7*'NREL ATB'!V20/'NREL ATB'!$C$20</f>
        <v>0.28359387131607833</v>
      </c>
      <c r="Y7" s="57">
        <f>$E$7*'NREL ATB'!W20/'NREL ATB'!$C$20</f>
        <v>0.28475538686141066</v>
      </c>
      <c r="Z7" s="57">
        <f>$E$7*'NREL ATB'!X20/'NREL ATB'!$C$20</f>
        <v>0.28591690240674289</v>
      </c>
      <c r="AA7" s="57">
        <f>$E$7*'NREL ATB'!Y20/'NREL ATB'!$C$20</f>
        <v>0.28707841795207523</v>
      </c>
      <c r="AB7" s="57">
        <f>$E$7*'NREL ATB'!Z20/'NREL ATB'!$C$20</f>
        <v>0.28823993349740745</v>
      </c>
      <c r="AC7" s="57">
        <f>$E$7*'NREL ATB'!AA20/'NREL ATB'!$C$20</f>
        <v>0.28940144904273973</v>
      </c>
      <c r="AD7" s="57">
        <f>$E$7*'NREL ATB'!AB20/'NREL ATB'!$C$20</f>
        <v>0.29056296458807213</v>
      </c>
      <c r="AE7" s="57">
        <f>$E$7*'NREL ATB'!AC20/'NREL ATB'!$C$20</f>
        <v>0.29172448013340441</v>
      </c>
      <c r="AF7" s="57">
        <f>$E$7*'NREL ATB'!AD20/'NREL ATB'!$C$20</f>
        <v>0.29288599567873669</v>
      </c>
      <c r="AG7" s="57">
        <f>$E$7*'NREL ATB'!AE20/'NREL ATB'!$C$20</f>
        <v>0.29404751122406897</v>
      </c>
      <c r="AH7" s="57">
        <f>$E$7*'NREL ATB'!AF20/'NREL ATB'!$C$20</f>
        <v>0.29520902676940131</v>
      </c>
      <c r="AI7" s="57">
        <f>$E$7*'NREL ATB'!AG20/'NREL ATB'!$C$20</f>
        <v>0.29637054231473348</v>
      </c>
      <c r="AJ7" s="57">
        <f>$E$7*'NREL ATB'!AH20/'NREL ATB'!$C$20</f>
        <v>0.29753205786006592</v>
      </c>
    </row>
    <row r="8" spans="1:36" x14ac:dyDescent="0.25">
      <c r="A8" s="10" t="s">
        <v>180</v>
      </c>
      <c r="B8" s="57">
        <f>D8</f>
        <v>0.61199999999999999</v>
      </c>
      <c r="C8" s="57">
        <f>E8</f>
        <v>0.61199999999999999</v>
      </c>
      <c r="D8" s="57">
        <f>'NREL ATB'!B28</f>
        <v>0.61199999999999999</v>
      </c>
      <c r="E8" s="57">
        <f>'NREL ATB'!C28</f>
        <v>0.61199999999999999</v>
      </c>
      <c r="F8" s="57">
        <f>'NREL ATB'!D28</f>
        <v>0.61199999999999999</v>
      </c>
      <c r="G8" s="57">
        <f>'NREL ATB'!E28</f>
        <v>0.61199999999999999</v>
      </c>
      <c r="H8" s="57">
        <f>'NREL ATB'!F28</f>
        <v>0.61199999999999999</v>
      </c>
      <c r="I8" s="57">
        <f>'NREL ATB'!G28</f>
        <v>0.61199999999999999</v>
      </c>
      <c r="J8" s="57">
        <f>'NREL ATB'!H28</f>
        <v>0.61199999999999999</v>
      </c>
      <c r="K8" s="57">
        <f>'NREL ATB'!I28</f>
        <v>0.61199999999999999</v>
      </c>
      <c r="L8" s="57">
        <f>'NREL ATB'!J28</f>
        <v>0.61199999999999999</v>
      </c>
      <c r="M8" s="57">
        <f>'NREL ATB'!K28</f>
        <v>0.61199999999999999</v>
      </c>
      <c r="N8" s="57">
        <f>'NREL ATB'!L28</f>
        <v>0.61199999999999999</v>
      </c>
      <c r="O8" s="57">
        <f>'NREL ATB'!M28</f>
        <v>0.61199999999999999</v>
      </c>
      <c r="P8" s="57">
        <f>'NREL ATB'!N28</f>
        <v>0.61199999999999999</v>
      </c>
      <c r="Q8" s="57">
        <f>'NREL ATB'!O28</f>
        <v>0.61199999999999999</v>
      </c>
      <c r="R8" s="57">
        <f>'NREL ATB'!P28</f>
        <v>0.61199999999999999</v>
      </c>
      <c r="S8" s="57">
        <f>'NREL ATB'!Q28</f>
        <v>0.61199999999999999</v>
      </c>
      <c r="T8" s="57">
        <f>'NREL ATB'!R28</f>
        <v>0.61199999999999999</v>
      </c>
      <c r="U8" s="57">
        <f>'NREL ATB'!S28</f>
        <v>0.61199999999999999</v>
      </c>
      <c r="V8" s="57">
        <f>'NREL ATB'!T28</f>
        <v>0.61199999999999999</v>
      </c>
      <c r="W8" s="57">
        <f>'NREL ATB'!U28</f>
        <v>0.61199999999999999</v>
      </c>
      <c r="X8" s="57">
        <f>'NREL ATB'!V28</f>
        <v>0.61199999999999999</v>
      </c>
      <c r="Y8" s="57">
        <f>'NREL ATB'!W28</f>
        <v>0.61199999999999999</v>
      </c>
      <c r="Z8" s="57">
        <f>'NREL ATB'!X28</f>
        <v>0.61199999999999999</v>
      </c>
      <c r="AA8" s="57">
        <f>'NREL ATB'!Y28</f>
        <v>0.61199999999999999</v>
      </c>
      <c r="AB8" s="57">
        <f>'NREL ATB'!Z28</f>
        <v>0.61199999999999999</v>
      </c>
      <c r="AC8" s="57">
        <f>'NREL ATB'!AA28</f>
        <v>0.61199999999999999</v>
      </c>
      <c r="AD8" s="57">
        <f>'NREL ATB'!AB28</f>
        <v>0.61199999999999999</v>
      </c>
      <c r="AE8" s="57">
        <f>'NREL ATB'!AC28</f>
        <v>0.61199999999999999</v>
      </c>
      <c r="AF8" s="57">
        <f>'NREL ATB'!AD28</f>
        <v>0.61199999999999999</v>
      </c>
      <c r="AG8" s="57">
        <f>'NREL ATB'!AE28</f>
        <v>0.61199999999999999</v>
      </c>
      <c r="AH8" s="57">
        <f>'NREL ATB'!AF28</f>
        <v>0.61199999999999999</v>
      </c>
      <c r="AI8" s="57">
        <f>'NREL ATB'!AG28</f>
        <v>0.61199999999999999</v>
      </c>
      <c r="AJ8" s="57">
        <f>'NREL ATB'!AH28</f>
        <v>0.61199999999999999</v>
      </c>
    </row>
    <row r="9" spans="1:36" x14ac:dyDescent="0.25">
      <c r="A9" s="10" t="s">
        <v>181</v>
      </c>
      <c r="B9" s="57">
        <f>'BECF-pre-ret'!B9*1.1</f>
        <v>6.4042000000000002E-2</v>
      </c>
      <c r="C9" s="57">
        <f t="shared" ref="C9:L13" si="4">$B9</f>
        <v>6.4042000000000002E-2</v>
      </c>
      <c r="D9" s="57">
        <f t="shared" si="4"/>
        <v>6.4042000000000002E-2</v>
      </c>
      <c r="E9" s="57">
        <f t="shared" si="4"/>
        <v>6.4042000000000002E-2</v>
      </c>
      <c r="F9" s="57">
        <f t="shared" si="4"/>
        <v>6.4042000000000002E-2</v>
      </c>
      <c r="G9" s="57">
        <f t="shared" si="4"/>
        <v>6.4042000000000002E-2</v>
      </c>
      <c r="H9" s="57">
        <f t="shared" si="4"/>
        <v>6.4042000000000002E-2</v>
      </c>
      <c r="I9" s="57">
        <f t="shared" si="4"/>
        <v>6.4042000000000002E-2</v>
      </c>
      <c r="J9" s="57">
        <f t="shared" si="4"/>
        <v>6.4042000000000002E-2</v>
      </c>
      <c r="K9" s="57">
        <f t="shared" si="4"/>
        <v>6.4042000000000002E-2</v>
      </c>
      <c r="L9" s="57">
        <f t="shared" si="4"/>
        <v>6.4042000000000002E-2</v>
      </c>
      <c r="M9" s="57">
        <f t="shared" ref="M9:V13" si="5">$B9</f>
        <v>6.4042000000000002E-2</v>
      </c>
      <c r="N9" s="57">
        <f t="shared" si="5"/>
        <v>6.4042000000000002E-2</v>
      </c>
      <c r="O9" s="57">
        <f t="shared" si="5"/>
        <v>6.4042000000000002E-2</v>
      </c>
      <c r="P9" s="57">
        <f t="shared" si="5"/>
        <v>6.4042000000000002E-2</v>
      </c>
      <c r="Q9" s="57">
        <f t="shared" si="5"/>
        <v>6.4042000000000002E-2</v>
      </c>
      <c r="R9" s="57">
        <f t="shared" si="5"/>
        <v>6.4042000000000002E-2</v>
      </c>
      <c r="S9" s="57">
        <f t="shared" si="5"/>
        <v>6.4042000000000002E-2</v>
      </c>
      <c r="T9" s="57">
        <f t="shared" si="5"/>
        <v>6.4042000000000002E-2</v>
      </c>
      <c r="U9" s="57">
        <f t="shared" si="5"/>
        <v>6.4042000000000002E-2</v>
      </c>
      <c r="V9" s="57">
        <f t="shared" si="5"/>
        <v>6.4042000000000002E-2</v>
      </c>
      <c r="W9" s="57">
        <f t="shared" ref="W9:AJ13" si="6">$B9</f>
        <v>6.4042000000000002E-2</v>
      </c>
      <c r="X9" s="57">
        <f t="shared" si="6"/>
        <v>6.4042000000000002E-2</v>
      </c>
      <c r="Y9" s="57">
        <f t="shared" si="6"/>
        <v>6.4042000000000002E-2</v>
      </c>
      <c r="Z9" s="57">
        <f t="shared" si="6"/>
        <v>6.4042000000000002E-2</v>
      </c>
      <c r="AA9" s="57">
        <f t="shared" si="6"/>
        <v>6.4042000000000002E-2</v>
      </c>
      <c r="AB9" s="57">
        <f t="shared" si="6"/>
        <v>6.4042000000000002E-2</v>
      </c>
      <c r="AC9" s="57">
        <f t="shared" si="6"/>
        <v>6.4042000000000002E-2</v>
      </c>
      <c r="AD9" s="57">
        <f t="shared" si="6"/>
        <v>6.4042000000000002E-2</v>
      </c>
      <c r="AE9" s="57">
        <f t="shared" si="6"/>
        <v>6.4042000000000002E-2</v>
      </c>
      <c r="AF9" s="57">
        <f t="shared" si="6"/>
        <v>6.4042000000000002E-2</v>
      </c>
      <c r="AG9" s="57">
        <f t="shared" si="6"/>
        <v>6.4042000000000002E-2</v>
      </c>
      <c r="AH9" s="57">
        <f t="shared" si="6"/>
        <v>6.4042000000000002E-2</v>
      </c>
      <c r="AI9" s="57">
        <f t="shared" si="6"/>
        <v>6.4042000000000002E-2</v>
      </c>
      <c r="AJ9" s="57">
        <f t="shared" si="6"/>
        <v>6.4042000000000002E-2</v>
      </c>
    </row>
    <row r="10" spans="1:36" x14ac:dyDescent="0.25">
      <c r="A10" s="10" t="s">
        <v>182</v>
      </c>
      <c r="B10" s="57">
        <f>'BECF-pre-ret'!B10*1.1</f>
        <v>0.32283899999999999</v>
      </c>
      <c r="C10" s="57">
        <f t="shared" si="4"/>
        <v>0.32283899999999999</v>
      </c>
      <c r="D10" s="57">
        <f t="shared" si="4"/>
        <v>0.32283899999999999</v>
      </c>
      <c r="E10" s="57">
        <f t="shared" si="4"/>
        <v>0.32283899999999999</v>
      </c>
      <c r="F10" s="57">
        <f t="shared" si="4"/>
        <v>0.32283899999999999</v>
      </c>
      <c r="G10" s="57">
        <f t="shared" si="4"/>
        <v>0.32283899999999999</v>
      </c>
      <c r="H10" s="57">
        <f t="shared" si="4"/>
        <v>0.32283899999999999</v>
      </c>
      <c r="I10" s="57">
        <f t="shared" si="4"/>
        <v>0.32283899999999999</v>
      </c>
      <c r="J10" s="57">
        <f t="shared" si="4"/>
        <v>0.32283899999999999</v>
      </c>
      <c r="K10" s="57">
        <f t="shared" si="4"/>
        <v>0.32283899999999999</v>
      </c>
      <c r="L10" s="57">
        <f t="shared" si="4"/>
        <v>0.32283899999999999</v>
      </c>
      <c r="M10" s="57">
        <f t="shared" si="5"/>
        <v>0.32283899999999999</v>
      </c>
      <c r="N10" s="57">
        <f t="shared" si="5"/>
        <v>0.32283899999999999</v>
      </c>
      <c r="O10" s="57">
        <f t="shared" si="5"/>
        <v>0.32283899999999999</v>
      </c>
      <c r="P10" s="57">
        <f t="shared" si="5"/>
        <v>0.32283899999999999</v>
      </c>
      <c r="Q10" s="57">
        <f t="shared" si="5"/>
        <v>0.32283899999999999</v>
      </c>
      <c r="R10" s="57">
        <f t="shared" si="5"/>
        <v>0.32283899999999999</v>
      </c>
      <c r="S10" s="57">
        <f t="shared" si="5"/>
        <v>0.32283899999999999</v>
      </c>
      <c r="T10" s="57">
        <f t="shared" si="5"/>
        <v>0.32283899999999999</v>
      </c>
      <c r="U10" s="57">
        <f t="shared" si="5"/>
        <v>0.32283899999999999</v>
      </c>
      <c r="V10" s="57">
        <f t="shared" si="5"/>
        <v>0.32283899999999999</v>
      </c>
      <c r="W10" s="57">
        <f t="shared" si="6"/>
        <v>0.32283899999999999</v>
      </c>
      <c r="X10" s="57">
        <f t="shared" si="6"/>
        <v>0.32283899999999999</v>
      </c>
      <c r="Y10" s="57">
        <f t="shared" si="6"/>
        <v>0.32283899999999999</v>
      </c>
      <c r="Z10" s="57">
        <f t="shared" si="6"/>
        <v>0.32283899999999999</v>
      </c>
      <c r="AA10" s="57">
        <f t="shared" si="6"/>
        <v>0.32283899999999999</v>
      </c>
      <c r="AB10" s="57">
        <f t="shared" si="6"/>
        <v>0.32283899999999999</v>
      </c>
      <c r="AC10" s="57">
        <f t="shared" si="6"/>
        <v>0.32283899999999999</v>
      </c>
      <c r="AD10" s="57">
        <f t="shared" si="6"/>
        <v>0.32283899999999999</v>
      </c>
      <c r="AE10" s="57">
        <f t="shared" si="6"/>
        <v>0.32283899999999999</v>
      </c>
      <c r="AF10" s="57">
        <f t="shared" si="6"/>
        <v>0.32283899999999999</v>
      </c>
      <c r="AG10" s="57">
        <f t="shared" si="6"/>
        <v>0.32283899999999999</v>
      </c>
      <c r="AH10" s="57">
        <f t="shared" si="6"/>
        <v>0.32283899999999999</v>
      </c>
      <c r="AI10" s="57">
        <f t="shared" si="6"/>
        <v>0.32283899999999999</v>
      </c>
      <c r="AJ10" s="57">
        <f t="shared" si="6"/>
        <v>0.32283899999999999</v>
      </c>
    </row>
    <row r="11" spans="1:36" x14ac:dyDescent="0.25">
      <c r="A11" s="10" t="s">
        <v>183</v>
      </c>
      <c r="B11" s="57">
        <f>'BECF-pre-ret'!B11*1.1</f>
        <v>1.7819999999999999E-3</v>
      </c>
      <c r="C11" s="57">
        <f t="shared" si="4"/>
        <v>1.7819999999999999E-3</v>
      </c>
      <c r="D11" s="57">
        <f t="shared" si="4"/>
        <v>1.7819999999999999E-3</v>
      </c>
      <c r="E11" s="57">
        <f t="shared" si="4"/>
        <v>1.7819999999999999E-3</v>
      </c>
      <c r="F11" s="57">
        <f t="shared" si="4"/>
        <v>1.7819999999999999E-3</v>
      </c>
      <c r="G11" s="57">
        <f t="shared" si="4"/>
        <v>1.7819999999999999E-3</v>
      </c>
      <c r="H11" s="57">
        <f t="shared" si="4"/>
        <v>1.7819999999999999E-3</v>
      </c>
      <c r="I11" s="57">
        <f t="shared" si="4"/>
        <v>1.7819999999999999E-3</v>
      </c>
      <c r="J11" s="57">
        <f t="shared" si="4"/>
        <v>1.7819999999999999E-3</v>
      </c>
      <c r="K11" s="57">
        <f t="shared" si="4"/>
        <v>1.7819999999999999E-3</v>
      </c>
      <c r="L11" s="57">
        <f t="shared" si="4"/>
        <v>1.7819999999999999E-3</v>
      </c>
      <c r="M11" s="57">
        <f t="shared" si="5"/>
        <v>1.7819999999999999E-3</v>
      </c>
      <c r="N11" s="57">
        <f t="shared" si="5"/>
        <v>1.7819999999999999E-3</v>
      </c>
      <c r="O11" s="57">
        <f t="shared" si="5"/>
        <v>1.7819999999999999E-3</v>
      </c>
      <c r="P11" s="57">
        <f t="shared" si="5"/>
        <v>1.7819999999999999E-3</v>
      </c>
      <c r="Q11" s="57">
        <f t="shared" si="5"/>
        <v>1.7819999999999999E-3</v>
      </c>
      <c r="R11" s="57">
        <f t="shared" si="5"/>
        <v>1.7819999999999999E-3</v>
      </c>
      <c r="S11" s="57">
        <f t="shared" si="5"/>
        <v>1.7819999999999999E-3</v>
      </c>
      <c r="T11" s="57">
        <f t="shared" si="5"/>
        <v>1.7819999999999999E-3</v>
      </c>
      <c r="U11" s="57">
        <f t="shared" si="5"/>
        <v>1.7819999999999999E-3</v>
      </c>
      <c r="V11" s="57">
        <f t="shared" si="5"/>
        <v>1.7819999999999999E-3</v>
      </c>
      <c r="W11" s="57">
        <f t="shared" si="6"/>
        <v>1.7819999999999999E-3</v>
      </c>
      <c r="X11" s="57">
        <f t="shared" si="6"/>
        <v>1.7819999999999999E-3</v>
      </c>
      <c r="Y11" s="57">
        <f t="shared" si="6"/>
        <v>1.7819999999999999E-3</v>
      </c>
      <c r="Z11" s="57">
        <f t="shared" si="6"/>
        <v>1.7819999999999999E-3</v>
      </c>
      <c r="AA11" s="57">
        <f t="shared" si="6"/>
        <v>1.7819999999999999E-3</v>
      </c>
      <c r="AB11" s="57">
        <f t="shared" si="6"/>
        <v>1.7819999999999999E-3</v>
      </c>
      <c r="AC11" s="57">
        <f t="shared" si="6"/>
        <v>1.7819999999999999E-3</v>
      </c>
      <c r="AD11" s="57">
        <f t="shared" si="6"/>
        <v>1.7819999999999999E-3</v>
      </c>
      <c r="AE11" s="57">
        <f t="shared" si="6"/>
        <v>1.7819999999999999E-3</v>
      </c>
      <c r="AF11" s="57">
        <f t="shared" si="6"/>
        <v>1.7819999999999999E-3</v>
      </c>
      <c r="AG11" s="57">
        <f t="shared" si="6"/>
        <v>1.7819999999999999E-3</v>
      </c>
      <c r="AH11" s="57">
        <f t="shared" si="6"/>
        <v>1.7819999999999999E-3</v>
      </c>
      <c r="AI11" s="57">
        <f t="shared" si="6"/>
        <v>1.7819999999999999E-3</v>
      </c>
      <c r="AJ11" s="57">
        <f t="shared" si="6"/>
        <v>1.7819999999999999E-3</v>
      </c>
    </row>
    <row r="12" spans="1:36" x14ac:dyDescent="0.25">
      <c r="A12" s="10" t="s">
        <v>184</v>
      </c>
      <c r="B12" s="57">
        <f>'BECF-pre-ret'!B12*1.1</f>
        <v>1.3629E-2</v>
      </c>
      <c r="C12" s="57">
        <f t="shared" si="4"/>
        <v>1.3629E-2</v>
      </c>
      <c r="D12" s="57">
        <f t="shared" si="4"/>
        <v>1.3629E-2</v>
      </c>
      <c r="E12" s="57">
        <f t="shared" si="4"/>
        <v>1.3629E-2</v>
      </c>
      <c r="F12" s="57">
        <f t="shared" si="4"/>
        <v>1.3629E-2</v>
      </c>
      <c r="G12" s="57">
        <f t="shared" si="4"/>
        <v>1.3629E-2</v>
      </c>
      <c r="H12" s="57">
        <f t="shared" si="4"/>
        <v>1.3629E-2</v>
      </c>
      <c r="I12" s="57">
        <f t="shared" si="4"/>
        <v>1.3629E-2</v>
      </c>
      <c r="J12" s="57">
        <f t="shared" si="4"/>
        <v>1.3629E-2</v>
      </c>
      <c r="K12" s="57">
        <f t="shared" si="4"/>
        <v>1.3629E-2</v>
      </c>
      <c r="L12" s="57">
        <f t="shared" si="4"/>
        <v>1.3629E-2</v>
      </c>
      <c r="M12" s="57">
        <f t="shared" si="5"/>
        <v>1.3629E-2</v>
      </c>
      <c r="N12" s="57">
        <f t="shared" si="5"/>
        <v>1.3629E-2</v>
      </c>
      <c r="O12" s="57">
        <f t="shared" si="5"/>
        <v>1.3629E-2</v>
      </c>
      <c r="P12" s="57">
        <f t="shared" si="5"/>
        <v>1.3629E-2</v>
      </c>
      <c r="Q12" s="57">
        <f t="shared" si="5"/>
        <v>1.3629E-2</v>
      </c>
      <c r="R12" s="57">
        <f t="shared" si="5"/>
        <v>1.3629E-2</v>
      </c>
      <c r="S12" s="57">
        <f t="shared" si="5"/>
        <v>1.3629E-2</v>
      </c>
      <c r="T12" s="57">
        <f t="shared" si="5"/>
        <v>1.3629E-2</v>
      </c>
      <c r="U12" s="57">
        <f t="shared" si="5"/>
        <v>1.3629E-2</v>
      </c>
      <c r="V12" s="57">
        <f t="shared" si="5"/>
        <v>1.3629E-2</v>
      </c>
      <c r="W12" s="57">
        <f t="shared" si="6"/>
        <v>1.3629E-2</v>
      </c>
      <c r="X12" s="57">
        <f t="shared" si="6"/>
        <v>1.3629E-2</v>
      </c>
      <c r="Y12" s="57">
        <f t="shared" si="6"/>
        <v>1.3629E-2</v>
      </c>
      <c r="Z12" s="57">
        <f t="shared" si="6"/>
        <v>1.3629E-2</v>
      </c>
      <c r="AA12" s="57">
        <f t="shared" si="6"/>
        <v>1.3629E-2</v>
      </c>
      <c r="AB12" s="57">
        <f t="shared" si="6"/>
        <v>1.3629E-2</v>
      </c>
      <c r="AC12" s="57">
        <f t="shared" si="6"/>
        <v>1.3629E-2</v>
      </c>
      <c r="AD12" s="57">
        <f t="shared" si="6"/>
        <v>1.3629E-2</v>
      </c>
      <c r="AE12" s="57">
        <f t="shared" si="6"/>
        <v>1.3629E-2</v>
      </c>
      <c r="AF12" s="57">
        <f t="shared" si="6"/>
        <v>1.3629E-2</v>
      </c>
      <c r="AG12" s="57">
        <f t="shared" si="6"/>
        <v>1.3629E-2</v>
      </c>
      <c r="AH12" s="57">
        <f t="shared" si="6"/>
        <v>1.3629E-2</v>
      </c>
      <c r="AI12" s="57">
        <f t="shared" si="6"/>
        <v>1.3629E-2</v>
      </c>
      <c r="AJ12" s="57">
        <f t="shared" si="6"/>
        <v>1.3629E-2</v>
      </c>
    </row>
    <row r="13" spans="1:36" x14ac:dyDescent="0.25">
      <c r="A13" s="10" t="s">
        <v>185</v>
      </c>
      <c r="B13" s="57">
        <f>'BECF-pre-ret'!B13*1.1</f>
        <v>6.4042000000000002E-2</v>
      </c>
      <c r="C13" s="57">
        <f t="shared" si="4"/>
        <v>6.4042000000000002E-2</v>
      </c>
      <c r="D13" s="57">
        <f t="shared" si="4"/>
        <v>6.4042000000000002E-2</v>
      </c>
      <c r="E13" s="57">
        <f t="shared" si="4"/>
        <v>6.4042000000000002E-2</v>
      </c>
      <c r="F13" s="57">
        <f t="shared" si="4"/>
        <v>6.4042000000000002E-2</v>
      </c>
      <c r="G13" s="57">
        <f t="shared" si="4"/>
        <v>6.4042000000000002E-2</v>
      </c>
      <c r="H13" s="57">
        <f t="shared" si="4"/>
        <v>6.4042000000000002E-2</v>
      </c>
      <c r="I13" s="57">
        <f t="shared" si="4"/>
        <v>6.4042000000000002E-2</v>
      </c>
      <c r="J13" s="57">
        <f t="shared" si="4"/>
        <v>6.4042000000000002E-2</v>
      </c>
      <c r="K13" s="57">
        <f t="shared" si="4"/>
        <v>6.4042000000000002E-2</v>
      </c>
      <c r="L13" s="57">
        <f t="shared" si="4"/>
        <v>6.4042000000000002E-2</v>
      </c>
      <c r="M13" s="57">
        <f t="shared" si="5"/>
        <v>6.4042000000000002E-2</v>
      </c>
      <c r="N13" s="57">
        <f t="shared" si="5"/>
        <v>6.4042000000000002E-2</v>
      </c>
      <c r="O13" s="57">
        <f t="shared" si="5"/>
        <v>6.4042000000000002E-2</v>
      </c>
      <c r="P13" s="57">
        <f t="shared" si="5"/>
        <v>6.4042000000000002E-2</v>
      </c>
      <c r="Q13" s="57">
        <f t="shared" si="5"/>
        <v>6.4042000000000002E-2</v>
      </c>
      <c r="R13" s="57">
        <f t="shared" si="5"/>
        <v>6.4042000000000002E-2</v>
      </c>
      <c r="S13" s="57">
        <f t="shared" si="5"/>
        <v>6.4042000000000002E-2</v>
      </c>
      <c r="T13" s="57">
        <f t="shared" si="5"/>
        <v>6.4042000000000002E-2</v>
      </c>
      <c r="U13" s="57">
        <f t="shared" si="5"/>
        <v>6.4042000000000002E-2</v>
      </c>
      <c r="V13" s="57">
        <f t="shared" si="5"/>
        <v>6.4042000000000002E-2</v>
      </c>
      <c r="W13" s="57">
        <f t="shared" si="6"/>
        <v>6.4042000000000002E-2</v>
      </c>
      <c r="X13" s="57">
        <f t="shared" si="6"/>
        <v>6.4042000000000002E-2</v>
      </c>
      <c r="Y13" s="57">
        <f t="shared" si="6"/>
        <v>6.4042000000000002E-2</v>
      </c>
      <c r="Z13" s="57">
        <f t="shared" si="6"/>
        <v>6.4042000000000002E-2</v>
      </c>
      <c r="AA13" s="57">
        <f t="shared" si="6"/>
        <v>6.4042000000000002E-2</v>
      </c>
      <c r="AB13" s="57">
        <f t="shared" si="6"/>
        <v>6.4042000000000002E-2</v>
      </c>
      <c r="AC13" s="57">
        <f t="shared" si="6"/>
        <v>6.4042000000000002E-2</v>
      </c>
      <c r="AD13" s="57">
        <f t="shared" si="6"/>
        <v>6.4042000000000002E-2</v>
      </c>
      <c r="AE13" s="57">
        <f t="shared" si="6"/>
        <v>6.4042000000000002E-2</v>
      </c>
      <c r="AF13" s="57">
        <f t="shared" si="6"/>
        <v>6.4042000000000002E-2</v>
      </c>
      <c r="AG13" s="57">
        <f t="shared" si="6"/>
        <v>6.4042000000000002E-2</v>
      </c>
      <c r="AH13" s="57">
        <f t="shared" si="6"/>
        <v>6.4042000000000002E-2</v>
      </c>
      <c r="AI13" s="57">
        <f t="shared" si="6"/>
        <v>6.4042000000000002E-2</v>
      </c>
      <c r="AJ13" s="57">
        <f t="shared" si="6"/>
        <v>6.4042000000000002E-2</v>
      </c>
    </row>
    <row r="14" spans="1:36" x14ac:dyDescent="0.25">
      <c r="A14" s="10" t="s">
        <v>186</v>
      </c>
      <c r="B14" s="57">
        <f>IF('BECF-pre-ret'!B14&gt;0, D14, 0)</f>
        <v>0.48068888665972159</v>
      </c>
      <c r="C14" s="57">
        <f>B14</f>
        <v>0.48068888665972159</v>
      </c>
      <c r="D14" s="57">
        <f>IF('BECF-pre-ret'!D14 &gt; 0, 'NREL ATB'!E137, 0)</f>
        <v>0.48068888665972159</v>
      </c>
      <c r="E14" s="57">
        <f>IF('BECF-pre-ret'!E14 &gt; 0, 'NREL ATB'!F137, 0)</f>
        <v>0.48769523684708904</v>
      </c>
      <c r="F14" s="57">
        <f>IF('BECF-pre-ret'!F14 &gt; 0, 'NREL ATB'!G137, 0)</f>
        <v>0.49179368897361969</v>
      </c>
      <c r="G14" s="57">
        <f>IF('BECF-pre-ret'!G14 &gt; 0, 'NREL ATB'!H137, 0)</f>
        <v>0.49470158703445649</v>
      </c>
      <c r="H14" s="57">
        <f>IF('BECF-pre-ret'!H14 &gt; 0, 'NREL ATB'!I137, 0)</f>
        <v>0.49695712800238945</v>
      </c>
      <c r="I14" s="57">
        <f>IF('BECF-pre-ret'!I14 &gt; 0, 'NREL ATB'!J137, 0)</f>
        <v>0.49880003916098709</v>
      </c>
      <c r="J14" s="57">
        <f>IF('BECF-pre-ret'!J14 &gt; 0, 'NREL ATB'!K137, 0)</f>
        <v>0.50035819834388673</v>
      </c>
      <c r="K14" s="57">
        <f>IF('BECF-pre-ret'!K14 &gt; 0, 'NREL ATB'!L137, 0)</f>
        <v>0.50170793722182394</v>
      </c>
      <c r="L14" s="57">
        <f>IF('BECF-pre-ret'!L14 &gt; 0, 'NREL ATB'!M137, 0)</f>
        <v>0.50289849128751773</v>
      </c>
      <c r="M14" s="57">
        <f>IF('BECF-pre-ret'!M14 &gt; 0, 'NREL ATB'!N137, 0)</f>
        <v>0.50396347818975684</v>
      </c>
      <c r="N14" s="57">
        <f>IF('BECF-pre-ret'!N14 &gt; 0, 'NREL ATB'!O137, 0)</f>
        <v>0.50492687602914588</v>
      </c>
      <c r="O14" s="57">
        <f>IF('BECF-pre-ret'!O14 &gt; 0, 'NREL ATB'!P137, 0)</f>
        <v>0.50580638934835465</v>
      </c>
      <c r="P14" s="57">
        <f>IF('BECF-pre-ret'!P14 &gt; 0, 'NREL ATB'!Q137, 0)</f>
        <v>0.50661546317226136</v>
      </c>
      <c r="Q14" s="57">
        <f>IF('BECF-pre-ret'!Q14 &gt; 0, 'NREL ATB'!R137, 0)</f>
        <v>0.50736454853125423</v>
      </c>
      <c r="R14" s="57">
        <f>IF('BECF-pre-ret'!R14 &gt; 0, 'NREL ATB'!S137, 0)</f>
        <v>0.50806193031628744</v>
      </c>
      <c r="S14" s="57">
        <f>IF('BECF-pre-ret'!S14 &gt; 0, 'NREL ATB'!T137, 0)</f>
        <v>0.50871428740919133</v>
      </c>
      <c r="T14" s="57">
        <f>IF('BECF-pre-ret'!T14 &gt; 0, 'NREL ATB'!U137, 0)</f>
        <v>0.50932708270337335</v>
      </c>
      <c r="U14" s="57">
        <f>IF('BECF-pre-ret'!U14 &gt; 0, 'NREL ATB'!V137, 0)</f>
        <v>0.50990484147488513</v>
      </c>
      <c r="V14" s="57">
        <f>IF('BECF-pre-ret'!V14 &gt; 0, 'NREL ATB'!W137, 0)</f>
        <v>0.51045135438946032</v>
      </c>
      <c r="W14" s="57">
        <f>IF('BECF-pre-ret'!W14 &gt; 0, 'NREL ATB'!X137, 0)</f>
        <v>0.51096982837712424</v>
      </c>
      <c r="X14" s="57">
        <f>IF('BECF-pre-ret'!X14 &gt; 0, 'NREL ATB'!Y137, 0)</f>
        <v>0.51146300065778483</v>
      </c>
      <c r="Y14" s="57">
        <f>IF('BECF-pre-ret'!Y14 &gt; 0, 'NREL ATB'!Z137, 0)</f>
        <v>0.51193322621651327</v>
      </c>
      <c r="Z14" s="57">
        <f>IF('BECF-pre-ret'!Z14 &gt; 0, 'NREL ATB'!AA137, 0)</f>
        <v>0.51238254581810971</v>
      </c>
      <c r="AA14" s="57">
        <f>IF('BECF-pre-ret'!AA14 &gt; 0, 'NREL ATB'!AB137, 0)</f>
        <v>0.51281273953572182</v>
      </c>
      <c r="AB14" s="57">
        <f>IF('BECF-pre-ret'!AB14 &gt; 0, 'NREL ATB'!AC137, 0)</f>
        <v>0.51322536934505714</v>
      </c>
      <c r="AC14" s="57">
        <f>IF('BECF-pre-ret'!AC14 &gt; 0, 'NREL ATB'!AD137, 0)</f>
        <v>0.51362181335962875</v>
      </c>
      <c r="AD14" s="57">
        <f>IF('BECF-pre-ret'!AD14 &gt; 0, 'NREL ATB'!AE137, 0)</f>
        <v>0.51400329360141572</v>
      </c>
      <c r="AE14" s="57">
        <f>IF('BECF-pre-ret'!AE14 &gt; 0, 'NREL ATB'!AF137, 0)</f>
        <v>0.51437089871862152</v>
      </c>
      <c r="AF14" s="57">
        <f>IF('BECF-pre-ret'!AF14 &gt; 0, 'NREL ATB'!AG137, 0)</f>
        <v>0.51472560271516099</v>
      </c>
      <c r="AG14" s="57">
        <f>IF('BECF-pre-ret'!AG14 &gt; 0, 'NREL ATB'!AH137, 0)</f>
        <v>0.51506828050365472</v>
      </c>
      <c r="AH14" s="57">
        <f>IF('BECF-pre-ret'!AH14 &gt; 0, 'NREL ATB'!AI137, 0)</f>
        <v>0.51539972090725572</v>
      </c>
      <c r="AI14" s="57">
        <f>IF('BECF-pre-ret'!AI14 &gt; 0, 'NREL ATB'!AJ137, 0)</f>
        <v>0.51572063759655873</v>
      </c>
      <c r="AJ14" s="57">
        <f>IF('BECF-pre-ret'!AJ14 &gt; 0, 'NREL ATB'!AK137, 0)</f>
        <v>0.51603167834304386</v>
      </c>
    </row>
    <row r="15" spans="1:36" x14ac:dyDescent="0.25">
      <c r="A15" s="10" t="s">
        <v>187</v>
      </c>
      <c r="B15" s="57">
        <f>'BECF-pre-ret'!B15*1.1</f>
        <v>1.7819999999999999E-3</v>
      </c>
      <c r="C15" s="57">
        <f t="shared" ref="C15:L17" si="7">$B15</f>
        <v>1.7819999999999999E-3</v>
      </c>
      <c r="D15" s="57">
        <f t="shared" si="7"/>
        <v>1.7819999999999999E-3</v>
      </c>
      <c r="E15" s="57">
        <f t="shared" si="7"/>
        <v>1.7819999999999999E-3</v>
      </c>
      <c r="F15" s="57">
        <f t="shared" si="7"/>
        <v>1.7819999999999999E-3</v>
      </c>
      <c r="G15" s="57">
        <f t="shared" si="7"/>
        <v>1.7819999999999999E-3</v>
      </c>
      <c r="H15" s="57">
        <f t="shared" si="7"/>
        <v>1.7819999999999999E-3</v>
      </c>
      <c r="I15" s="57">
        <f t="shared" si="7"/>
        <v>1.7819999999999999E-3</v>
      </c>
      <c r="J15" s="57">
        <f t="shared" si="7"/>
        <v>1.7819999999999999E-3</v>
      </c>
      <c r="K15" s="57">
        <f t="shared" si="7"/>
        <v>1.7819999999999999E-3</v>
      </c>
      <c r="L15" s="57">
        <f t="shared" si="7"/>
        <v>1.7819999999999999E-3</v>
      </c>
      <c r="M15" s="57">
        <f t="shared" ref="M15:V17" si="8">$B15</f>
        <v>1.7819999999999999E-3</v>
      </c>
      <c r="N15" s="57">
        <f t="shared" si="8"/>
        <v>1.7819999999999999E-3</v>
      </c>
      <c r="O15" s="57">
        <f t="shared" si="8"/>
        <v>1.7819999999999999E-3</v>
      </c>
      <c r="P15" s="57">
        <f t="shared" si="8"/>
        <v>1.7819999999999999E-3</v>
      </c>
      <c r="Q15" s="57">
        <f t="shared" si="8"/>
        <v>1.7819999999999999E-3</v>
      </c>
      <c r="R15" s="57">
        <f t="shared" si="8"/>
        <v>1.7819999999999999E-3</v>
      </c>
      <c r="S15" s="57">
        <f t="shared" si="8"/>
        <v>1.7819999999999999E-3</v>
      </c>
      <c r="T15" s="57">
        <f t="shared" si="8"/>
        <v>1.7819999999999999E-3</v>
      </c>
      <c r="U15" s="57">
        <f t="shared" si="8"/>
        <v>1.7819999999999999E-3</v>
      </c>
      <c r="V15" s="57">
        <f t="shared" si="8"/>
        <v>1.7819999999999999E-3</v>
      </c>
      <c r="W15" s="57">
        <f t="shared" ref="W15:AJ17" si="9">$B15</f>
        <v>1.7819999999999999E-3</v>
      </c>
      <c r="X15" s="57">
        <f t="shared" si="9"/>
        <v>1.7819999999999999E-3</v>
      </c>
      <c r="Y15" s="57">
        <f t="shared" si="9"/>
        <v>1.7819999999999999E-3</v>
      </c>
      <c r="Z15" s="57">
        <f t="shared" si="9"/>
        <v>1.7819999999999999E-3</v>
      </c>
      <c r="AA15" s="57">
        <f t="shared" si="9"/>
        <v>1.7819999999999999E-3</v>
      </c>
      <c r="AB15" s="57">
        <f t="shared" si="9"/>
        <v>1.7819999999999999E-3</v>
      </c>
      <c r="AC15" s="57">
        <f t="shared" si="9"/>
        <v>1.7819999999999999E-3</v>
      </c>
      <c r="AD15" s="57">
        <f t="shared" si="9"/>
        <v>1.7819999999999999E-3</v>
      </c>
      <c r="AE15" s="57">
        <f t="shared" si="9"/>
        <v>1.7819999999999999E-3</v>
      </c>
      <c r="AF15" s="57">
        <f t="shared" si="9"/>
        <v>1.7819999999999999E-3</v>
      </c>
      <c r="AG15" s="57">
        <f t="shared" si="9"/>
        <v>1.7819999999999999E-3</v>
      </c>
      <c r="AH15" s="57">
        <f t="shared" si="9"/>
        <v>1.7819999999999999E-3</v>
      </c>
      <c r="AI15" s="57">
        <f t="shared" si="9"/>
        <v>1.7819999999999999E-3</v>
      </c>
      <c r="AJ15" s="57">
        <f t="shared" si="9"/>
        <v>1.7819999999999999E-3</v>
      </c>
    </row>
    <row r="16" spans="1:36" x14ac:dyDescent="0.25">
      <c r="A16" s="10" t="s">
        <v>188</v>
      </c>
      <c r="B16" s="57">
        <f>'BECF-pre-ret'!B16*1.1</f>
        <v>1.7819999999999999E-3</v>
      </c>
      <c r="C16" s="57">
        <f t="shared" si="7"/>
        <v>1.7819999999999999E-3</v>
      </c>
      <c r="D16" s="57">
        <f t="shared" si="7"/>
        <v>1.7819999999999999E-3</v>
      </c>
      <c r="E16" s="57">
        <f t="shared" si="7"/>
        <v>1.7819999999999999E-3</v>
      </c>
      <c r="F16" s="57">
        <f t="shared" si="7"/>
        <v>1.7819999999999999E-3</v>
      </c>
      <c r="G16" s="57">
        <f t="shared" si="7"/>
        <v>1.7819999999999999E-3</v>
      </c>
      <c r="H16" s="57">
        <f t="shared" si="7"/>
        <v>1.7819999999999999E-3</v>
      </c>
      <c r="I16" s="57">
        <f t="shared" si="7"/>
        <v>1.7819999999999999E-3</v>
      </c>
      <c r="J16" s="57">
        <f t="shared" si="7"/>
        <v>1.7819999999999999E-3</v>
      </c>
      <c r="K16" s="57">
        <f t="shared" si="7"/>
        <v>1.7819999999999999E-3</v>
      </c>
      <c r="L16" s="57">
        <f t="shared" si="7"/>
        <v>1.7819999999999999E-3</v>
      </c>
      <c r="M16" s="57">
        <f t="shared" si="8"/>
        <v>1.7819999999999999E-3</v>
      </c>
      <c r="N16" s="57">
        <f t="shared" si="8"/>
        <v>1.7819999999999999E-3</v>
      </c>
      <c r="O16" s="57">
        <f t="shared" si="8"/>
        <v>1.7819999999999999E-3</v>
      </c>
      <c r="P16" s="57">
        <f t="shared" si="8"/>
        <v>1.7819999999999999E-3</v>
      </c>
      <c r="Q16" s="57">
        <f t="shared" si="8"/>
        <v>1.7819999999999999E-3</v>
      </c>
      <c r="R16" s="57">
        <f t="shared" si="8"/>
        <v>1.7819999999999999E-3</v>
      </c>
      <c r="S16" s="57">
        <f t="shared" si="8"/>
        <v>1.7819999999999999E-3</v>
      </c>
      <c r="T16" s="57">
        <f t="shared" si="8"/>
        <v>1.7819999999999999E-3</v>
      </c>
      <c r="U16" s="57">
        <f t="shared" si="8"/>
        <v>1.7819999999999999E-3</v>
      </c>
      <c r="V16" s="57">
        <f t="shared" si="8"/>
        <v>1.7819999999999999E-3</v>
      </c>
      <c r="W16" s="57">
        <f t="shared" si="9"/>
        <v>1.7819999999999999E-3</v>
      </c>
      <c r="X16" s="57">
        <f t="shared" si="9"/>
        <v>1.7819999999999999E-3</v>
      </c>
      <c r="Y16" s="57">
        <f t="shared" si="9"/>
        <v>1.7819999999999999E-3</v>
      </c>
      <c r="Z16" s="57">
        <f t="shared" si="9"/>
        <v>1.7819999999999999E-3</v>
      </c>
      <c r="AA16" s="57">
        <f t="shared" si="9"/>
        <v>1.7819999999999999E-3</v>
      </c>
      <c r="AB16" s="57">
        <f t="shared" si="9"/>
        <v>1.7819999999999999E-3</v>
      </c>
      <c r="AC16" s="57">
        <f t="shared" si="9"/>
        <v>1.7819999999999999E-3</v>
      </c>
      <c r="AD16" s="57">
        <f t="shared" si="9"/>
        <v>1.7819999999999999E-3</v>
      </c>
      <c r="AE16" s="57">
        <f t="shared" si="9"/>
        <v>1.7819999999999999E-3</v>
      </c>
      <c r="AF16" s="57">
        <f t="shared" si="9"/>
        <v>1.7819999999999999E-3</v>
      </c>
      <c r="AG16" s="57">
        <f t="shared" si="9"/>
        <v>1.7819999999999999E-3</v>
      </c>
      <c r="AH16" s="57">
        <f t="shared" si="9"/>
        <v>1.7819999999999999E-3</v>
      </c>
      <c r="AI16" s="57">
        <f t="shared" si="9"/>
        <v>1.7819999999999999E-3</v>
      </c>
      <c r="AJ16" s="57">
        <f t="shared" si="9"/>
        <v>1.7819999999999999E-3</v>
      </c>
    </row>
    <row r="17" spans="1:36" x14ac:dyDescent="0.25">
      <c r="A17" s="10" t="s">
        <v>189</v>
      </c>
      <c r="B17" s="57">
        <f>'BECF-pre-ret'!B17*1.1</f>
        <v>0.28388799999999997</v>
      </c>
      <c r="C17" s="57">
        <f t="shared" si="7"/>
        <v>0.28388799999999997</v>
      </c>
      <c r="D17" s="57">
        <f t="shared" si="7"/>
        <v>0.28388799999999997</v>
      </c>
      <c r="E17" s="57">
        <f t="shared" si="7"/>
        <v>0.28388799999999997</v>
      </c>
      <c r="F17" s="57">
        <f t="shared" si="7"/>
        <v>0.28388799999999997</v>
      </c>
      <c r="G17" s="57">
        <f t="shared" si="7"/>
        <v>0.28388799999999997</v>
      </c>
      <c r="H17" s="57">
        <f t="shared" si="7"/>
        <v>0.28388799999999997</v>
      </c>
      <c r="I17" s="57">
        <f t="shared" si="7"/>
        <v>0.28388799999999997</v>
      </c>
      <c r="J17" s="57">
        <f t="shared" si="7"/>
        <v>0.28388799999999997</v>
      </c>
      <c r="K17" s="57">
        <f t="shared" si="7"/>
        <v>0.28388799999999997</v>
      </c>
      <c r="L17" s="57">
        <f t="shared" si="7"/>
        <v>0.28388799999999997</v>
      </c>
      <c r="M17" s="57">
        <f t="shared" si="8"/>
        <v>0.28388799999999997</v>
      </c>
      <c r="N17" s="57">
        <f t="shared" si="8"/>
        <v>0.28388799999999997</v>
      </c>
      <c r="O17" s="57">
        <f t="shared" si="8"/>
        <v>0.28388799999999997</v>
      </c>
      <c r="P17" s="57">
        <f t="shared" si="8"/>
        <v>0.28388799999999997</v>
      </c>
      <c r="Q17" s="57">
        <f t="shared" si="8"/>
        <v>0.28388799999999997</v>
      </c>
      <c r="R17" s="57">
        <f t="shared" si="8"/>
        <v>0.28388799999999997</v>
      </c>
      <c r="S17" s="57">
        <f t="shared" si="8"/>
        <v>0.28388799999999997</v>
      </c>
      <c r="T17" s="57">
        <f t="shared" si="8"/>
        <v>0.28388799999999997</v>
      </c>
      <c r="U17" s="57">
        <f t="shared" si="8"/>
        <v>0.28388799999999997</v>
      </c>
      <c r="V17" s="57">
        <f t="shared" si="8"/>
        <v>0.28388799999999997</v>
      </c>
      <c r="W17" s="57">
        <f t="shared" si="9"/>
        <v>0.28388799999999997</v>
      </c>
      <c r="X17" s="57">
        <f t="shared" si="9"/>
        <v>0.28388799999999997</v>
      </c>
      <c r="Y17" s="57">
        <f t="shared" si="9"/>
        <v>0.28388799999999997</v>
      </c>
      <c r="Z17" s="57">
        <f t="shared" si="9"/>
        <v>0.28388799999999997</v>
      </c>
      <c r="AA17" s="57">
        <f t="shared" si="9"/>
        <v>0.28388799999999997</v>
      </c>
      <c r="AB17" s="57">
        <f t="shared" si="9"/>
        <v>0.28388799999999997</v>
      </c>
      <c r="AC17" s="57">
        <f t="shared" si="9"/>
        <v>0.28388799999999997</v>
      </c>
      <c r="AD17" s="57">
        <f t="shared" si="9"/>
        <v>0.28388799999999997</v>
      </c>
      <c r="AE17" s="57">
        <f t="shared" si="9"/>
        <v>0.28388799999999997</v>
      </c>
      <c r="AF17" s="57">
        <f t="shared" si="9"/>
        <v>0.28388799999999997</v>
      </c>
      <c r="AG17" s="57">
        <f t="shared" si="9"/>
        <v>0.28388799999999997</v>
      </c>
      <c r="AH17" s="57">
        <f t="shared" si="9"/>
        <v>0.28388799999999997</v>
      </c>
      <c r="AI17" s="57">
        <f t="shared" si="9"/>
        <v>0.28388799999999997</v>
      </c>
      <c r="AJ17" s="57">
        <f t="shared" si="9"/>
        <v>0.28388799999999997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NREL ATB</vt:lpstr>
      <vt:lpstr>Table 4.8.B</vt:lpstr>
      <vt:lpstr>15 Capacity Factors Annual</vt:lpstr>
      <vt:lpstr>BECF-pre-ret</vt:lpstr>
      <vt:lpstr>BECF-pre-nonret</vt:lpstr>
      <vt:lpstr>BECF-new</vt:lpstr>
      <vt:lpstr>'15 Capacity Factors Annual'!Print_Titles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2020-11-25T19:44:24Z</dcterms:modified>
</cp:coreProperties>
</file>