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EIaE\"/>
    </mc:Choice>
  </mc:AlternateContent>
  <xr:revisionPtr revIDLastSave="0" documentId="13_ncr:1_{A3D46EE0-0AD4-4366-A44D-31B729A442A2}" xr6:coauthVersionLast="45" xr6:coauthVersionMax="45" xr10:uidLastSave="{00000000-0000-0000-0000-000000000000}"/>
  <bookViews>
    <workbookView xWindow="525" yWindow="240" windowWidth="12788" windowHeight="10200" firstSheet="6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I2" i="8"/>
  <c r="J2" i="8"/>
  <c r="K2" i="8"/>
  <c r="L2" i="8"/>
  <c r="M2" i="8"/>
  <c r="C3" i="8"/>
  <c r="D3" i="8"/>
  <c r="E3" i="8"/>
  <c r="F3" i="8"/>
  <c r="G3" i="8"/>
  <c r="H3" i="8"/>
  <c r="I3" i="8"/>
  <c r="J3" i="8"/>
  <c r="K3" i="8"/>
  <c r="L3" i="8"/>
  <c r="M3" i="8"/>
  <c r="C4" i="8"/>
  <c r="D4" i="8"/>
  <c r="E4" i="8"/>
  <c r="F4" i="8"/>
  <c r="G4" i="8"/>
  <c r="H4" i="8"/>
  <c r="I4" i="8"/>
  <c r="J4" i="8"/>
  <c r="K4" i="8"/>
  <c r="L4" i="8"/>
  <c r="M4" i="8"/>
  <c r="C5" i="8"/>
  <c r="D5" i="8"/>
  <c r="E5" i="8"/>
  <c r="F5" i="8"/>
  <c r="G5" i="8"/>
  <c r="H5" i="8"/>
  <c r="I5" i="8"/>
  <c r="J5" i="8"/>
  <c r="K5" i="8"/>
  <c r="L5" i="8"/>
  <c r="M5" i="8"/>
  <c r="C6" i="8"/>
  <c r="D6" i="8"/>
  <c r="E6" i="8"/>
  <c r="F6" i="8"/>
  <c r="G6" i="8"/>
  <c r="H6" i="8"/>
  <c r="I6" i="8"/>
  <c r="J6" i="8"/>
  <c r="K6" i="8"/>
  <c r="L6" i="8"/>
  <c r="M6" i="8"/>
  <c r="C7" i="8"/>
  <c r="D7" i="8"/>
  <c r="E7" i="8"/>
  <c r="F7" i="8"/>
  <c r="G7" i="8"/>
  <c r="H7" i="8"/>
  <c r="I7" i="8"/>
  <c r="J7" i="8"/>
  <c r="K7" i="8"/>
  <c r="L7" i="8"/>
  <c r="M7" i="8"/>
  <c r="C8" i="8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C10" i="8"/>
  <c r="D10" i="8"/>
  <c r="E10" i="8"/>
  <c r="F10" i="8"/>
  <c r="G10" i="8"/>
  <c r="H10" i="8"/>
  <c r="I10" i="8"/>
  <c r="J10" i="8"/>
  <c r="K10" i="8"/>
  <c r="L10" i="8"/>
  <c r="M10" i="8"/>
  <c r="C11" i="8"/>
  <c r="D11" i="8"/>
  <c r="E11" i="8"/>
  <c r="F11" i="8"/>
  <c r="G11" i="8"/>
  <c r="H11" i="8"/>
  <c r="I11" i="8"/>
  <c r="J11" i="8"/>
  <c r="K11" i="8"/>
  <c r="L11" i="8"/>
  <c r="M11" i="8"/>
  <c r="C12" i="8"/>
  <c r="D12" i="8"/>
  <c r="E12" i="8"/>
  <c r="F12" i="8"/>
  <c r="G12" i="8"/>
  <c r="H12" i="8"/>
  <c r="I12" i="8"/>
  <c r="J12" i="8"/>
  <c r="K12" i="8"/>
  <c r="L12" i="8"/>
  <c r="M12" i="8"/>
  <c r="C13" i="8"/>
  <c r="D13" i="8"/>
  <c r="E13" i="8"/>
  <c r="F13" i="8"/>
  <c r="G13" i="8"/>
  <c r="H13" i="8"/>
  <c r="I13" i="8"/>
  <c r="J13" i="8"/>
  <c r="K13" i="8"/>
  <c r="L13" i="8"/>
  <c r="M13" i="8"/>
  <c r="C14" i="8"/>
  <c r="D14" i="8"/>
  <c r="E14" i="8"/>
  <c r="F14" i="8"/>
  <c r="G14" i="8"/>
  <c r="H14" i="8"/>
  <c r="I14" i="8"/>
  <c r="J14" i="8"/>
  <c r="K14" i="8"/>
  <c r="L14" i="8"/>
  <c r="M14" i="8"/>
  <c r="C15" i="8"/>
  <c r="D15" i="8"/>
  <c r="E15" i="8"/>
  <c r="F15" i="8"/>
  <c r="G15" i="8"/>
  <c r="H15" i="8"/>
  <c r="I15" i="8"/>
  <c r="J15" i="8"/>
  <c r="K15" i="8"/>
  <c r="L15" i="8"/>
  <c r="M15" i="8"/>
  <c r="C16" i="8"/>
  <c r="D16" i="8"/>
  <c r="E16" i="8"/>
  <c r="F16" i="8"/>
  <c r="G16" i="8"/>
  <c r="H16" i="8"/>
  <c r="I16" i="8"/>
  <c r="J16" i="8"/>
  <c r="K16" i="8"/>
  <c r="L16" i="8"/>
  <c r="M16" i="8"/>
  <c r="C17" i="8"/>
  <c r="D17" i="8"/>
  <c r="E17" i="8"/>
  <c r="F17" i="8"/>
  <c r="G17" i="8"/>
  <c r="H17" i="8"/>
  <c r="I17" i="8"/>
  <c r="J17" i="8"/>
  <c r="K17" i="8"/>
  <c r="L17" i="8"/>
  <c r="M1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08" i="4"/>
  <c r="B76" i="4"/>
  <c r="AE4" i="6"/>
  <c r="AF6" i="6"/>
  <c r="T128" i="7" l="1"/>
  <c r="T127" i="7"/>
  <c r="AB122" i="7"/>
  <c r="G122" i="7"/>
  <c r="AB119" i="7"/>
  <c r="W116" i="7"/>
  <c r="AB114" i="7"/>
  <c r="O114" i="7"/>
  <c r="AC112" i="7"/>
  <c r="L111" i="7"/>
  <c r="G111" i="7"/>
  <c r="B110" i="7"/>
  <c r="B109" i="7"/>
  <c r="B108" i="7"/>
  <c r="B107" i="7"/>
  <c r="B106" i="7"/>
  <c r="B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F99" i="7"/>
  <c r="AE99" i="7"/>
  <c r="AE120" i="7" s="1"/>
  <c r="AD99" i="7"/>
  <c r="AD112" i="7" s="1"/>
  <c r="AC99" i="7"/>
  <c r="AC119" i="7" s="1"/>
  <c r="AB99" i="7"/>
  <c r="AB112" i="7" s="1"/>
  <c r="AA99" i="7"/>
  <c r="Z99" i="7"/>
  <c r="Z112" i="7" s="1"/>
  <c r="Y99" i="7"/>
  <c r="X99" i="7"/>
  <c r="W99" i="7"/>
  <c r="W109" i="7" s="1"/>
  <c r="V99" i="7"/>
  <c r="V109" i="7" s="1"/>
  <c r="U99" i="7"/>
  <c r="U120" i="7" s="1"/>
  <c r="T99" i="7"/>
  <c r="T109" i="7" s="1"/>
  <c r="S99" i="7"/>
  <c r="S110" i="7" s="1"/>
  <c r="R99" i="7"/>
  <c r="R109" i="7" s="1"/>
  <c r="Q99" i="7"/>
  <c r="P99" i="7"/>
  <c r="O99" i="7"/>
  <c r="O111" i="7" s="1"/>
  <c r="N99" i="7"/>
  <c r="N111" i="7" s="1"/>
  <c r="M99" i="7"/>
  <c r="M111" i="7" s="1"/>
  <c r="L99" i="7"/>
  <c r="L121" i="7" s="1"/>
  <c r="K99" i="7"/>
  <c r="K139" i="7" s="1"/>
  <c r="J99" i="7"/>
  <c r="J111" i="7" s="1"/>
  <c r="I99" i="7"/>
  <c r="I152" i="7" s="1"/>
  <c r="H99" i="7"/>
  <c r="G99" i="7"/>
  <c r="G114" i="7" s="1"/>
  <c r="F99" i="7"/>
  <c r="F114" i="7" s="1"/>
  <c r="E99" i="7"/>
  <c r="E120" i="7" s="1"/>
  <c r="D99" i="7"/>
  <c r="D126" i="7" s="1"/>
  <c r="C99" i="7"/>
  <c r="B99" i="7"/>
  <c r="B111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W5" i="6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O5" i="6"/>
  <c r="AP5" i="6" s="1"/>
  <c r="AQ5" i="6" s="1"/>
  <c r="AR5" i="6" s="1"/>
  <c r="AS5" i="6" s="1"/>
  <c r="AT5" i="6" s="1"/>
  <c r="AU5" i="6" s="1"/>
  <c r="AV5" i="6" s="1"/>
  <c r="AG5" i="6"/>
  <c r="AH5" i="6" s="1"/>
  <c r="AI5" i="6" s="1"/>
  <c r="AJ5" i="6" s="1"/>
  <c r="AK5" i="6" s="1"/>
  <c r="AL5" i="6" s="1"/>
  <c r="AM5" i="6" s="1"/>
  <c r="AN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K75" i="4" s="1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S101" i="4"/>
  <c r="P101" i="4"/>
  <c r="X100" i="4"/>
  <c r="W100" i="4"/>
  <c r="G100" i="4"/>
  <c r="D100" i="4"/>
  <c r="O99" i="4"/>
  <c r="L99" i="4"/>
  <c r="BA97" i="4"/>
  <c r="P97" i="4"/>
  <c r="I97" i="4"/>
  <c r="T95" i="4"/>
  <c r="P95" i="4"/>
  <c r="T94" i="4"/>
  <c r="H94" i="4"/>
  <c r="D94" i="4"/>
  <c r="T92" i="4"/>
  <c r="P92" i="4"/>
  <c r="X89" i="4"/>
  <c r="W89" i="4"/>
  <c r="W97" i="4" s="1"/>
  <c r="V89" i="4"/>
  <c r="U89" i="4"/>
  <c r="T89" i="4"/>
  <c r="T100" i="4" s="1"/>
  <c r="S89" i="4"/>
  <c r="S97" i="4" s="1"/>
  <c r="R89" i="4"/>
  <c r="R101" i="4" s="1"/>
  <c r="Q89" i="4"/>
  <c r="Q96" i="4" s="1"/>
  <c r="P89" i="4"/>
  <c r="P93" i="4" s="1"/>
  <c r="O89" i="4"/>
  <c r="O97" i="4" s="1"/>
  <c r="N89" i="4"/>
  <c r="N94" i="4" s="1"/>
  <c r="M89" i="4"/>
  <c r="M96" i="4" s="1"/>
  <c r="L89" i="4"/>
  <c r="L96" i="4" s="1"/>
  <c r="K89" i="4"/>
  <c r="K97" i="4" s="1"/>
  <c r="J89" i="4"/>
  <c r="J101" i="4" s="1"/>
  <c r="I89" i="4"/>
  <c r="I95" i="4" s="1"/>
  <c r="H89" i="4"/>
  <c r="H101" i="4" s="1"/>
  <c r="G89" i="4"/>
  <c r="G97" i="4" s="1"/>
  <c r="F89" i="4"/>
  <c r="F93" i="4" s="1"/>
  <c r="E89" i="4"/>
  <c r="D89" i="4"/>
  <c r="D97" i="4" s="1"/>
  <c r="C89" i="4"/>
  <c r="C97" i="4" s="1"/>
  <c r="B89" i="4"/>
  <c r="B101" i="4" s="1"/>
  <c r="X88" i="4"/>
  <c r="Y88" i="4" s="1"/>
  <c r="X87" i="4"/>
  <c r="X86" i="4"/>
  <c r="X85" i="4"/>
  <c r="Y85" i="4" s="1"/>
  <c r="X84" i="4"/>
  <c r="Y84" i="4" s="1"/>
  <c r="X83" i="4"/>
  <c r="Y83" i="4" s="1"/>
  <c r="X82" i="4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L75" i="4"/>
  <c r="D75" i="4"/>
  <c r="H74" i="4"/>
  <c r="L71" i="4"/>
  <c r="D71" i="4"/>
  <c r="H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M75" i="4" l="1"/>
  <c r="B69" i="4"/>
  <c r="J69" i="4"/>
  <c r="F71" i="4"/>
  <c r="B74" i="4"/>
  <c r="J74" i="4"/>
  <c r="F75" i="4"/>
  <c r="D93" i="4"/>
  <c r="P94" i="4"/>
  <c r="D96" i="4"/>
  <c r="T97" i="4"/>
  <c r="P99" i="4"/>
  <c r="K100" i="4"/>
  <c r="C101" i="4"/>
  <c r="T101" i="4"/>
  <c r="E105" i="7"/>
  <c r="E106" i="7"/>
  <c r="E107" i="7"/>
  <c r="E108" i="7"/>
  <c r="E109" i="7"/>
  <c r="E110" i="7"/>
  <c r="V111" i="7"/>
  <c r="J113" i="7"/>
  <c r="AE114" i="7"/>
  <c r="M117" i="7"/>
  <c r="D120" i="7"/>
  <c r="G123" i="7"/>
  <c r="T132" i="7"/>
  <c r="E71" i="4"/>
  <c r="Z85" i="4"/>
  <c r="C69" i="4"/>
  <c r="K69" i="4"/>
  <c r="G71" i="4"/>
  <c r="C74" i="4"/>
  <c r="K74" i="4"/>
  <c r="G75" i="4"/>
  <c r="X94" i="4"/>
  <c r="H96" i="4"/>
  <c r="S99" i="4"/>
  <c r="L100" i="4"/>
  <c r="D101" i="4"/>
  <c r="W101" i="4"/>
  <c r="J105" i="7"/>
  <c r="J106" i="7"/>
  <c r="J107" i="7"/>
  <c r="J108" i="7"/>
  <c r="J109" i="7"/>
  <c r="J110" i="7"/>
  <c r="AD111" i="7"/>
  <c r="R113" i="7"/>
  <c r="L115" i="7"/>
  <c r="AB117" i="7"/>
  <c r="O120" i="7"/>
  <c r="AB123" i="7"/>
  <c r="T136" i="7"/>
  <c r="I74" i="4"/>
  <c r="D69" i="4"/>
  <c r="L69" i="4"/>
  <c r="H71" i="4"/>
  <c r="D74" i="4"/>
  <c r="L74" i="4"/>
  <c r="H75" i="4"/>
  <c r="X96" i="4"/>
  <c r="Y89" i="4"/>
  <c r="Z89" i="4" s="1"/>
  <c r="AA89" i="4" s="1"/>
  <c r="AB89" i="4" s="1"/>
  <c r="AC89" i="4" s="1"/>
  <c r="AD89" i="4" s="1"/>
  <c r="AE89" i="4" s="1"/>
  <c r="AF89" i="4" s="1"/>
  <c r="AG89" i="4" s="1"/>
  <c r="H93" i="4"/>
  <c r="P96" i="4"/>
  <c r="C99" i="4"/>
  <c r="T99" i="4"/>
  <c r="O100" i="4"/>
  <c r="G101" i="4"/>
  <c r="X101" i="4"/>
  <c r="M105" i="7"/>
  <c r="M106" i="7"/>
  <c r="M107" i="7"/>
  <c r="M108" i="7"/>
  <c r="M109" i="7"/>
  <c r="M110" i="7"/>
  <c r="D112" i="7"/>
  <c r="V113" i="7"/>
  <c r="O115" i="7"/>
  <c r="D118" i="7"/>
  <c r="W120" i="7"/>
  <c r="G124" i="7"/>
  <c r="T140" i="7"/>
  <c r="M119" i="7"/>
  <c r="E75" i="4"/>
  <c r="E113" i="7"/>
  <c r="E69" i="4"/>
  <c r="M69" i="4"/>
  <c r="I71" i="4"/>
  <c r="E74" i="4"/>
  <c r="M74" i="4"/>
  <c r="I75" i="4"/>
  <c r="Y82" i="4"/>
  <c r="Y96" i="4" s="1"/>
  <c r="I93" i="4"/>
  <c r="D95" i="4"/>
  <c r="T96" i="4"/>
  <c r="D99" i="4"/>
  <c r="W99" i="4"/>
  <c r="P100" i="4"/>
  <c r="K101" i="4"/>
  <c r="R105" i="7"/>
  <c r="R106" i="7"/>
  <c r="R107" i="7"/>
  <c r="R108" i="7"/>
  <c r="V110" i="7"/>
  <c r="L112" i="7"/>
  <c r="AD113" i="7"/>
  <c r="AB115" i="7"/>
  <c r="O118" i="7"/>
  <c r="E121" i="7"/>
  <c r="AB124" i="7"/>
  <c r="AC106" i="7"/>
  <c r="AC109" i="7"/>
  <c r="I69" i="4"/>
  <c r="F69" i="4"/>
  <c r="B71" i="4"/>
  <c r="J71" i="4"/>
  <c r="F74" i="4"/>
  <c r="B75" i="4"/>
  <c r="J75" i="4"/>
  <c r="D92" i="4"/>
  <c r="H95" i="4"/>
  <c r="G99" i="4"/>
  <c r="X99" i="4"/>
  <c r="S100" i="4"/>
  <c r="L101" i="4"/>
  <c r="U105" i="7"/>
  <c r="U106" i="7"/>
  <c r="U107" i="7"/>
  <c r="U108" i="7"/>
  <c r="U109" i="7"/>
  <c r="AC110" i="7"/>
  <c r="O112" i="7"/>
  <c r="D114" i="7"/>
  <c r="D116" i="7"/>
  <c r="W118" i="7"/>
  <c r="M121" i="7"/>
  <c r="G125" i="7"/>
  <c r="AC105" i="7"/>
  <c r="AC107" i="7"/>
  <c r="AC108" i="7"/>
  <c r="M71" i="4"/>
  <c r="E117" i="7"/>
  <c r="G69" i="4"/>
  <c r="C71" i="4"/>
  <c r="K71" i="4"/>
  <c r="G74" i="4"/>
  <c r="C75" i="4"/>
  <c r="H92" i="4"/>
  <c r="T93" i="4"/>
  <c r="H97" i="4"/>
  <c r="K99" i="4"/>
  <c r="C100" i="4"/>
  <c r="O101" i="4"/>
  <c r="Z105" i="7"/>
  <c r="Z106" i="7"/>
  <c r="Z107" i="7"/>
  <c r="Z108" i="7"/>
  <c r="Z109" i="7"/>
  <c r="W112" i="7"/>
  <c r="L114" i="7"/>
  <c r="O116" i="7"/>
  <c r="E119" i="7"/>
  <c r="AB121" i="7"/>
  <c r="AB125" i="7"/>
  <c r="E97" i="4"/>
  <c r="E95" i="4"/>
  <c r="E93" i="4"/>
  <c r="E101" i="4"/>
  <c r="E99" i="4"/>
  <c r="E96" i="4"/>
  <c r="E94" i="4"/>
  <c r="E92" i="4"/>
  <c r="F101" i="4"/>
  <c r="F100" i="4"/>
  <c r="F99" i="4"/>
  <c r="F94" i="4"/>
  <c r="F96" i="4"/>
  <c r="F92" i="4"/>
  <c r="F95" i="4"/>
  <c r="Z81" i="4"/>
  <c r="Y95" i="4"/>
  <c r="Y101" i="4"/>
  <c r="Z88" i="4"/>
  <c r="N92" i="4"/>
  <c r="M94" i="4"/>
  <c r="F97" i="4"/>
  <c r="V101" i="4"/>
  <c r="V100" i="4"/>
  <c r="V99" i="4"/>
  <c r="V96" i="4"/>
  <c r="V94" i="4"/>
  <c r="V92" i="4"/>
  <c r="V95" i="4"/>
  <c r="V93" i="4"/>
  <c r="V97" i="4"/>
  <c r="Y87" i="4"/>
  <c r="X93" i="4"/>
  <c r="M100" i="4"/>
  <c r="M93" i="4"/>
  <c r="M95" i="4"/>
  <c r="M97" i="4"/>
  <c r="M101" i="4"/>
  <c r="M99" i="4"/>
  <c r="U101" i="4"/>
  <c r="U99" i="4"/>
  <c r="U94" i="4"/>
  <c r="U92" i="4"/>
  <c r="U96" i="4"/>
  <c r="U100" i="4"/>
  <c r="E100" i="4"/>
  <c r="N101" i="4"/>
  <c r="N100" i="4"/>
  <c r="N99" i="4"/>
  <c r="N97" i="4"/>
  <c r="N95" i="4"/>
  <c r="N93" i="4"/>
  <c r="N96" i="4"/>
  <c r="T2" i="11"/>
  <c r="T2" i="10"/>
  <c r="B14" i="6"/>
  <c r="B15" i="6"/>
  <c r="B7" i="6"/>
  <c r="B10" i="6"/>
  <c r="B11" i="6"/>
  <c r="B6" i="6"/>
  <c r="O1" i="2"/>
  <c r="B54" i="4"/>
  <c r="Z82" i="4"/>
  <c r="U93" i="4"/>
  <c r="Z84" i="4"/>
  <c r="Y97" i="4"/>
  <c r="M92" i="4"/>
  <c r="U95" i="4"/>
  <c r="X92" i="4"/>
  <c r="Y86" i="4"/>
  <c r="U97" i="4"/>
  <c r="Q92" i="4"/>
  <c r="L93" i="4"/>
  <c r="Q94" i="4"/>
  <c r="L95" i="4"/>
  <c r="X95" i="4"/>
  <c r="L97" i="4"/>
  <c r="X97" i="4"/>
  <c r="H100" i="4"/>
  <c r="Q99" i="4"/>
  <c r="Q101" i="4"/>
  <c r="Q100" i="4"/>
  <c r="I101" i="4"/>
  <c r="I100" i="4"/>
  <c r="I99" i="4"/>
  <c r="AA85" i="4"/>
  <c r="Y100" i="4"/>
  <c r="Y99" i="4"/>
  <c r="I92" i="4"/>
  <c r="I94" i="4"/>
  <c r="I96" i="4"/>
  <c r="Z83" i="4"/>
  <c r="L92" i="4"/>
  <c r="Q93" i="4"/>
  <c r="L94" i="4"/>
  <c r="Q95" i="4"/>
  <c r="Q97" i="4"/>
  <c r="H99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B92" i="4"/>
  <c r="R92" i="4"/>
  <c r="B93" i="4"/>
  <c r="J94" i="4"/>
  <c r="J95" i="4"/>
  <c r="B96" i="4"/>
  <c r="J96" i="4"/>
  <c r="B97" i="4"/>
  <c r="J97" i="4"/>
  <c r="R97" i="4"/>
  <c r="J92" i="4"/>
  <c r="J93" i="4"/>
  <c r="R93" i="4"/>
  <c r="B94" i="4"/>
  <c r="R94" i="4"/>
  <c r="B95" i="4"/>
  <c r="R95" i="4"/>
  <c r="R96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K131" i="7"/>
  <c r="H154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55" i="7"/>
  <c r="H150" i="7"/>
  <c r="H146" i="7"/>
  <c r="H142" i="7"/>
  <c r="H153" i="7"/>
  <c r="H149" i="7"/>
  <c r="H145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52" i="7"/>
  <c r="H148" i="7"/>
  <c r="H144" i="7"/>
  <c r="H143" i="7"/>
  <c r="H110" i="7"/>
  <c r="H109" i="7"/>
  <c r="H108" i="7"/>
  <c r="H107" i="7"/>
  <c r="H106" i="7"/>
  <c r="H105" i="7"/>
  <c r="H151" i="7"/>
  <c r="P155" i="7"/>
  <c r="P154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X155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54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K13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11" i="7"/>
  <c r="C110" i="7"/>
  <c r="C109" i="7"/>
  <c r="C108" i="7"/>
  <c r="C107" i="7"/>
  <c r="C106" i="7"/>
  <c r="C105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27" i="7"/>
  <c r="K138" i="7"/>
  <c r="K134" i="7"/>
  <c r="K130" i="7"/>
  <c r="K141" i="7"/>
  <c r="K137" i="7"/>
  <c r="K133" i="7"/>
  <c r="K129" i="7"/>
  <c r="K140" i="7"/>
  <c r="K136" i="7"/>
  <c r="K132" i="7"/>
  <c r="K128" i="7"/>
  <c r="K111" i="7"/>
  <c r="K110" i="7"/>
  <c r="K109" i="7"/>
  <c r="K108" i="7"/>
  <c r="K107" i="7"/>
  <c r="K106" i="7"/>
  <c r="K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09" i="7"/>
  <c r="S108" i="7"/>
  <c r="S107" i="7"/>
  <c r="S106" i="7"/>
  <c r="S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10" i="7"/>
  <c r="AA126" i="7"/>
  <c r="AA109" i="7"/>
  <c r="AA108" i="7"/>
  <c r="AA107" i="7"/>
  <c r="AA106" i="7"/>
  <c r="AA105" i="7"/>
  <c r="K126" i="7"/>
  <c r="S111" i="7"/>
  <c r="H147" i="7"/>
  <c r="I155" i="7"/>
  <c r="I154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50" i="7"/>
  <c r="I146" i="7"/>
  <c r="I142" i="7"/>
  <c r="I153" i="7"/>
  <c r="I149" i="7"/>
  <c r="I145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51" i="7"/>
  <c r="I147" i="7"/>
  <c r="I143" i="7"/>
  <c r="I127" i="7"/>
  <c r="I126" i="7"/>
  <c r="Q155" i="7"/>
  <c r="Q154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Y155" i="7"/>
  <c r="Y154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2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T110" i="7"/>
  <c r="AD110" i="7"/>
  <c r="T111" i="7"/>
  <c r="AE111" i="7"/>
  <c r="M112" i="7"/>
  <c r="F113" i="7"/>
  <c r="T113" i="7"/>
  <c r="AE113" i="7"/>
  <c r="M114" i="7"/>
  <c r="AC114" i="7"/>
  <c r="M115" i="7"/>
  <c r="AC115" i="7"/>
  <c r="T116" i="7"/>
  <c r="G117" i="7"/>
  <c r="AC117" i="7"/>
  <c r="T118" i="7"/>
  <c r="G119" i="7"/>
  <c r="T120" i="7"/>
  <c r="G121" i="7"/>
  <c r="AE121" i="7"/>
  <c r="AE122" i="7"/>
  <c r="AE123" i="7"/>
  <c r="AE124" i="7"/>
  <c r="AE125" i="7"/>
  <c r="AB127" i="7"/>
  <c r="T131" i="7"/>
  <c r="T135" i="7"/>
  <c r="T139" i="7"/>
  <c r="I148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28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5" i="7"/>
  <c r="J124" i="7"/>
  <c r="J123" i="7"/>
  <c r="J122" i="7"/>
  <c r="J121" i="7"/>
  <c r="J120" i="7"/>
  <c r="J119" i="7"/>
  <c r="J118" i="7"/>
  <c r="J117" i="7"/>
  <c r="J116" i="7"/>
  <c r="J115" i="7"/>
  <c r="J127" i="7"/>
  <c r="J12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26" i="7"/>
  <c r="Z127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AB109" i="7"/>
  <c r="D110" i="7"/>
  <c r="L110" i="7"/>
  <c r="U110" i="7"/>
  <c r="AE110" i="7"/>
  <c r="U111" i="7"/>
  <c r="B112" i="7"/>
  <c r="N112" i="7"/>
  <c r="G113" i="7"/>
  <c r="U113" i="7"/>
  <c r="B114" i="7"/>
  <c r="N114" i="7"/>
  <c r="AD114" i="7"/>
  <c r="N115" i="7"/>
  <c r="AE115" i="7"/>
  <c r="U116" i="7"/>
  <c r="L117" i="7"/>
  <c r="AE117" i="7"/>
  <c r="U118" i="7"/>
  <c r="L119" i="7"/>
  <c r="AE119" i="7"/>
  <c r="D122" i="7"/>
  <c r="D123" i="7"/>
  <c r="D124" i="7"/>
  <c r="D125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54" i="7"/>
  <c r="D155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27" i="7"/>
  <c r="L126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55" i="7"/>
  <c r="T154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6" i="7"/>
  <c r="F105" i="7"/>
  <c r="N105" i="7"/>
  <c r="V105" i="7"/>
  <c r="AD105" i="7"/>
  <c r="F106" i="7"/>
  <c r="N106" i="7"/>
  <c r="V106" i="7"/>
  <c r="AD106" i="7"/>
  <c r="F107" i="7"/>
  <c r="N107" i="7"/>
  <c r="V107" i="7"/>
  <c r="AD107" i="7"/>
  <c r="F108" i="7"/>
  <c r="N108" i="7"/>
  <c r="V108" i="7"/>
  <c r="AD108" i="7"/>
  <c r="F109" i="7"/>
  <c r="N109" i="7"/>
  <c r="AD109" i="7"/>
  <c r="F110" i="7"/>
  <c r="N110" i="7"/>
  <c r="W110" i="7"/>
  <c r="W111" i="7"/>
  <c r="E112" i="7"/>
  <c r="R112" i="7"/>
  <c r="L113" i="7"/>
  <c r="W113" i="7"/>
  <c r="E114" i="7"/>
  <c r="T114" i="7"/>
  <c r="D115" i="7"/>
  <c r="T115" i="7"/>
  <c r="E116" i="7"/>
  <c r="AB116" i="7"/>
  <c r="O117" i="7"/>
  <c r="E118" i="7"/>
  <c r="AB118" i="7"/>
  <c r="O119" i="7"/>
  <c r="AB120" i="7"/>
  <c r="O121" i="7"/>
  <c r="L122" i="7"/>
  <c r="L123" i="7"/>
  <c r="L124" i="7"/>
  <c r="L125" i="7"/>
  <c r="T12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G105" i="7"/>
  <c r="O105" i="7"/>
  <c r="W105" i="7"/>
  <c r="AE105" i="7"/>
  <c r="G106" i="7"/>
  <c r="O106" i="7"/>
  <c r="W106" i="7"/>
  <c r="AE106" i="7"/>
  <c r="G107" i="7"/>
  <c r="O107" i="7"/>
  <c r="W107" i="7"/>
  <c r="AE107" i="7"/>
  <c r="G108" i="7"/>
  <c r="O108" i="7"/>
  <c r="W108" i="7"/>
  <c r="AE108" i="7"/>
  <c r="G109" i="7"/>
  <c r="O109" i="7"/>
  <c r="AE109" i="7"/>
  <c r="G110" i="7"/>
  <c r="O110" i="7"/>
  <c r="Z110" i="7"/>
  <c r="D111" i="7"/>
  <c r="Z111" i="7"/>
  <c r="F112" i="7"/>
  <c r="T112" i="7"/>
  <c r="AE112" i="7"/>
  <c r="M113" i="7"/>
  <c r="Z113" i="7"/>
  <c r="U114" i="7"/>
  <c r="E115" i="7"/>
  <c r="U115" i="7"/>
  <c r="G116" i="7"/>
  <c r="AC116" i="7"/>
  <c r="T117" i="7"/>
  <c r="G118" i="7"/>
  <c r="AC118" i="7"/>
  <c r="T119" i="7"/>
  <c r="G120" i="7"/>
  <c r="AC120" i="7"/>
  <c r="T121" i="7"/>
  <c r="O122" i="7"/>
  <c r="O123" i="7"/>
  <c r="O124" i="7"/>
  <c r="O125" i="7"/>
  <c r="T129" i="7"/>
  <c r="T133" i="7"/>
  <c r="T137" i="7"/>
  <c r="T141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E111" i="7"/>
  <c r="AB111" i="7"/>
  <c r="G112" i="7"/>
  <c r="U112" i="7"/>
  <c r="B113" i="7"/>
  <c r="N113" i="7"/>
  <c r="AB113" i="7"/>
  <c r="V114" i="7"/>
  <c r="F115" i="7"/>
  <c r="V115" i="7"/>
  <c r="L116" i="7"/>
  <c r="AE116" i="7"/>
  <c r="U117" i="7"/>
  <c r="L118" i="7"/>
  <c r="AE118" i="7"/>
  <c r="U119" i="7"/>
  <c r="L120" i="7"/>
  <c r="U121" i="7"/>
  <c r="T122" i="7"/>
  <c r="T123" i="7"/>
  <c r="T124" i="7"/>
  <c r="T125" i="7"/>
  <c r="D12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I105" i="7"/>
  <c r="Q105" i="7"/>
  <c r="Y105" i="7"/>
  <c r="AG105" i="7"/>
  <c r="I106" i="7"/>
  <c r="Q106" i="7"/>
  <c r="Y106" i="7"/>
  <c r="AG106" i="7"/>
  <c r="I107" i="7"/>
  <c r="Q107" i="7"/>
  <c r="Y107" i="7"/>
  <c r="AG107" i="7"/>
  <c r="I108" i="7"/>
  <c r="Q108" i="7"/>
  <c r="Y108" i="7"/>
  <c r="AG108" i="7"/>
  <c r="I109" i="7"/>
  <c r="Q109" i="7"/>
  <c r="Y109" i="7"/>
  <c r="AG109" i="7"/>
  <c r="I110" i="7"/>
  <c r="R110" i="7"/>
  <c r="AB110" i="7"/>
  <c r="F111" i="7"/>
  <c r="R111" i="7"/>
  <c r="AC111" i="7"/>
  <c r="J112" i="7"/>
  <c r="V112" i="7"/>
  <c r="D113" i="7"/>
  <c r="O113" i="7"/>
  <c r="AC113" i="7"/>
  <c r="J114" i="7"/>
  <c r="W114" i="7"/>
  <c r="G115" i="7"/>
  <c r="W115" i="7"/>
  <c r="M116" i="7"/>
  <c r="D117" i="7"/>
  <c r="W117" i="7"/>
  <c r="M118" i="7"/>
  <c r="D119" i="7"/>
  <c r="W119" i="7"/>
  <c r="M120" i="7"/>
  <c r="D121" i="7"/>
  <c r="W121" i="7"/>
  <c r="W122" i="7"/>
  <c r="W123" i="7"/>
  <c r="W124" i="7"/>
  <c r="W125" i="7"/>
  <c r="T130" i="7"/>
  <c r="T134" i="7"/>
  <c r="T138" i="7"/>
  <c r="I144" i="7"/>
  <c r="Z94" i="4" l="1"/>
  <c r="E10" i="6"/>
  <c r="C10" i="6"/>
  <c r="Y94" i="4"/>
  <c r="D2" i="10"/>
  <c r="D2" i="11"/>
  <c r="AC2" i="11"/>
  <c r="AC2" i="10"/>
  <c r="AE2" i="11"/>
  <c r="AE2" i="10"/>
  <c r="U2" i="11"/>
  <c r="U2" i="10"/>
  <c r="C2" i="10"/>
  <c r="C2" i="11"/>
  <c r="B2" i="11"/>
  <c r="B2" i="10"/>
  <c r="Q2" i="11"/>
  <c r="Q2" i="10"/>
  <c r="K2" i="10"/>
  <c r="K2" i="11"/>
  <c r="H2" i="11"/>
  <c r="H2" i="10"/>
  <c r="G2" i="11"/>
  <c r="G2" i="10"/>
  <c r="AD2" i="11"/>
  <c r="AD2" i="10"/>
  <c r="V2" i="11"/>
  <c r="V2" i="10"/>
  <c r="N2" i="11"/>
  <c r="N2" i="10"/>
  <c r="F2" i="11"/>
  <c r="F2" i="10"/>
  <c r="M2" i="11"/>
  <c r="M2" i="10"/>
  <c r="Z2" i="10"/>
  <c r="Z2" i="11"/>
  <c r="AG2" i="11"/>
  <c r="AG2" i="10"/>
  <c r="Y2" i="11"/>
  <c r="Y2" i="10"/>
  <c r="I2" i="11"/>
  <c r="I2" i="10"/>
  <c r="AF2" i="11"/>
  <c r="AF2" i="10"/>
  <c r="X2" i="11"/>
  <c r="X2" i="10"/>
  <c r="J2" i="11"/>
  <c r="J2" i="10"/>
  <c r="O2" i="11"/>
  <c r="O2" i="10"/>
  <c r="E2" i="11"/>
  <c r="E2" i="10"/>
  <c r="R2" i="10"/>
  <c r="R2" i="11"/>
  <c r="AA2" i="10"/>
  <c r="AA2" i="11"/>
  <c r="S2" i="10"/>
  <c r="S2" i="11"/>
  <c r="P2" i="11"/>
  <c r="P2" i="10"/>
  <c r="AB2" i="11"/>
  <c r="AB2" i="10"/>
  <c r="W2" i="11"/>
  <c r="W2" i="10"/>
  <c r="L2" i="10"/>
  <c r="L2" i="11"/>
  <c r="Z101" i="4"/>
  <c r="AA88" i="4"/>
  <c r="AA94" i="4"/>
  <c r="AB85" i="4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" i="2"/>
  <c r="M3" i="2" s="1"/>
  <c r="L50" i="2"/>
  <c r="M50" i="2" s="1"/>
  <c r="L47" i="2"/>
  <c r="M47" i="2" s="1"/>
  <c r="L42" i="2"/>
  <c r="M42" i="2" s="1"/>
  <c r="L39" i="2"/>
  <c r="M39" i="2" s="1"/>
  <c r="L34" i="2"/>
  <c r="M34" i="2" s="1"/>
  <c r="L31" i="2"/>
  <c r="M31" i="2" s="1"/>
  <c r="L26" i="2"/>
  <c r="M26" i="2" s="1"/>
  <c r="L23" i="2"/>
  <c r="M23" i="2" s="1"/>
  <c r="L18" i="2"/>
  <c r="M18" i="2" s="1"/>
  <c r="L15" i="2"/>
  <c r="M15" i="2" s="1"/>
  <c r="L10" i="2"/>
  <c r="M10" i="2" s="1"/>
  <c r="L7" i="2"/>
  <c r="M7" i="2" s="1"/>
  <c r="L311" i="2"/>
  <c r="M311" i="2" s="1"/>
  <c r="L306" i="2"/>
  <c r="M306" i="2" s="1"/>
  <c r="L300" i="2"/>
  <c r="M300" i="2" s="1"/>
  <c r="L295" i="2"/>
  <c r="M295" i="2" s="1"/>
  <c r="L290" i="2"/>
  <c r="M290" i="2" s="1"/>
  <c r="L284" i="2"/>
  <c r="M284" i="2" s="1"/>
  <c r="L279" i="2"/>
  <c r="M279" i="2" s="1"/>
  <c r="L274" i="2"/>
  <c r="M274" i="2" s="1"/>
  <c r="L268" i="2"/>
  <c r="M268" i="2" s="1"/>
  <c r="L263" i="2"/>
  <c r="M263" i="2" s="1"/>
  <c r="L258" i="2"/>
  <c r="M258" i="2" s="1"/>
  <c r="L252" i="2"/>
  <c r="M252" i="2" s="1"/>
  <c r="L247" i="2"/>
  <c r="M247" i="2" s="1"/>
  <c r="L242" i="2"/>
  <c r="M242" i="2" s="1"/>
  <c r="L236" i="2"/>
  <c r="M236" i="2" s="1"/>
  <c r="L231" i="2"/>
  <c r="M231" i="2" s="1"/>
  <c r="L226" i="2"/>
  <c r="M226" i="2" s="1"/>
  <c r="L220" i="2"/>
  <c r="M220" i="2" s="1"/>
  <c r="L210" i="2"/>
  <c r="M210" i="2" s="1"/>
  <c r="L204" i="2"/>
  <c r="M204" i="2" s="1"/>
  <c r="L199" i="2"/>
  <c r="M199" i="2" s="1"/>
  <c r="L194" i="2"/>
  <c r="M194" i="2" s="1"/>
  <c r="L183" i="2"/>
  <c r="M183" i="2" s="1"/>
  <c r="L178" i="2"/>
  <c r="M178" i="2" s="1"/>
  <c r="L167" i="2"/>
  <c r="M167" i="2" s="1"/>
  <c r="L156" i="2"/>
  <c r="M156" i="2" s="1"/>
  <c r="L146" i="2"/>
  <c r="M146" i="2" s="1"/>
  <c r="L140" i="2"/>
  <c r="M140" i="2" s="1"/>
  <c r="L130" i="2"/>
  <c r="M130" i="2" s="1"/>
  <c r="L119" i="2"/>
  <c r="M119" i="2" s="1"/>
  <c r="L114" i="2"/>
  <c r="M114" i="2" s="1"/>
  <c r="L103" i="2"/>
  <c r="M103" i="2" s="1"/>
  <c r="L92" i="2"/>
  <c r="M92" i="2" s="1"/>
  <c r="L82" i="2"/>
  <c r="M82" i="2" s="1"/>
  <c r="L71" i="2"/>
  <c r="M71" i="2" s="1"/>
  <c r="L60" i="2"/>
  <c r="M60" i="2" s="1"/>
  <c r="L52" i="2"/>
  <c r="M52" i="2" s="1"/>
  <c r="L28" i="2"/>
  <c r="M28" i="2" s="1"/>
  <c r="L25" i="2"/>
  <c r="M25" i="2" s="1"/>
  <c r="L20" i="2"/>
  <c r="M20" i="2" s="1"/>
  <c r="L17" i="2"/>
  <c r="M17" i="2" s="1"/>
  <c r="L4" i="2"/>
  <c r="M4" i="2" s="1"/>
  <c r="L310" i="2"/>
  <c r="M310" i="2" s="1"/>
  <c r="L288" i="2"/>
  <c r="M288" i="2" s="1"/>
  <c r="L272" i="2"/>
  <c r="M272" i="2" s="1"/>
  <c r="L262" i="2"/>
  <c r="M262" i="2" s="1"/>
  <c r="L251" i="2"/>
  <c r="M251" i="2" s="1"/>
  <c r="L240" i="2"/>
  <c r="M240" i="2" s="1"/>
  <c r="L230" i="2"/>
  <c r="M230" i="2" s="1"/>
  <c r="L219" i="2"/>
  <c r="M219" i="2" s="1"/>
  <c r="L208" i="2"/>
  <c r="M208" i="2" s="1"/>
  <c r="L198" i="2"/>
  <c r="M198" i="2" s="1"/>
  <c r="L187" i="2"/>
  <c r="M187" i="2" s="1"/>
  <c r="L176" i="2"/>
  <c r="M176" i="2" s="1"/>
  <c r="L166" i="2"/>
  <c r="M166" i="2" s="1"/>
  <c r="L155" i="2"/>
  <c r="M155" i="2" s="1"/>
  <c r="L144" i="2"/>
  <c r="M144" i="2" s="1"/>
  <c r="L134" i="2"/>
  <c r="M134" i="2" s="1"/>
  <c r="L118" i="2"/>
  <c r="M118" i="2" s="1"/>
  <c r="L107" i="2"/>
  <c r="M107" i="2" s="1"/>
  <c r="L96" i="2"/>
  <c r="M96" i="2" s="1"/>
  <c r="L86" i="2"/>
  <c r="M86" i="2" s="1"/>
  <c r="L75" i="2"/>
  <c r="M75" i="2" s="1"/>
  <c r="L64" i="2"/>
  <c r="M64" i="2" s="1"/>
  <c r="L106" i="2"/>
  <c r="M106" i="2" s="1"/>
  <c r="L215" i="2"/>
  <c r="M215" i="2" s="1"/>
  <c r="L188" i="2"/>
  <c r="M188" i="2" s="1"/>
  <c r="L172" i="2"/>
  <c r="M172" i="2" s="1"/>
  <c r="L162" i="2"/>
  <c r="M162" i="2" s="1"/>
  <c r="L151" i="2"/>
  <c r="M151" i="2" s="1"/>
  <c r="L135" i="2"/>
  <c r="M135" i="2" s="1"/>
  <c r="L124" i="2"/>
  <c r="M124" i="2" s="1"/>
  <c r="L108" i="2"/>
  <c r="M108" i="2" s="1"/>
  <c r="L98" i="2"/>
  <c r="M98" i="2" s="1"/>
  <c r="L87" i="2"/>
  <c r="M87" i="2" s="1"/>
  <c r="L76" i="2"/>
  <c r="M76" i="2" s="1"/>
  <c r="L66" i="2"/>
  <c r="M66" i="2" s="1"/>
  <c r="L55" i="2"/>
  <c r="M55" i="2" s="1"/>
  <c r="L41" i="2"/>
  <c r="M41" i="2" s="1"/>
  <c r="L36" i="2"/>
  <c r="M36" i="2" s="1"/>
  <c r="L33" i="2"/>
  <c r="M33" i="2" s="1"/>
  <c r="L12" i="2"/>
  <c r="M12" i="2" s="1"/>
  <c r="L304" i="2"/>
  <c r="M304" i="2" s="1"/>
  <c r="L299" i="2"/>
  <c r="M299" i="2" s="1"/>
  <c r="L294" i="2"/>
  <c r="M294" i="2" s="1"/>
  <c r="L283" i="2"/>
  <c r="M283" i="2" s="1"/>
  <c r="L278" i="2"/>
  <c r="M278" i="2" s="1"/>
  <c r="L267" i="2"/>
  <c r="M267" i="2" s="1"/>
  <c r="L256" i="2"/>
  <c r="M256" i="2" s="1"/>
  <c r="L246" i="2"/>
  <c r="M246" i="2" s="1"/>
  <c r="L235" i="2"/>
  <c r="M235" i="2" s="1"/>
  <c r="L224" i="2"/>
  <c r="M224" i="2" s="1"/>
  <c r="L214" i="2"/>
  <c r="M214" i="2" s="1"/>
  <c r="L203" i="2"/>
  <c r="M203" i="2" s="1"/>
  <c r="L192" i="2"/>
  <c r="M192" i="2" s="1"/>
  <c r="L182" i="2"/>
  <c r="M182" i="2" s="1"/>
  <c r="L171" i="2"/>
  <c r="M171" i="2" s="1"/>
  <c r="L160" i="2"/>
  <c r="M160" i="2" s="1"/>
  <c r="L150" i="2"/>
  <c r="M150" i="2" s="1"/>
  <c r="L139" i="2"/>
  <c r="M139" i="2" s="1"/>
  <c r="L123" i="2"/>
  <c r="M123" i="2" s="1"/>
  <c r="L112" i="2"/>
  <c r="M112" i="2" s="1"/>
  <c r="L102" i="2"/>
  <c r="M102" i="2" s="1"/>
  <c r="L91" i="2"/>
  <c r="M91" i="2" s="1"/>
  <c r="L80" i="2"/>
  <c r="M80" i="2" s="1"/>
  <c r="L70" i="2"/>
  <c r="M70" i="2" s="1"/>
  <c r="L49" i="2"/>
  <c r="M49" i="2" s="1"/>
  <c r="L44" i="2"/>
  <c r="M44" i="2" s="1"/>
  <c r="L9" i="2"/>
  <c r="M9" i="2" s="1"/>
  <c r="L143" i="2"/>
  <c r="M143" i="2" s="1"/>
  <c r="L111" i="2"/>
  <c r="M111" i="2" s="1"/>
  <c r="L90" i="2"/>
  <c r="M90" i="2" s="1"/>
  <c r="L79" i="2"/>
  <c r="M79" i="2" s="1"/>
  <c r="L68" i="2"/>
  <c r="M68" i="2" s="1"/>
  <c r="L58" i="2"/>
  <c r="M58" i="2" s="1"/>
  <c r="L128" i="2"/>
  <c r="M128" i="2" s="1"/>
  <c r="L59" i="2"/>
  <c r="M59" i="2" s="1"/>
  <c r="L54" i="2"/>
  <c r="M54" i="2" s="1"/>
  <c r="L51" i="2"/>
  <c r="M51" i="2" s="1"/>
  <c r="L46" i="2"/>
  <c r="M46" i="2" s="1"/>
  <c r="L43" i="2"/>
  <c r="M43" i="2" s="1"/>
  <c r="L38" i="2"/>
  <c r="M38" i="2" s="1"/>
  <c r="L35" i="2"/>
  <c r="M35" i="2" s="1"/>
  <c r="L30" i="2"/>
  <c r="M30" i="2" s="1"/>
  <c r="L27" i="2"/>
  <c r="M27" i="2" s="1"/>
  <c r="L22" i="2"/>
  <c r="M22" i="2" s="1"/>
  <c r="L19" i="2"/>
  <c r="M19" i="2" s="1"/>
  <c r="L14" i="2"/>
  <c r="M14" i="2" s="1"/>
  <c r="L11" i="2"/>
  <c r="M11" i="2" s="1"/>
  <c r="L6" i="2"/>
  <c r="M6" i="2" s="1"/>
  <c r="L2" i="2"/>
  <c r="L308" i="2"/>
  <c r="M308" i="2" s="1"/>
  <c r="L303" i="2"/>
  <c r="M303" i="2" s="1"/>
  <c r="L298" i="2"/>
  <c r="M298" i="2" s="1"/>
  <c r="L292" i="2"/>
  <c r="M292" i="2" s="1"/>
  <c r="L287" i="2"/>
  <c r="M287" i="2" s="1"/>
  <c r="L282" i="2"/>
  <c r="M282" i="2" s="1"/>
  <c r="L276" i="2"/>
  <c r="M276" i="2" s="1"/>
  <c r="L271" i="2"/>
  <c r="M271" i="2" s="1"/>
  <c r="L266" i="2"/>
  <c r="M266" i="2" s="1"/>
  <c r="L260" i="2"/>
  <c r="M260" i="2" s="1"/>
  <c r="L255" i="2"/>
  <c r="M255" i="2" s="1"/>
  <c r="L250" i="2"/>
  <c r="M250" i="2" s="1"/>
  <c r="L244" i="2"/>
  <c r="M244" i="2" s="1"/>
  <c r="L239" i="2"/>
  <c r="M239" i="2" s="1"/>
  <c r="L234" i="2"/>
  <c r="M234" i="2" s="1"/>
  <c r="L228" i="2"/>
  <c r="M228" i="2" s="1"/>
  <c r="L223" i="2"/>
  <c r="M223" i="2" s="1"/>
  <c r="L218" i="2"/>
  <c r="M218" i="2" s="1"/>
  <c r="L212" i="2"/>
  <c r="M212" i="2" s="1"/>
  <c r="L207" i="2"/>
  <c r="M207" i="2" s="1"/>
  <c r="L202" i="2"/>
  <c r="M202" i="2" s="1"/>
  <c r="L196" i="2"/>
  <c r="M196" i="2" s="1"/>
  <c r="L191" i="2"/>
  <c r="M191" i="2" s="1"/>
  <c r="L186" i="2"/>
  <c r="M186" i="2" s="1"/>
  <c r="L180" i="2"/>
  <c r="M180" i="2" s="1"/>
  <c r="L175" i="2"/>
  <c r="M175" i="2" s="1"/>
  <c r="L170" i="2"/>
  <c r="M170" i="2" s="1"/>
  <c r="L164" i="2"/>
  <c r="M164" i="2" s="1"/>
  <c r="L159" i="2"/>
  <c r="M159" i="2" s="1"/>
  <c r="L154" i="2"/>
  <c r="M154" i="2" s="1"/>
  <c r="L148" i="2"/>
  <c r="M148" i="2" s="1"/>
  <c r="L138" i="2"/>
  <c r="M138" i="2" s="1"/>
  <c r="L132" i="2"/>
  <c r="M132" i="2" s="1"/>
  <c r="L127" i="2"/>
  <c r="M127" i="2" s="1"/>
  <c r="L122" i="2"/>
  <c r="M122" i="2" s="1"/>
  <c r="L116" i="2"/>
  <c r="M116" i="2" s="1"/>
  <c r="L100" i="2"/>
  <c r="M100" i="2" s="1"/>
  <c r="L95" i="2"/>
  <c r="M95" i="2" s="1"/>
  <c r="L84" i="2"/>
  <c r="M84" i="2" s="1"/>
  <c r="L74" i="2"/>
  <c r="M74" i="2" s="1"/>
  <c r="L63" i="2"/>
  <c r="M63" i="2" s="1"/>
  <c r="L307" i="2"/>
  <c r="M307" i="2" s="1"/>
  <c r="L286" i="2"/>
  <c r="M286" i="2" s="1"/>
  <c r="L264" i="2"/>
  <c r="M264" i="2" s="1"/>
  <c r="L243" i="2"/>
  <c r="M243" i="2" s="1"/>
  <c r="L222" i="2"/>
  <c r="M222" i="2" s="1"/>
  <c r="L200" i="2"/>
  <c r="M200" i="2" s="1"/>
  <c r="L179" i="2"/>
  <c r="M179" i="2" s="1"/>
  <c r="L158" i="2"/>
  <c r="M158" i="2" s="1"/>
  <c r="L136" i="2"/>
  <c r="M136" i="2" s="1"/>
  <c r="L115" i="2"/>
  <c r="M115" i="2" s="1"/>
  <c r="L94" i="2"/>
  <c r="M94" i="2" s="1"/>
  <c r="L72" i="2"/>
  <c r="M72" i="2" s="1"/>
  <c r="L120" i="2"/>
  <c r="M120" i="2" s="1"/>
  <c r="L40" i="2"/>
  <c r="M40" i="2" s="1"/>
  <c r="L29" i="2"/>
  <c r="M29" i="2" s="1"/>
  <c r="L8" i="2"/>
  <c r="M8" i="2" s="1"/>
  <c r="L312" i="2"/>
  <c r="M312" i="2" s="1"/>
  <c r="L270" i="2"/>
  <c r="M270" i="2" s="1"/>
  <c r="L227" i="2"/>
  <c r="M227" i="2" s="1"/>
  <c r="L184" i="2"/>
  <c r="M184" i="2" s="1"/>
  <c r="L142" i="2"/>
  <c r="M142" i="2" s="1"/>
  <c r="L78" i="2"/>
  <c r="M78" i="2" s="1"/>
  <c r="L302" i="2"/>
  <c r="M302" i="2" s="1"/>
  <c r="L280" i="2"/>
  <c r="M280" i="2" s="1"/>
  <c r="L259" i="2"/>
  <c r="M259" i="2" s="1"/>
  <c r="L238" i="2"/>
  <c r="M238" i="2" s="1"/>
  <c r="L216" i="2"/>
  <c r="M216" i="2" s="1"/>
  <c r="L195" i="2"/>
  <c r="M195" i="2" s="1"/>
  <c r="L174" i="2"/>
  <c r="M174" i="2" s="1"/>
  <c r="L152" i="2"/>
  <c r="M152" i="2" s="1"/>
  <c r="L131" i="2"/>
  <c r="M131" i="2" s="1"/>
  <c r="L110" i="2"/>
  <c r="M110" i="2" s="1"/>
  <c r="L88" i="2"/>
  <c r="M88" i="2" s="1"/>
  <c r="L67" i="2"/>
  <c r="M67" i="2" s="1"/>
  <c r="L45" i="2"/>
  <c r="M45" i="2" s="1"/>
  <c r="L13" i="2"/>
  <c r="M13" i="2" s="1"/>
  <c r="L291" i="2"/>
  <c r="M291" i="2" s="1"/>
  <c r="L248" i="2"/>
  <c r="M248" i="2" s="1"/>
  <c r="L206" i="2"/>
  <c r="M206" i="2" s="1"/>
  <c r="L163" i="2"/>
  <c r="M163" i="2" s="1"/>
  <c r="L99" i="2"/>
  <c r="M99" i="2" s="1"/>
  <c r="L56" i="2"/>
  <c r="M56" i="2" s="1"/>
  <c r="L48" i="2"/>
  <c r="M48" i="2" s="1"/>
  <c r="L37" i="2"/>
  <c r="M37" i="2" s="1"/>
  <c r="L16" i="2"/>
  <c r="M16" i="2" s="1"/>
  <c r="L5" i="2"/>
  <c r="M5" i="2" s="1"/>
  <c r="L24" i="2"/>
  <c r="M24" i="2" s="1"/>
  <c r="L296" i="2"/>
  <c r="M296" i="2" s="1"/>
  <c r="L275" i="2"/>
  <c r="M275" i="2" s="1"/>
  <c r="L254" i="2"/>
  <c r="M254" i="2" s="1"/>
  <c r="L232" i="2"/>
  <c r="M232" i="2" s="1"/>
  <c r="L211" i="2"/>
  <c r="M211" i="2" s="1"/>
  <c r="L190" i="2"/>
  <c r="M190" i="2" s="1"/>
  <c r="L168" i="2"/>
  <c r="M168" i="2" s="1"/>
  <c r="L147" i="2"/>
  <c r="M147" i="2" s="1"/>
  <c r="L126" i="2"/>
  <c r="M126" i="2" s="1"/>
  <c r="L104" i="2"/>
  <c r="M104" i="2" s="1"/>
  <c r="L83" i="2"/>
  <c r="M83" i="2" s="1"/>
  <c r="L62" i="2"/>
  <c r="M62" i="2" s="1"/>
  <c r="L53" i="2"/>
  <c r="M53" i="2" s="1"/>
  <c r="L32" i="2"/>
  <c r="M32" i="2" s="1"/>
  <c r="L21" i="2"/>
  <c r="M21" i="2" s="1"/>
  <c r="AC10" i="6"/>
  <c r="U10" i="6"/>
  <c r="M10" i="6"/>
  <c r="Y6" i="6"/>
  <c r="Q6" i="6"/>
  <c r="I6" i="6"/>
  <c r="AB10" i="6"/>
  <c r="T10" i="6"/>
  <c r="L10" i="6"/>
  <c r="D10" i="6"/>
  <c r="X6" i="6"/>
  <c r="P6" i="6"/>
  <c r="H6" i="6"/>
  <c r="AA10" i="6"/>
  <c r="S10" i="6"/>
  <c r="K10" i="6"/>
  <c r="AE6" i="6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W6" i="6"/>
  <c r="O6" i="6"/>
  <c r="G6" i="6"/>
  <c r="Z10" i="6"/>
  <c r="R10" i="6"/>
  <c r="J10" i="6"/>
  <c r="AD6" i="6"/>
  <c r="V6" i="6"/>
  <c r="N6" i="6"/>
  <c r="F6" i="6"/>
  <c r="Y10" i="6"/>
  <c r="Q10" i="6"/>
  <c r="I10" i="6"/>
  <c r="AC6" i="6"/>
  <c r="U6" i="6"/>
  <c r="M6" i="6"/>
  <c r="E6" i="6"/>
  <c r="X10" i="6"/>
  <c r="P10" i="6"/>
  <c r="H10" i="6"/>
  <c r="AB6" i="6"/>
  <c r="T6" i="6"/>
  <c r="L6" i="6"/>
  <c r="D6" i="6"/>
  <c r="AD10" i="6"/>
  <c r="V10" i="6"/>
  <c r="N10" i="6"/>
  <c r="F10" i="6"/>
  <c r="Z6" i="6"/>
  <c r="R6" i="6"/>
  <c r="J6" i="6"/>
  <c r="W10" i="6"/>
  <c r="O10" i="6"/>
  <c r="G10" i="6"/>
  <c r="AA6" i="6"/>
  <c r="S6" i="6"/>
  <c r="K6" i="6"/>
  <c r="AE10" i="6"/>
  <c r="C6" i="6"/>
  <c r="Z95" i="4"/>
  <c r="AA81" i="4"/>
  <c r="Z96" i="4"/>
  <c r="AA82" i="4"/>
  <c r="Y11" i="6"/>
  <c r="Y15" i="6" s="1"/>
  <c r="Q11" i="6"/>
  <c r="Q15" i="6" s="1"/>
  <c r="AE11" i="6"/>
  <c r="AE15" i="6" s="1"/>
  <c r="W11" i="6"/>
  <c r="O11" i="6"/>
  <c r="O15" i="6" s="1"/>
  <c r="AD11" i="6"/>
  <c r="AD15" i="6" s="1"/>
  <c r="V11" i="6"/>
  <c r="V15" i="6" s="1"/>
  <c r="N11" i="6"/>
  <c r="N15" i="6" s="1"/>
  <c r="AB11" i="6"/>
  <c r="AB15" i="6" s="1"/>
  <c r="T11" i="6"/>
  <c r="T15" i="6" s="1"/>
  <c r="L11" i="6"/>
  <c r="L15" i="6" s="1"/>
  <c r="AA11" i="6"/>
  <c r="AA15" i="6" s="1"/>
  <c r="S11" i="6"/>
  <c r="S15" i="6" s="1"/>
  <c r="K11" i="6"/>
  <c r="K15" i="6" s="1"/>
  <c r="X11" i="6"/>
  <c r="X15" i="6" s="1"/>
  <c r="G11" i="6"/>
  <c r="G15" i="6" s="1"/>
  <c r="AA7" i="6"/>
  <c r="S7" i="6"/>
  <c r="K7" i="6"/>
  <c r="C7" i="6"/>
  <c r="U11" i="6"/>
  <c r="U15" i="6" s="1"/>
  <c r="F11" i="6"/>
  <c r="F15" i="6" s="1"/>
  <c r="Z7" i="6"/>
  <c r="R7" i="6"/>
  <c r="J7" i="6"/>
  <c r="R11" i="6"/>
  <c r="R15" i="6" s="1"/>
  <c r="E11" i="6"/>
  <c r="E15" i="6" s="1"/>
  <c r="Y7" i="6"/>
  <c r="Q7" i="6"/>
  <c r="I7" i="6"/>
  <c r="P11" i="6"/>
  <c r="P15" i="6" s="1"/>
  <c r="D11" i="6"/>
  <c r="D15" i="6" s="1"/>
  <c r="X7" i="6"/>
  <c r="P7" i="6"/>
  <c r="H7" i="6"/>
  <c r="M11" i="6"/>
  <c r="M15" i="6" s="1"/>
  <c r="C11" i="6"/>
  <c r="C15" i="6" s="1"/>
  <c r="AE7" i="6"/>
  <c r="W7" i="6"/>
  <c r="O7" i="6"/>
  <c r="G7" i="6"/>
  <c r="J11" i="6"/>
  <c r="J15" i="6" s="1"/>
  <c r="AD7" i="6"/>
  <c r="V7" i="6"/>
  <c r="N7" i="6"/>
  <c r="F7" i="6"/>
  <c r="Z11" i="6"/>
  <c r="Z15" i="6" s="1"/>
  <c r="H11" i="6"/>
  <c r="H15" i="6" s="1"/>
  <c r="AB7" i="6"/>
  <c r="T7" i="6"/>
  <c r="L7" i="6"/>
  <c r="D7" i="6"/>
  <c r="AC11" i="6"/>
  <c r="AC15" i="6" s="1"/>
  <c r="I11" i="6"/>
  <c r="I15" i="6" s="1"/>
  <c r="AC7" i="6"/>
  <c r="U7" i="6"/>
  <c r="AF7" i="6" s="1"/>
  <c r="M7" i="6"/>
  <c r="E7" i="6"/>
  <c r="Z100" i="4"/>
  <c r="Z99" i="4"/>
  <c r="AA83" i="4"/>
  <c r="Z86" i="4"/>
  <c r="Y92" i="4"/>
  <c r="AA84" i="4"/>
  <c r="Z97" i="4"/>
  <c r="Y93" i="4"/>
  <c r="Z87" i="4"/>
  <c r="F14" i="6" l="1"/>
  <c r="H14" i="6"/>
  <c r="Q14" i="6"/>
  <c r="Z14" i="6"/>
  <c r="AA14" i="6"/>
  <c r="AA101" i="4"/>
  <c r="AB88" i="4"/>
  <c r="AG7" i="6"/>
  <c r="AA96" i="4"/>
  <c r="AB82" i="4"/>
  <c r="N14" i="6"/>
  <c r="P14" i="6"/>
  <c r="Y14" i="6"/>
  <c r="G14" i="6"/>
  <c r="V14" i="6"/>
  <c r="X14" i="6"/>
  <c r="AA97" i="4"/>
  <c r="AB84" i="4"/>
  <c r="Z92" i="4"/>
  <c r="AA86" i="4"/>
  <c r="AA95" i="4"/>
  <c r="AB81" i="4"/>
  <c r="O14" i="6"/>
  <c r="AD14" i="6"/>
  <c r="E14" i="6"/>
  <c r="W14" i="6"/>
  <c r="D14" i="6"/>
  <c r="M14" i="6"/>
  <c r="W15" i="6"/>
  <c r="AF11" i="6"/>
  <c r="C14" i="6"/>
  <c r="L14" i="6"/>
  <c r="U14" i="6"/>
  <c r="AB83" i="4"/>
  <c r="AA100" i="4"/>
  <c r="AA99" i="4"/>
  <c r="Z93" i="4"/>
  <c r="AA87" i="4"/>
  <c r="AE14" i="6"/>
  <c r="AF10" i="6"/>
  <c r="J14" i="6"/>
  <c r="K14" i="6"/>
  <c r="T14" i="6"/>
  <c r="AC14" i="6"/>
  <c r="L313" i="2"/>
  <c r="M313" i="2" s="1"/>
  <c r="M2" i="2"/>
  <c r="AC85" i="4"/>
  <c r="AB94" i="4"/>
  <c r="I14" i="6"/>
  <c r="R14" i="6"/>
  <c r="S14" i="6"/>
  <c r="AB14" i="6"/>
  <c r="AG11" i="6" l="1"/>
  <c r="AF15" i="6"/>
  <c r="AD85" i="4"/>
  <c r="AC94" i="4"/>
  <c r="Q51" i="2"/>
  <c r="Q49" i="2"/>
  <c r="Q45" i="2"/>
  <c r="Q39" i="2"/>
  <c r="Q35" i="2"/>
  <c r="Q31" i="2"/>
  <c r="Q27" i="2"/>
  <c r="Q23" i="2"/>
  <c r="Q19" i="2"/>
  <c r="Q15" i="2"/>
  <c r="Q11" i="2"/>
  <c r="Q7" i="2"/>
  <c r="Q53" i="2"/>
  <c r="Q47" i="2"/>
  <c r="Q43" i="2"/>
  <c r="Q41" i="2"/>
  <c r="Q37" i="2"/>
  <c r="Q33" i="2"/>
  <c r="Q29" i="2"/>
  <c r="Q25" i="2"/>
  <c r="Q21" i="2"/>
  <c r="Q17" i="2"/>
  <c r="Q13" i="2"/>
  <c r="Q9" i="2"/>
  <c r="Q5" i="2"/>
  <c r="Q52" i="2"/>
  <c r="Q44" i="2"/>
  <c r="Q36" i="2"/>
  <c r="Q28" i="2"/>
  <c r="Q20" i="2"/>
  <c r="Q12" i="2"/>
  <c r="Q4" i="2"/>
  <c r="Q46" i="2"/>
  <c r="Q14" i="2"/>
  <c r="Q30" i="2"/>
  <c r="Q6" i="2"/>
  <c r="Q38" i="2"/>
  <c r="Q22" i="2"/>
  <c r="Q48" i="2"/>
  <c r="Q40" i="2"/>
  <c r="Q32" i="2"/>
  <c r="Q24" i="2"/>
  <c r="Q16" i="2"/>
  <c r="Q8" i="2"/>
  <c r="Q50" i="2"/>
  <c r="Q18" i="2"/>
  <c r="Q26" i="2"/>
  <c r="Q42" i="2"/>
  <c r="Q34" i="2"/>
  <c r="Q10" i="2"/>
  <c r="AB101" i="4"/>
  <c r="AC88" i="4"/>
  <c r="AC83" i="4"/>
  <c r="AB100" i="4"/>
  <c r="AB99" i="4"/>
  <c r="AC84" i="4"/>
  <c r="AB97" i="4"/>
  <c r="AC82" i="4"/>
  <c r="AB96" i="4"/>
  <c r="AA93" i="4"/>
  <c r="AB87" i="4"/>
  <c r="AC81" i="4"/>
  <c r="AB95" i="4"/>
  <c r="AA92" i="4"/>
  <c r="AB86" i="4"/>
  <c r="AF14" i="6"/>
  <c r="AG10" i="6"/>
  <c r="AH7" i="6"/>
  <c r="AC101" i="4" l="1"/>
  <c r="AD88" i="4"/>
  <c r="AG14" i="6"/>
  <c r="AH10" i="6"/>
  <c r="R19" i="2"/>
  <c r="C19" i="4" s="1"/>
  <c r="D19" i="4" s="1"/>
  <c r="AD82" i="4"/>
  <c r="AC96" i="4"/>
  <c r="Q54" i="2"/>
  <c r="R29" i="2" s="1"/>
  <c r="C29" i="4" s="1"/>
  <c r="D29" i="4" s="1"/>
  <c r="AC86" i="4"/>
  <c r="AB92" i="4"/>
  <c r="AI7" i="6"/>
  <c r="AC97" i="4"/>
  <c r="AD84" i="4"/>
  <c r="R43" i="2"/>
  <c r="C43" i="4" s="1"/>
  <c r="D43" i="4" s="1"/>
  <c r="AD94" i="4"/>
  <c r="AE85" i="4"/>
  <c r="AC95" i="4"/>
  <c r="AD81" i="4"/>
  <c r="R20" i="2"/>
  <c r="C20" i="4" s="1"/>
  <c r="D20" i="4" s="1"/>
  <c r="R17" i="2"/>
  <c r="C18" i="4" s="1"/>
  <c r="D18" i="4" s="1"/>
  <c r="R47" i="2"/>
  <c r="C47" i="4" s="1"/>
  <c r="D47" i="4" s="1"/>
  <c r="B2" i="9"/>
  <c r="AC87" i="4"/>
  <c r="AB93" i="4"/>
  <c r="AC99" i="4"/>
  <c r="AD83" i="4"/>
  <c r="AC100" i="4"/>
  <c r="R50" i="2"/>
  <c r="C50" i="4" s="1"/>
  <c r="D50" i="4" s="1"/>
  <c r="R35" i="2"/>
  <c r="C37" i="4" s="1"/>
  <c r="D37" i="4" s="1"/>
  <c r="AG15" i="6"/>
  <c r="AH11" i="6"/>
  <c r="R37" i="2" l="1"/>
  <c r="C31" i="4" s="1"/>
  <c r="D31" i="4" s="1"/>
  <c r="R33" i="2"/>
  <c r="C34" i="4" s="1"/>
  <c r="D34" i="4" s="1"/>
  <c r="R9" i="2"/>
  <c r="C8" i="4" s="1"/>
  <c r="D8" i="4" s="1"/>
  <c r="R52" i="2"/>
  <c r="C51" i="4" s="1"/>
  <c r="D51" i="4" s="1"/>
  <c r="R39" i="2"/>
  <c r="C39" i="4" s="1"/>
  <c r="D39" i="4" s="1"/>
  <c r="R31" i="2"/>
  <c r="C36" i="4" s="1"/>
  <c r="D36" i="4" s="1"/>
  <c r="R27" i="2"/>
  <c r="C28" i="4" s="1"/>
  <c r="D28" i="4" s="1"/>
  <c r="R4" i="2"/>
  <c r="C4" i="4" s="1"/>
  <c r="D4" i="4" s="1"/>
  <c r="R44" i="2"/>
  <c r="C44" i="4" s="1"/>
  <c r="D44" i="4" s="1"/>
  <c r="R7" i="2"/>
  <c r="C5" i="4" s="1"/>
  <c r="D5" i="4" s="1"/>
  <c r="R30" i="2"/>
  <c r="C32" i="4" s="1"/>
  <c r="D32" i="4" s="1"/>
  <c r="AJ7" i="6"/>
  <c r="R5" i="2"/>
  <c r="C3" i="4" s="1"/>
  <c r="R14" i="2"/>
  <c r="C14" i="4" s="1"/>
  <c r="D14" i="4" s="1"/>
  <c r="R16" i="2"/>
  <c r="C17" i="4" s="1"/>
  <c r="D17" i="4" s="1"/>
  <c r="R25" i="2"/>
  <c r="C25" i="4" s="1"/>
  <c r="D25" i="4" s="1"/>
  <c r="C2" i="9"/>
  <c r="AD100" i="4"/>
  <c r="AD99" i="4"/>
  <c r="AE83" i="4"/>
  <c r="R36" i="2"/>
  <c r="C30" i="4" s="1"/>
  <c r="D30" i="4" s="1"/>
  <c r="AE84" i="4"/>
  <c r="AD97" i="4"/>
  <c r="R46" i="2"/>
  <c r="C46" i="4" s="1"/>
  <c r="D46" i="4" s="1"/>
  <c r="R24" i="2"/>
  <c r="C22" i="4" s="1"/>
  <c r="D22" i="4" s="1"/>
  <c r="R53" i="2"/>
  <c r="C53" i="4" s="1"/>
  <c r="D53" i="4" s="1"/>
  <c r="R22" i="2"/>
  <c r="C24" i="4" s="1"/>
  <c r="D24" i="4" s="1"/>
  <c r="R13" i="2"/>
  <c r="C13" i="4" s="1"/>
  <c r="D13" i="4" s="1"/>
  <c r="R42" i="2"/>
  <c r="C42" i="4" s="1"/>
  <c r="D42" i="4" s="1"/>
  <c r="R32" i="2"/>
  <c r="C33" i="4" s="1"/>
  <c r="D33" i="4" s="1"/>
  <c r="R10" i="2"/>
  <c r="C9" i="4" s="1"/>
  <c r="D9" i="4" s="1"/>
  <c r="R6" i="2"/>
  <c r="C6" i="4" s="1"/>
  <c r="D6" i="4" s="1"/>
  <c r="AH15" i="6"/>
  <c r="AI11" i="6"/>
  <c r="R18" i="2"/>
  <c r="C15" i="4" s="1"/>
  <c r="D15" i="4" s="1"/>
  <c r="R8" i="2"/>
  <c r="C7" i="4" s="1"/>
  <c r="D7" i="4" s="1"/>
  <c r="AD95" i="4"/>
  <c r="AE81" i="4"/>
  <c r="R48" i="2"/>
  <c r="C49" i="4" s="1"/>
  <c r="D49" i="4" s="1"/>
  <c r="R23" i="2"/>
  <c r="C23" i="4" s="1"/>
  <c r="D23" i="4" s="1"/>
  <c r="AE82" i="4"/>
  <c r="AD96" i="4"/>
  <c r="R49" i="2"/>
  <c r="C48" i="4" s="1"/>
  <c r="D48" i="4" s="1"/>
  <c r="R11" i="2"/>
  <c r="C11" i="4" s="1"/>
  <c r="D11" i="4" s="1"/>
  <c r="AH14" i="6"/>
  <c r="AI10" i="6"/>
  <c r="AD101" i="4"/>
  <c r="AE88" i="4"/>
  <c r="AF85" i="4"/>
  <c r="AE94" i="4"/>
  <c r="R40" i="2"/>
  <c r="C40" i="4" s="1"/>
  <c r="D40" i="4" s="1"/>
  <c r="R21" i="2"/>
  <c r="C21" i="4" s="1"/>
  <c r="D21" i="4" s="1"/>
  <c r="AC93" i="4"/>
  <c r="AD87" i="4"/>
  <c r="R12" i="2"/>
  <c r="C12" i="4" s="1"/>
  <c r="D12" i="4" s="1"/>
  <c r="AD86" i="4"/>
  <c r="AC92" i="4"/>
  <c r="R34" i="2"/>
  <c r="C35" i="4" s="1"/>
  <c r="D35" i="4" s="1"/>
  <c r="R45" i="2"/>
  <c r="C45" i="4" s="1"/>
  <c r="D45" i="4" s="1"/>
  <c r="R28" i="2"/>
  <c r="C27" i="4" s="1"/>
  <c r="D27" i="4" s="1"/>
  <c r="R38" i="2"/>
  <c r="C38" i="4" s="1"/>
  <c r="D38" i="4" s="1"/>
  <c r="R26" i="2"/>
  <c r="C26" i="4" s="1"/>
  <c r="D26" i="4" s="1"/>
  <c r="R41" i="2"/>
  <c r="C41" i="4" s="1"/>
  <c r="D41" i="4" s="1"/>
  <c r="R51" i="2"/>
  <c r="C52" i="4" s="1"/>
  <c r="D52" i="4" s="1"/>
  <c r="R15" i="2"/>
  <c r="C16" i="4" s="1"/>
  <c r="D16" i="4" s="1"/>
  <c r="AE97" i="4" l="1"/>
  <c r="AF84" i="4"/>
  <c r="AI14" i="6"/>
  <c r="AJ10" i="6"/>
  <c r="AF81" i="4"/>
  <c r="AE95" i="4"/>
  <c r="AI15" i="6"/>
  <c r="AJ11" i="6"/>
  <c r="AE86" i="4"/>
  <c r="AD92" i="4"/>
  <c r="D2" i="9"/>
  <c r="AE99" i="4"/>
  <c r="AF83" i="4"/>
  <c r="AE100" i="4"/>
  <c r="AG85" i="4"/>
  <c r="AG94" i="4" s="1"/>
  <c r="AF94" i="4"/>
  <c r="C54" i="4"/>
  <c r="D3" i="4"/>
  <c r="AD93" i="4"/>
  <c r="AE87" i="4"/>
  <c r="AE101" i="4"/>
  <c r="AF88" i="4"/>
  <c r="AK7" i="6"/>
  <c r="AE96" i="4"/>
  <c r="AF82" i="4"/>
  <c r="AG84" i="4" l="1"/>
  <c r="AG97" i="4" s="1"/>
  <c r="AF97" i="4"/>
  <c r="AG81" i="4"/>
  <c r="AG95" i="4" s="1"/>
  <c r="AF95" i="4"/>
  <c r="AE92" i="4"/>
  <c r="AF86" i="4"/>
  <c r="AG83" i="4"/>
  <c r="AF99" i="4"/>
  <c r="AF100" i="4"/>
  <c r="AL7" i="6"/>
  <c r="D54" i="4"/>
  <c r="E3" i="4" s="1"/>
  <c r="AK10" i="6"/>
  <c r="AJ14" i="6"/>
  <c r="AE93" i="4"/>
  <c r="AF87" i="4"/>
  <c r="AG82" i="4"/>
  <c r="AG96" i="4" s="1"/>
  <c r="AF96" i="4"/>
  <c r="AJ15" i="6"/>
  <c r="AK11" i="6"/>
  <c r="AF101" i="4"/>
  <c r="AG88" i="4"/>
  <c r="AG101" i="4" s="1"/>
  <c r="E2" i="9"/>
  <c r="AG86" i="4" l="1"/>
  <c r="AG92" i="4" s="1"/>
  <c r="AF92" i="4"/>
  <c r="AK14" i="6"/>
  <c r="AL10" i="6"/>
  <c r="AK15" i="6"/>
  <c r="AL11" i="6"/>
  <c r="AG100" i="4"/>
  <c r="AG99" i="4"/>
  <c r="AG87" i="4"/>
  <c r="AG93" i="4" s="1"/>
  <c r="AF93" i="4"/>
  <c r="F2" i="9"/>
  <c r="E10" i="4"/>
  <c r="E29" i="4"/>
  <c r="E51" i="4"/>
  <c r="E50" i="4"/>
  <c r="E37" i="4"/>
  <c r="E36" i="4"/>
  <c r="E44" i="4"/>
  <c r="E47" i="4"/>
  <c r="E39" i="4"/>
  <c r="E34" i="4"/>
  <c r="E18" i="4"/>
  <c r="E19" i="4"/>
  <c r="E5" i="4"/>
  <c r="E31" i="4"/>
  <c r="E4" i="4"/>
  <c r="E8" i="4"/>
  <c r="E43" i="4"/>
  <c r="E20" i="4"/>
  <c r="E28" i="4"/>
  <c r="E32" i="4"/>
  <c r="E23" i="4"/>
  <c r="E16" i="4"/>
  <c r="E46" i="4"/>
  <c r="E38" i="4"/>
  <c r="E17" i="4"/>
  <c r="E15" i="4"/>
  <c r="E42" i="4"/>
  <c r="E24" i="4"/>
  <c r="E53" i="4"/>
  <c r="E11" i="4"/>
  <c r="E9" i="4"/>
  <c r="E7" i="4"/>
  <c r="E25" i="4"/>
  <c r="E14" i="4"/>
  <c r="E45" i="4"/>
  <c r="E48" i="4"/>
  <c r="E12" i="4"/>
  <c r="E35" i="4"/>
  <c r="E30" i="4"/>
  <c r="E22" i="4"/>
  <c r="E40" i="4"/>
  <c r="E33" i="4"/>
  <c r="E26" i="4"/>
  <c r="E41" i="4"/>
  <c r="E21" i="4"/>
  <c r="E49" i="4"/>
  <c r="E13" i="4"/>
  <c r="E52" i="4"/>
  <c r="E27" i="4"/>
  <c r="E6" i="4"/>
  <c r="AM7" i="6"/>
  <c r="E54" i="4" l="1"/>
  <c r="R1222" i="5"/>
  <c r="F1221" i="5"/>
  <c r="P1219" i="5"/>
  <c r="F1219" i="5"/>
  <c r="H1217" i="5"/>
  <c r="R1215" i="5"/>
  <c r="N1214" i="5"/>
  <c r="J1213" i="5"/>
  <c r="F1212" i="5"/>
  <c r="P1210" i="5"/>
  <c r="L1223" i="5"/>
  <c r="H1222" i="5"/>
  <c r="N1221" i="5"/>
  <c r="J1220" i="5"/>
  <c r="N1219" i="5"/>
  <c r="J1218" i="5"/>
  <c r="P1217" i="5"/>
  <c r="L1216" i="5"/>
  <c r="H1215" i="5"/>
  <c r="L1214" i="5"/>
  <c r="R1213" i="5"/>
  <c r="N1212" i="5"/>
  <c r="J1211" i="5"/>
  <c r="F1210" i="5"/>
  <c r="L1209" i="5"/>
  <c r="P1222" i="5"/>
  <c r="R1220" i="5"/>
  <c r="H1220" i="5"/>
  <c r="R1218" i="5"/>
  <c r="F1217" i="5"/>
  <c r="P1215" i="5"/>
  <c r="F1215" i="5"/>
  <c r="H1213" i="5"/>
  <c r="R1211" i="5"/>
  <c r="N1210" i="5"/>
  <c r="J1209" i="5"/>
  <c r="J1223" i="5"/>
  <c r="F1222" i="5"/>
  <c r="L1221" i="5"/>
  <c r="P1220" i="5"/>
  <c r="L1219" i="5"/>
  <c r="H1218" i="5"/>
  <c r="N1217" i="5"/>
  <c r="J1216" i="5"/>
  <c r="N1215" i="5"/>
  <c r="J1214" i="5"/>
  <c r="P1213" i="5"/>
  <c r="L1212" i="5"/>
  <c r="H1211" i="5"/>
  <c r="L1210" i="5"/>
  <c r="R1209" i="5"/>
  <c r="R1223" i="5"/>
  <c r="N1222" i="5"/>
  <c r="J1221" i="5"/>
  <c r="F1220" i="5"/>
  <c r="P1218" i="5"/>
  <c r="R1216" i="5"/>
  <c r="H1216" i="5"/>
  <c r="R1214" i="5"/>
  <c r="F1213" i="5"/>
  <c r="P1211" i="5"/>
  <c r="F1211" i="5"/>
  <c r="H1209" i="5"/>
  <c r="H1223" i="5"/>
  <c r="L1222" i="5"/>
  <c r="R1221" i="5"/>
  <c r="N1220" i="5"/>
  <c r="J1219" i="5"/>
  <c r="F1218" i="5"/>
  <c r="L1217" i="5"/>
  <c r="P1216" i="5"/>
  <c r="L1215" i="5"/>
  <c r="H1214" i="5"/>
  <c r="N1213" i="5"/>
  <c r="J1212" i="5"/>
  <c r="N1211" i="5"/>
  <c r="J1210" i="5"/>
  <c r="P1209" i="5"/>
  <c r="P1223" i="5"/>
  <c r="F1223" i="5"/>
  <c r="H1221" i="5"/>
  <c r="R1219" i="5"/>
  <c r="N1218" i="5"/>
  <c r="J1217" i="5"/>
  <c r="F1216" i="5"/>
  <c r="P1214" i="5"/>
  <c r="R1212" i="5"/>
  <c r="H1212" i="5"/>
  <c r="R1210" i="5"/>
  <c r="F1209" i="5"/>
  <c r="N1223" i="5"/>
  <c r="J1222" i="5"/>
  <c r="P1221" i="5"/>
  <c r="L1220" i="5"/>
  <c r="H1219" i="5"/>
  <c r="L1218" i="5"/>
  <c r="R1217" i="5"/>
  <c r="N1216" i="5"/>
  <c r="J1215" i="5"/>
  <c r="F1214" i="5"/>
  <c r="L1213" i="5"/>
  <c r="P1212" i="5"/>
  <c r="L1211" i="5"/>
  <c r="H1210" i="5"/>
  <c r="N1209" i="5"/>
  <c r="G1217" i="5"/>
  <c r="O1212" i="5"/>
  <c r="Q1223" i="5"/>
  <c r="O1211" i="5"/>
  <c r="M1218" i="5"/>
  <c r="G1222" i="5"/>
  <c r="I1218" i="5"/>
  <c r="Q1213" i="5"/>
  <c r="G1215" i="5"/>
  <c r="Q1220" i="5"/>
  <c r="O1222" i="5"/>
  <c r="Q1218" i="5"/>
  <c r="G1209" i="5"/>
  <c r="K1219" i="5"/>
  <c r="G1216" i="5"/>
  <c r="K1217" i="5"/>
  <c r="O1209" i="5"/>
  <c r="G1221" i="5"/>
  <c r="M1215" i="5"/>
  <c r="I1210" i="5"/>
  <c r="M1220" i="5"/>
  <c r="I1217" i="5"/>
  <c r="O1219" i="5"/>
  <c r="Q1210" i="5"/>
  <c r="G1223" i="5"/>
  <c r="K1211" i="5"/>
  <c r="O1221" i="5"/>
  <c r="I1222" i="5"/>
  <c r="K1218" i="5"/>
  <c r="G1213" i="5"/>
  <c r="M1212" i="5"/>
  <c r="O1223" i="5"/>
  <c r="I1209" i="5"/>
  <c r="M1219" i="5"/>
  <c r="M1210" i="5"/>
  <c r="I1214" i="5"/>
  <c r="Q1222" i="5"/>
  <c r="G1220" i="5"/>
  <c r="O1213" i="5"/>
  <c r="K1210" i="5"/>
  <c r="O1220" i="5"/>
  <c r="K1209" i="5"/>
  <c r="Q1212" i="5"/>
  <c r="K1215" i="5"/>
  <c r="Q1214" i="5"/>
  <c r="M1211" i="5"/>
  <c r="Q1221" i="5"/>
  <c r="K1222" i="5"/>
  <c r="I1216" i="5"/>
  <c r="M1216" i="5"/>
  <c r="G1212" i="5"/>
  <c r="I1223" i="5"/>
  <c r="O1217" i="5"/>
  <c r="K1214" i="5"/>
  <c r="I1211" i="5"/>
  <c r="M1221" i="5"/>
  <c r="Q1211" i="5"/>
  <c r="O1216" i="5"/>
  <c r="K1212" i="5"/>
  <c r="M1223" i="5"/>
  <c r="G1214" i="5"/>
  <c r="Q1217" i="5"/>
  <c r="I1212" i="5"/>
  <c r="G1211" i="5"/>
  <c r="M1213" i="5"/>
  <c r="I1215" i="5"/>
  <c r="I1221" i="5"/>
  <c r="M1214" i="5"/>
  <c r="K1213" i="5"/>
  <c r="O1214" i="5"/>
  <c r="K1216" i="5"/>
  <c r="Q1216" i="5"/>
  <c r="O1215" i="5"/>
  <c r="Q1215" i="5"/>
  <c r="M1217" i="5"/>
  <c r="I1220" i="5"/>
  <c r="G1219" i="5"/>
  <c r="G1218" i="5"/>
  <c r="M1222" i="5"/>
  <c r="O1218" i="5"/>
  <c r="Q1209" i="5"/>
  <c r="K1223" i="5"/>
  <c r="K1221" i="5"/>
  <c r="I1219" i="5"/>
  <c r="M1209" i="5"/>
  <c r="Q1219" i="5"/>
  <c r="I1213" i="5"/>
  <c r="G1210" i="5"/>
  <c r="K1220" i="5"/>
  <c r="O1210" i="5"/>
  <c r="P803" i="5"/>
  <c r="F803" i="5"/>
  <c r="H801" i="5"/>
  <c r="R799" i="5"/>
  <c r="N798" i="5"/>
  <c r="J797" i="5"/>
  <c r="F796" i="5"/>
  <c r="P794" i="5"/>
  <c r="R792" i="5"/>
  <c r="H792" i="5"/>
  <c r="R790" i="5"/>
  <c r="N803" i="5"/>
  <c r="J802" i="5"/>
  <c r="P801" i="5"/>
  <c r="L800" i="5"/>
  <c r="H799" i="5"/>
  <c r="L798" i="5"/>
  <c r="R797" i="5"/>
  <c r="N796" i="5"/>
  <c r="J795" i="5"/>
  <c r="F794" i="5"/>
  <c r="L793" i="5"/>
  <c r="P792" i="5"/>
  <c r="L791" i="5"/>
  <c r="H790" i="5"/>
  <c r="N789" i="5"/>
  <c r="F789" i="5"/>
  <c r="R802" i="5"/>
  <c r="F801" i="5"/>
  <c r="P799" i="5"/>
  <c r="F799" i="5"/>
  <c r="H797" i="5"/>
  <c r="R795" i="5"/>
  <c r="N794" i="5"/>
  <c r="J793" i="5"/>
  <c r="F792" i="5"/>
  <c r="P790" i="5"/>
  <c r="L803" i="5"/>
  <c r="H802" i="5"/>
  <c r="N801" i="5"/>
  <c r="J800" i="5"/>
  <c r="N799" i="5"/>
  <c r="J798" i="5"/>
  <c r="P797" i="5"/>
  <c r="L796" i="5"/>
  <c r="H795" i="5"/>
  <c r="L794" i="5"/>
  <c r="R793" i="5"/>
  <c r="N792" i="5"/>
  <c r="J791" i="5"/>
  <c r="F790" i="5"/>
  <c r="L789" i="5"/>
  <c r="P802" i="5"/>
  <c r="R800" i="5"/>
  <c r="H800" i="5"/>
  <c r="R798" i="5"/>
  <c r="F797" i="5"/>
  <c r="P795" i="5"/>
  <c r="F795" i="5"/>
  <c r="H793" i="5"/>
  <c r="R791" i="5"/>
  <c r="N790" i="5"/>
  <c r="J803" i="5"/>
  <c r="F802" i="5"/>
  <c r="L801" i="5"/>
  <c r="P800" i="5"/>
  <c r="L799" i="5"/>
  <c r="H798" i="5"/>
  <c r="N797" i="5"/>
  <c r="J796" i="5"/>
  <c r="N795" i="5"/>
  <c r="J794" i="5"/>
  <c r="P793" i="5"/>
  <c r="L792" i="5"/>
  <c r="H791" i="5"/>
  <c r="L790" i="5"/>
  <c r="R789" i="5"/>
  <c r="J789" i="5"/>
  <c r="R803" i="5"/>
  <c r="N802" i="5"/>
  <c r="J801" i="5"/>
  <c r="F800" i="5"/>
  <c r="P798" i="5"/>
  <c r="R796" i="5"/>
  <c r="H796" i="5"/>
  <c r="R794" i="5"/>
  <c r="F793" i="5"/>
  <c r="P791" i="5"/>
  <c r="F791" i="5"/>
  <c r="H803" i="5"/>
  <c r="L802" i="5"/>
  <c r="R801" i="5"/>
  <c r="N800" i="5"/>
  <c r="J799" i="5"/>
  <c r="F798" i="5"/>
  <c r="L797" i="5"/>
  <c r="P796" i="5"/>
  <c r="L795" i="5"/>
  <c r="H794" i="5"/>
  <c r="N793" i="5"/>
  <c r="J792" i="5"/>
  <c r="N791" i="5"/>
  <c r="J790" i="5"/>
  <c r="P789" i="5"/>
  <c r="H789" i="5"/>
  <c r="O789" i="5"/>
  <c r="G803" i="5"/>
  <c r="Q796" i="5"/>
  <c r="G802" i="5"/>
  <c r="I792" i="5"/>
  <c r="O792" i="5"/>
  <c r="O802" i="5"/>
  <c r="Q802" i="5"/>
  <c r="O795" i="5"/>
  <c r="M792" i="5"/>
  <c r="O793" i="5"/>
  <c r="I800" i="5"/>
  <c r="G791" i="5"/>
  <c r="I790" i="5"/>
  <c r="K798" i="5"/>
  <c r="I799" i="5"/>
  <c r="O796" i="5"/>
  <c r="Q789" i="5"/>
  <c r="K795" i="5"/>
  <c r="K803" i="5"/>
  <c r="I798" i="5"/>
  <c r="M800" i="5"/>
  <c r="K791" i="5"/>
  <c r="G799" i="5"/>
  <c r="Q794" i="5"/>
  <c r="Q801" i="5"/>
  <c r="G790" i="5"/>
  <c r="K800" i="5"/>
  <c r="Q797" i="5"/>
  <c r="O797" i="5"/>
  <c r="O803" i="5"/>
  <c r="K790" i="5"/>
  <c r="G797" i="5"/>
  <c r="K799" i="5"/>
  <c r="I791" i="5"/>
  <c r="M801" i="5"/>
  <c r="Q790" i="5"/>
  <c r="M795" i="5"/>
  <c r="G801" i="5"/>
  <c r="G792" i="5"/>
  <c r="I801" i="5"/>
  <c r="Q793" i="5"/>
  <c r="O801" i="5"/>
  <c r="M791" i="5"/>
  <c r="K792" i="5"/>
  <c r="M803" i="5"/>
  <c r="K794" i="5"/>
  <c r="I793" i="5"/>
  <c r="I803" i="5"/>
  <c r="G800" i="5"/>
  <c r="M794" i="5"/>
  <c r="I797" i="5"/>
  <c r="G796" i="5"/>
  <c r="M793" i="5"/>
  <c r="G793" i="5"/>
  <c r="M796" i="5"/>
  <c r="K793" i="5"/>
  <c r="K801" i="5"/>
  <c r="O800" i="5"/>
  <c r="M799" i="5"/>
  <c r="I802" i="5"/>
  <c r="O794" i="5"/>
  <c r="Q798" i="5"/>
  <c r="I794" i="5"/>
  <c r="G789" i="5"/>
  <c r="Q803" i="5"/>
  <c r="I789" i="5"/>
  <c r="Q795" i="5"/>
  <c r="G795" i="5"/>
  <c r="I795" i="5"/>
  <c r="K797" i="5"/>
  <c r="K796" i="5"/>
  <c r="M798" i="5"/>
  <c r="M797" i="5"/>
  <c r="Q800" i="5"/>
  <c r="M802" i="5"/>
  <c r="O798" i="5"/>
  <c r="G798" i="5"/>
  <c r="K802" i="5"/>
  <c r="O791" i="5"/>
  <c r="M789" i="5"/>
  <c r="Q799" i="5"/>
  <c r="K789" i="5"/>
  <c r="I796" i="5"/>
  <c r="O790" i="5"/>
  <c r="M790" i="5"/>
  <c r="O799" i="5"/>
  <c r="Q791" i="5"/>
  <c r="Q792" i="5"/>
  <c r="G794" i="5"/>
  <c r="R1358" i="5"/>
  <c r="J1358" i="5"/>
  <c r="P1357" i="5"/>
  <c r="P1358" i="5"/>
  <c r="F1358" i="5"/>
  <c r="J1357" i="5"/>
  <c r="F1356" i="5"/>
  <c r="L1355" i="5"/>
  <c r="P1354" i="5"/>
  <c r="L1353" i="5"/>
  <c r="H1352" i="5"/>
  <c r="N1351" i="5"/>
  <c r="J1350" i="5"/>
  <c r="N1349" i="5"/>
  <c r="J1348" i="5"/>
  <c r="P1347" i="5"/>
  <c r="L1346" i="5"/>
  <c r="H1345" i="5"/>
  <c r="L1344" i="5"/>
  <c r="N1356" i="5"/>
  <c r="J1355" i="5"/>
  <c r="F1354" i="5"/>
  <c r="P1352" i="5"/>
  <c r="R1350" i="5"/>
  <c r="H1350" i="5"/>
  <c r="R1348" i="5"/>
  <c r="F1347" i="5"/>
  <c r="P1345" i="5"/>
  <c r="F1345" i="5"/>
  <c r="N1358" i="5"/>
  <c r="R1357" i="5"/>
  <c r="H1357" i="5"/>
  <c r="L1356" i="5"/>
  <c r="R1355" i="5"/>
  <c r="N1354" i="5"/>
  <c r="J1353" i="5"/>
  <c r="F1352" i="5"/>
  <c r="L1351" i="5"/>
  <c r="P1350" i="5"/>
  <c r="L1349" i="5"/>
  <c r="H1348" i="5"/>
  <c r="N1347" i="5"/>
  <c r="J1346" i="5"/>
  <c r="N1345" i="5"/>
  <c r="J1344" i="5"/>
  <c r="F1357" i="5"/>
  <c r="H1355" i="5"/>
  <c r="R1353" i="5"/>
  <c r="N1352" i="5"/>
  <c r="J1351" i="5"/>
  <c r="F1350" i="5"/>
  <c r="P1348" i="5"/>
  <c r="R1346" i="5"/>
  <c r="H1346" i="5"/>
  <c r="R1344" i="5"/>
  <c r="L1358" i="5"/>
  <c r="N1357" i="5"/>
  <c r="J1356" i="5"/>
  <c r="P1355" i="5"/>
  <c r="L1354" i="5"/>
  <c r="H1353" i="5"/>
  <c r="L1352" i="5"/>
  <c r="R1351" i="5"/>
  <c r="N1350" i="5"/>
  <c r="J1349" i="5"/>
  <c r="F1348" i="5"/>
  <c r="L1347" i="5"/>
  <c r="P1346" i="5"/>
  <c r="L1345" i="5"/>
  <c r="H1344" i="5"/>
  <c r="R1356" i="5"/>
  <c r="F1355" i="5"/>
  <c r="P1353" i="5"/>
  <c r="F1353" i="5"/>
  <c r="H1351" i="5"/>
  <c r="R1349" i="5"/>
  <c r="N1348" i="5"/>
  <c r="J1347" i="5"/>
  <c r="F1346" i="5"/>
  <c r="P1344" i="5"/>
  <c r="P1356" i="5"/>
  <c r="R1354" i="5"/>
  <c r="H1354" i="5"/>
  <c r="R1352" i="5"/>
  <c r="F1351" i="5"/>
  <c r="P1349" i="5"/>
  <c r="F1349" i="5"/>
  <c r="H1347" i="5"/>
  <c r="R1345" i="5"/>
  <c r="N1344" i="5"/>
  <c r="N1353" i="5"/>
  <c r="N1346" i="5"/>
  <c r="H1356" i="5"/>
  <c r="J1352" i="5"/>
  <c r="H1349" i="5"/>
  <c r="J1345" i="5"/>
  <c r="N1355" i="5"/>
  <c r="P1351" i="5"/>
  <c r="L1348" i="5"/>
  <c r="H1358" i="5"/>
  <c r="J1354" i="5"/>
  <c r="R1347" i="5"/>
  <c r="F1344" i="5"/>
  <c r="L1357" i="5"/>
  <c r="L1350" i="5"/>
  <c r="G1345" i="5"/>
  <c r="K1355" i="5"/>
  <c r="I1346" i="5"/>
  <c r="M1356" i="5"/>
  <c r="M1346" i="5"/>
  <c r="K1347" i="5"/>
  <c r="M1358" i="5"/>
  <c r="O1347" i="5"/>
  <c r="M1348" i="5"/>
  <c r="Q1348" i="5"/>
  <c r="O1349" i="5"/>
  <c r="G1351" i="5"/>
  <c r="Q1350" i="5"/>
  <c r="I1352" i="5"/>
  <c r="G1353" i="5"/>
  <c r="I1354" i="5"/>
  <c r="I1344" i="5"/>
  <c r="M1354" i="5"/>
  <c r="K1353" i="5"/>
  <c r="K1351" i="5"/>
  <c r="K1349" i="5"/>
  <c r="M1347" i="5"/>
  <c r="O1358" i="5"/>
  <c r="I1351" i="5"/>
  <c r="O1357" i="5"/>
  <c r="Q1353" i="5"/>
  <c r="G1354" i="5"/>
  <c r="O1355" i="5"/>
  <c r="M1352" i="5"/>
  <c r="M1350" i="5"/>
  <c r="O1348" i="5"/>
  <c r="K1352" i="5"/>
  <c r="O1344" i="5"/>
  <c r="G1356" i="5"/>
  <c r="I1355" i="5"/>
  <c r="M1344" i="5"/>
  <c r="O1353" i="5"/>
  <c r="O1351" i="5"/>
  <c r="Q1349" i="5"/>
  <c r="K1344" i="5"/>
  <c r="M1353" i="5"/>
  <c r="Q1345" i="5"/>
  <c r="G1358" i="5"/>
  <c r="G1346" i="5"/>
  <c r="K1356" i="5"/>
  <c r="M1357" i="5"/>
  <c r="Q1354" i="5"/>
  <c r="Q1352" i="5"/>
  <c r="Q1356" i="5"/>
  <c r="G1352" i="5"/>
  <c r="K1357" i="5"/>
  <c r="O1354" i="5"/>
  <c r="G1348" i="5"/>
  <c r="I1347" i="5"/>
  <c r="K1358" i="5"/>
  <c r="O1345" i="5"/>
  <c r="Q1357" i="5"/>
  <c r="G1355" i="5"/>
  <c r="Q1358" i="5"/>
  <c r="G1357" i="5"/>
  <c r="I1353" i="5"/>
  <c r="M1345" i="5"/>
  <c r="Q1355" i="5"/>
  <c r="I1349" i="5"/>
  <c r="K1348" i="5"/>
  <c r="O1350" i="5"/>
  <c r="Q1346" i="5"/>
  <c r="Q1344" i="5"/>
  <c r="I1356" i="5"/>
  <c r="G1344" i="5"/>
  <c r="K1354" i="5"/>
  <c r="O1346" i="5"/>
  <c r="K1350" i="5"/>
  <c r="M1349" i="5"/>
  <c r="I1357" i="5"/>
  <c r="G1349" i="5"/>
  <c r="G1347" i="5"/>
  <c r="I1358" i="5"/>
  <c r="I1345" i="5"/>
  <c r="M1355" i="5"/>
  <c r="Q1347" i="5"/>
  <c r="M1351" i="5"/>
  <c r="K1345" i="5"/>
  <c r="I1350" i="5"/>
  <c r="I1348" i="5"/>
  <c r="K1346" i="5"/>
  <c r="O1356" i="5"/>
  <c r="G1350" i="5"/>
  <c r="O1352" i="5"/>
  <c r="Q1351" i="5"/>
  <c r="R1103" i="5"/>
  <c r="H1102" i="5"/>
  <c r="J1101" i="5"/>
  <c r="N1099" i="5"/>
  <c r="J1096" i="5"/>
  <c r="N1094" i="5"/>
  <c r="P1093" i="5"/>
  <c r="F1092" i="5"/>
  <c r="H1091" i="5"/>
  <c r="J1090" i="5"/>
  <c r="N1089" i="5"/>
  <c r="P1103" i="5"/>
  <c r="R1102" i="5"/>
  <c r="F1102" i="5"/>
  <c r="H1101" i="5"/>
  <c r="L1100" i="5"/>
  <c r="L1099" i="5"/>
  <c r="P1098" i="5"/>
  <c r="R1097" i="5"/>
  <c r="F1097" i="5"/>
  <c r="H1096" i="5"/>
  <c r="J1095" i="5"/>
  <c r="L1094" i="5"/>
  <c r="R1092" i="5"/>
  <c r="F1091" i="5"/>
  <c r="L1089" i="5"/>
  <c r="N1103" i="5"/>
  <c r="J1100" i="5"/>
  <c r="N1098" i="5"/>
  <c r="P1097" i="5"/>
  <c r="F1096" i="5"/>
  <c r="H1095" i="5"/>
  <c r="J1094" i="5"/>
  <c r="N1093" i="5"/>
  <c r="P1092" i="5"/>
  <c r="R1091" i="5"/>
  <c r="H1090" i="5"/>
  <c r="J1089" i="5"/>
  <c r="L1103" i="5"/>
  <c r="P1102" i="5"/>
  <c r="R1101" i="5"/>
  <c r="F1101" i="5"/>
  <c r="H1100" i="5"/>
  <c r="J1099" i="5"/>
  <c r="L1098" i="5"/>
  <c r="R1096" i="5"/>
  <c r="F1095" i="5"/>
  <c r="L1093" i="5"/>
  <c r="N1092" i="5"/>
  <c r="P1091" i="5"/>
  <c r="R1090" i="5"/>
  <c r="F1090" i="5"/>
  <c r="H1089" i="5"/>
  <c r="N1102" i="5"/>
  <c r="P1101" i="5"/>
  <c r="F1100" i="5"/>
  <c r="H1099" i="5"/>
  <c r="J1098" i="5"/>
  <c r="N1097" i="5"/>
  <c r="P1096" i="5"/>
  <c r="R1095" i="5"/>
  <c r="H1094" i="5"/>
  <c r="J1093" i="5"/>
  <c r="N1091" i="5"/>
  <c r="J1103" i="5"/>
  <c r="L1102" i="5"/>
  <c r="R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103" i="5"/>
  <c r="J1102" i="5"/>
  <c r="N1101" i="5"/>
  <c r="P1100" i="5"/>
  <c r="R1099" i="5"/>
  <c r="H1098" i="5"/>
  <c r="J1097" i="5"/>
  <c r="N1095" i="5"/>
  <c r="J1092" i="5"/>
  <c r="N1090" i="5"/>
  <c r="P1089" i="5"/>
  <c r="F1103" i="5"/>
  <c r="L1101" i="5"/>
  <c r="N1100" i="5"/>
  <c r="P1099" i="5"/>
  <c r="R1098" i="5"/>
  <c r="F1098" i="5"/>
  <c r="H1097" i="5"/>
  <c r="L1096" i="5"/>
  <c r="L1095" i="5"/>
  <c r="P1094" i="5"/>
  <c r="R1093" i="5"/>
  <c r="F1093" i="5"/>
  <c r="H1092" i="5"/>
  <c r="J1091" i="5"/>
  <c r="L1090" i="5"/>
  <c r="G1089" i="5"/>
  <c r="K1099" i="5"/>
  <c r="O1100" i="5"/>
  <c r="Q1093" i="5"/>
  <c r="I1094" i="5"/>
  <c r="M1095" i="5"/>
  <c r="I1089" i="5"/>
  <c r="I1090" i="5"/>
  <c r="M1100" i="5"/>
  <c r="K1095" i="5"/>
  <c r="O1096" i="5"/>
  <c r="I1102" i="5"/>
  <c r="K1096" i="5"/>
  <c r="K1091" i="5"/>
  <c r="O1101" i="5"/>
  <c r="M1096" i="5"/>
  <c r="Q1097" i="5"/>
  <c r="I1097" i="5"/>
  <c r="M1097" i="5"/>
  <c r="M1092" i="5"/>
  <c r="O1103" i="5"/>
  <c r="K1089" i="5"/>
  <c r="O1097" i="5"/>
  <c r="M1090" i="5"/>
  <c r="Q1089" i="5"/>
  <c r="G1100" i="5"/>
  <c r="M1089" i="5"/>
  <c r="O1098" i="5"/>
  <c r="O1093" i="5"/>
  <c r="K1102" i="5"/>
  <c r="O1091" i="5"/>
  <c r="O1102" i="5"/>
  <c r="Q1098" i="5"/>
  <c r="M1098" i="5"/>
  <c r="Q1102" i="5"/>
  <c r="I1101" i="5"/>
  <c r="M1102" i="5"/>
  <c r="Q1099" i="5"/>
  <c r="Q1094" i="5"/>
  <c r="K1097" i="5"/>
  <c r="O1099" i="5"/>
  <c r="O1089" i="5"/>
  <c r="G1101" i="5"/>
  <c r="M1091" i="5"/>
  <c r="G1092" i="5"/>
  <c r="I1103" i="5"/>
  <c r="M1099" i="5"/>
  <c r="O1090" i="5"/>
  <c r="G1097" i="5"/>
  <c r="K1090" i="5"/>
  <c r="G1096" i="5"/>
  <c r="I1096" i="5"/>
  <c r="Q1090" i="5"/>
  <c r="G1103" i="5"/>
  <c r="Q1103" i="5"/>
  <c r="I1093" i="5"/>
  <c r="G1095" i="5"/>
  <c r="Q1091" i="5"/>
  <c r="G1102" i="5"/>
  <c r="I1098" i="5"/>
  <c r="K1098" i="5"/>
  <c r="Q1101" i="5"/>
  <c r="O1092" i="5"/>
  <c r="Q1100" i="5"/>
  <c r="G1093" i="5"/>
  <c r="K1094" i="5"/>
  <c r="Q1092" i="5"/>
  <c r="G1094" i="5"/>
  <c r="I1095" i="5"/>
  <c r="K1093" i="5"/>
  <c r="M1093" i="5"/>
  <c r="O1095" i="5"/>
  <c r="O1094" i="5"/>
  <c r="G1099" i="5"/>
  <c r="Q1095" i="5"/>
  <c r="K1101" i="5"/>
  <c r="I1092" i="5"/>
  <c r="G1098" i="5"/>
  <c r="M1094" i="5"/>
  <c r="I1099" i="5"/>
  <c r="Q1096" i="5"/>
  <c r="G1090" i="5"/>
  <c r="K1100" i="5"/>
  <c r="I1100" i="5"/>
  <c r="I1091" i="5"/>
  <c r="M1101" i="5"/>
  <c r="G1091" i="5"/>
  <c r="K1103" i="5"/>
  <c r="K1092" i="5"/>
  <c r="M1103" i="5"/>
  <c r="H1313" i="5"/>
  <c r="L1312" i="5"/>
  <c r="P1313" i="5"/>
  <c r="F1313" i="5"/>
  <c r="H1311" i="5"/>
  <c r="R1309" i="5"/>
  <c r="N1308" i="5"/>
  <c r="J1307" i="5"/>
  <c r="F1306" i="5"/>
  <c r="P1304" i="5"/>
  <c r="R1302" i="5"/>
  <c r="H1302" i="5"/>
  <c r="R1300" i="5"/>
  <c r="F1299" i="5"/>
  <c r="N1313" i="5"/>
  <c r="J1312" i="5"/>
  <c r="P1311" i="5"/>
  <c r="L1310" i="5"/>
  <c r="H1309" i="5"/>
  <c r="L1308" i="5"/>
  <c r="R1307" i="5"/>
  <c r="N1306" i="5"/>
  <c r="R1312" i="5"/>
  <c r="F1311" i="5"/>
  <c r="P1309" i="5"/>
  <c r="F1309" i="5"/>
  <c r="H1307" i="5"/>
  <c r="R1305" i="5"/>
  <c r="N1304" i="5"/>
  <c r="J1303" i="5"/>
  <c r="F1302" i="5"/>
  <c r="P1300" i="5"/>
  <c r="L1313" i="5"/>
  <c r="H1312" i="5"/>
  <c r="N1311" i="5"/>
  <c r="J1310" i="5"/>
  <c r="N1309" i="5"/>
  <c r="J1308" i="5"/>
  <c r="P1307" i="5"/>
  <c r="L1306" i="5"/>
  <c r="H1305" i="5"/>
  <c r="L1304" i="5"/>
  <c r="R1313" i="5"/>
  <c r="N1312" i="5"/>
  <c r="J1313" i="5"/>
  <c r="N1310" i="5"/>
  <c r="J1309" i="5"/>
  <c r="P1305" i="5"/>
  <c r="R1303" i="5"/>
  <c r="J1302" i="5"/>
  <c r="J1301" i="5"/>
  <c r="L1300" i="5"/>
  <c r="P1299" i="5"/>
  <c r="L1311" i="5"/>
  <c r="H1310" i="5"/>
  <c r="F1308" i="5"/>
  <c r="R1306" i="5"/>
  <c r="N1305" i="5"/>
  <c r="F1303" i="5"/>
  <c r="N1299" i="5"/>
  <c r="P1312" i="5"/>
  <c r="J1311" i="5"/>
  <c r="R1308" i="5"/>
  <c r="P1306" i="5"/>
  <c r="P1303" i="5"/>
  <c r="H1301" i="5"/>
  <c r="J1300" i="5"/>
  <c r="L1299" i="5"/>
  <c r="F1310" i="5"/>
  <c r="L1305" i="5"/>
  <c r="J1304" i="5"/>
  <c r="P1302" i="5"/>
  <c r="R1301" i="5"/>
  <c r="F1301" i="5"/>
  <c r="H1300" i="5"/>
  <c r="J1299" i="5"/>
  <c r="P1308" i="5"/>
  <c r="N1307" i="5"/>
  <c r="J1306" i="5"/>
  <c r="J1305" i="5"/>
  <c r="N1303" i="5"/>
  <c r="N1302" i="5"/>
  <c r="F1300" i="5"/>
  <c r="F1312" i="5"/>
  <c r="R1310" i="5"/>
  <c r="H1306" i="5"/>
  <c r="F1305" i="5"/>
  <c r="H1304" i="5"/>
  <c r="L1303" i="5"/>
  <c r="P1301" i="5"/>
  <c r="H1299" i="5"/>
  <c r="P1310" i="5"/>
  <c r="L1309" i="5"/>
  <c r="L1307" i="5"/>
  <c r="F1304" i="5"/>
  <c r="L1302" i="5"/>
  <c r="N1301" i="5"/>
  <c r="R1299" i="5"/>
  <c r="R1311" i="5"/>
  <c r="H1308" i="5"/>
  <c r="F1307" i="5"/>
  <c r="R1304" i="5"/>
  <c r="H1303" i="5"/>
  <c r="L1301" i="5"/>
  <c r="N1300" i="5"/>
  <c r="M1302" i="5"/>
  <c r="O1311" i="5"/>
  <c r="O1303" i="5"/>
  <c r="G1301" i="5"/>
  <c r="O1313" i="5"/>
  <c r="Q1302" i="5"/>
  <c r="I1302" i="5"/>
  <c r="G1305" i="5"/>
  <c r="Q1304" i="5"/>
  <c r="I1306" i="5"/>
  <c r="G1312" i="5"/>
  <c r="G1307" i="5"/>
  <c r="K1307" i="5"/>
  <c r="G1299" i="5"/>
  <c r="I1308" i="5"/>
  <c r="K1299" i="5"/>
  <c r="M1308" i="5"/>
  <c r="I1300" i="5"/>
  <c r="K1309" i="5"/>
  <c r="K1312" i="5"/>
  <c r="O1309" i="5"/>
  <c r="K1301" i="5"/>
  <c r="M1310" i="5"/>
  <c r="M1300" i="5"/>
  <c r="Q1310" i="5"/>
  <c r="O1301" i="5"/>
  <c r="M1299" i="5"/>
  <c r="Q1309" i="5"/>
  <c r="O1299" i="5"/>
  <c r="Q1308" i="5"/>
  <c r="M1305" i="5"/>
  <c r="Q1306" i="5"/>
  <c r="K1302" i="5"/>
  <c r="I1312" i="5"/>
  <c r="K1308" i="5"/>
  <c r="M1311" i="5"/>
  <c r="O1300" i="5"/>
  <c r="O1312" i="5"/>
  <c r="G1311" i="5"/>
  <c r="O1306" i="5"/>
  <c r="G1309" i="5"/>
  <c r="M1303" i="5"/>
  <c r="I1299" i="5"/>
  <c r="M1309" i="5"/>
  <c r="I1313" i="5"/>
  <c r="M1313" i="5"/>
  <c r="Q1301" i="5"/>
  <c r="Q1300" i="5"/>
  <c r="G1313" i="5"/>
  <c r="Q1307" i="5"/>
  <c r="I1310" i="5"/>
  <c r="O1304" i="5"/>
  <c r="K1300" i="5"/>
  <c r="O1310" i="5"/>
  <c r="G1304" i="5"/>
  <c r="G1303" i="5"/>
  <c r="Q1312" i="5"/>
  <c r="G1310" i="5"/>
  <c r="K1311" i="5"/>
  <c r="Q1305" i="5"/>
  <c r="M1301" i="5"/>
  <c r="Q1311" i="5"/>
  <c r="I1305" i="5"/>
  <c r="I1304" i="5"/>
  <c r="Q1299" i="5"/>
  <c r="I1311" i="5"/>
  <c r="K1313" i="5"/>
  <c r="G1308" i="5"/>
  <c r="O1302" i="5"/>
  <c r="Q1313" i="5"/>
  <c r="K1306" i="5"/>
  <c r="K1305" i="5"/>
  <c r="G1302" i="5"/>
  <c r="K1303" i="5"/>
  <c r="I1309" i="5"/>
  <c r="Q1303" i="5"/>
  <c r="M1307" i="5"/>
  <c r="M1306" i="5"/>
  <c r="I1303" i="5"/>
  <c r="M1304" i="5"/>
  <c r="G1300" i="5"/>
  <c r="G1306" i="5"/>
  <c r="M1312" i="5"/>
  <c r="O1308" i="5"/>
  <c r="O1307" i="5"/>
  <c r="K1304" i="5"/>
  <c r="O1305" i="5"/>
  <c r="I1301" i="5"/>
  <c r="I1307" i="5"/>
  <c r="K1310" i="5"/>
  <c r="N983" i="5"/>
  <c r="J982" i="5"/>
  <c r="F981" i="5"/>
  <c r="P979" i="5"/>
  <c r="R977" i="5"/>
  <c r="H977" i="5"/>
  <c r="R975" i="5"/>
  <c r="F974" i="5"/>
  <c r="P972" i="5"/>
  <c r="F972" i="5"/>
  <c r="H970" i="5"/>
  <c r="L983" i="5"/>
  <c r="R982" i="5"/>
  <c r="N981" i="5"/>
  <c r="J980" i="5"/>
  <c r="F979" i="5"/>
  <c r="L978" i="5"/>
  <c r="P977" i="5"/>
  <c r="L976" i="5"/>
  <c r="H975" i="5"/>
  <c r="N974" i="5"/>
  <c r="J973" i="5"/>
  <c r="N972" i="5"/>
  <c r="J971" i="5"/>
  <c r="P970" i="5"/>
  <c r="L969" i="5"/>
  <c r="H982" i="5"/>
  <c r="R980" i="5"/>
  <c r="N979" i="5"/>
  <c r="J978" i="5"/>
  <c r="F977" i="5"/>
  <c r="P975" i="5"/>
  <c r="R973" i="5"/>
  <c r="H973" i="5"/>
  <c r="R971" i="5"/>
  <c r="F970" i="5"/>
  <c r="J983" i="5"/>
  <c r="P982" i="5"/>
  <c r="L981" i="5"/>
  <c r="H980" i="5"/>
  <c r="L979" i="5"/>
  <c r="R978" i="5"/>
  <c r="N977" i="5"/>
  <c r="J976" i="5"/>
  <c r="F975" i="5"/>
  <c r="L974" i="5"/>
  <c r="P973" i="5"/>
  <c r="L972" i="5"/>
  <c r="H971" i="5"/>
  <c r="N970" i="5"/>
  <c r="J969" i="5"/>
  <c r="R983" i="5"/>
  <c r="F982" i="5"/>
  <c r="P980" i="5"/>
  <c r="F980" i="5"/>
  <c r="H978" i="5"/>
  <c r="R976" i="5"/>
  <c r="N975" i="5"/>
  <c r="J974" i="5"/>
  <c r="F973" i="5"/>
  <c r="P971" i="5"/>
  <c r="R969" i="5"/>
  <c r="H969" i="5"/>
  <c r="H983" i="5"/>
  <c r="N982" i="5"/>
  <c r="J981" i="5"/>
  <c r="N980" i="5"/>
  <c r="J979" i="5"/>
  <c r="P978" i="5"/>
  <c r="L977" i="5"/>
  <c r="H976" i="5"/>
  <c r="L975" i="5"/>
  <c r="R974" i="5"/>
  <c r="N973" i="5"/>
  <c r="J972" i="5"/>
  <c r="F971" i="5"/>
  <c r="L970" i="5"/>
  <c r="P969" i="5"/>
  <c r="P983" i="5"/>
  <c r="R981" i="5"/>
  <c r="H981" i="5"/>
  <c r="R979" i="5"/>
  <c r="F978" i="5"/>
  <c r="P976" i="5"/>
  <c r="F976" i="5"/>
  <c r="H974" i="5"/>
  <c r="R972" i="5"/>
  <c r="N971" i="5"/>
  <c r="J970" i="5"/>
  <c r="F969" i="5"/>
  <c r="J977" i="5"/>
  <c r="R970" i="5"/>
  <c r="L980" i="5"/>
  <c r="L973" i="5"/>
  <c r="F983" i="5"/>
  <c r="N976" i="5"/>
  <c r="N969" i="5"/>
  <c r="L982" i="5"/>
  <c r="H979" i="5"/>
  <c r="J975" i="5"/>
  <c r="H972" i="5"/>
  <c r="P981" i="5"/>
  <c r="N978" i="5"/>
  <c r="P974" i="5"/>
  <c r="L971" i="5"/>
  <c r="O981" i="5"/>
  <c r="K971" i="5"/>
  <c r="O983" i="5"/>
  <c r="Q969" i="5"/>
  <c r="O979" i="5"/>
  <c r="O976" i="5"/>
  <c r="K969" i="5"/>
  <c r="G980" i="5"/>
  <c r="I970" i="5"/>
  <c r="G977" i="5"/>
  <c r="Q974" i="5"/>
  <c r="I969" i="5"/>
  <c r="Q982" i="5"/>
  <c r="I981" i="5"/>
  <c r="M978" i="5"/>
  <c r="M969" i="5"/>
  <c r="O978" i="5"/>
  <c r="M980" i="5"/>
  <c r="I982" i="5"/>
  <c r="I974" i="5"/>
  <c r="K974" i="5"/>
  <c r="O982" i="5"/>
  <c r="M982" i="5"/>
  <c r="Q979" i="5"/>
  <c r="G982" i="5"/>
  <c r="I977" i="5"/>
  <c r="Q978" i="5"/>
  <c r="Q977" i="5"/>
  <c r="Q970" i="5"/>
  <c r="O969" i="5"/>
  <c r="O970" i="5"/>
  <c r="G969" i="5"/>
  <c r="O971" i="5"/>
  <c r="G973" i="5"/>
  <c r="I983" i="5"/>
  <c r="O977" i="5"/>
  <c r="K975" i="5"/>
  <c r="Q971" i="5"/>
  <c r="M971" i="5"/>
  <c r="Q972" i="5"/>
  <c r="Q973" i="5"/>
  <c r="G975" i="5"/>
  <c r="Q980" i="5"/>
  <c r="M976" i="5"/>
  <c r="K970" i="5"/>
  <c r="G981" i="5"/>
  <c r="G974" i="5"/>
  <c r="M972" i="5"/>
  <c r="O973" i="5"/>
  <c r="M979" i="5"/>
  <c r="K977" i="5"/>
  <c r="Q981" i="5"/>
  <c r="O972" i="5"/>
  <c r="K978" i="5"/>
  <c r="G983" i="5"/>
  <c r="O980" i="5"/>
  <c r="G972" i="5"/>
  <c r="I975" i="5"/>
  <c r="I978" i="5"/>
  <c r="K979" i="5"/>
  <c r="I976" i="5"/>
  <c r="Q983" i="5"/>
  <c r="M970" i="5"/>
  <c r="I973" i="5"/>
  <c r="G976" i="5"/>
  <c r="K982" i="5"/>
  <c r="M975" i="5"/>
  <c r="K976" i="5"/>
  <c r="M974" i="5"/>
  <c r="Q975" i="5"/>
  <c r="G971" i="5"/>
  <c r="Q976" i="5"/>
  <c r="G978" i="5"/>
  <c r="K973" i="5"/>
  <c r="I980" i="5"/>
  <c r="I979" i="5"/>
  <c r="O975" i="5"/>
  <c r="K983" i="5"/>
  <c r="G970" i="5"/>
  <c r="K980" i="5"/>
  <c r="G979" i="5"/>
  <c r="I971" i="5"/>
  <c r="M981" i="5"/>
  <c r="M977" i="5"/>
  <c r="K981" i="5"/>
  <c r="K972" i="5"/>
  <c r="M983" i="5"/>
  <c r="M973" i="5"/>
  <c r="I972" i="5"/>
  <c r="O974" i="5"/>
  <c r="R1193" i="5"/>
  <c r="J1193" i="5"/>
  <c r="P1192" i="5"/>
  <c r="H1192" i="5"/>
  <c r="N1191" i="5"/>
  <c r="F1191" i="5"/>
  <c r="L1190" i="5"/>
  <c r="R1189" i="5"/>
  <c r="J1189" i="5"/>
  <c r="P1188" i="5"/>
  <c r="H1188" i="5"/>
  <c r="N1187" i="5"/>
  <c r="F1187" i="5"/>
  <c r="L1186" i="5"/>
  <c r="R1185" i="5"/>
  <c r="P1193" i="5"/>
  <c r="P1190" i="5"/>
  <c r="F1190" i="5"/>
  <c r="L1188" i="5"/>
  <c r="J1186" i="5"/>
  <c r="R1184" i="5"/>
  <c r="F1183" i="5"/>
  <c r="P1181" i="5"/>
  <c r="F1181" i="5"/>
  <c r="H1179" i="5"/>
  <c r="N1193" i="5"/>
  <c r="R1192" i="5"/>
  <c r="L1191" i="5"/>
  <c r="H1189" i="5"/>
  <c r="P1187" i="5"/>
  <c r="H1186" i="5"/>
  <c r="L1185" i="5"/>
  <c r="H1184" i="5"/>
  <c r="N1183" i="5"/>
  <c r="J1182" i="5"/>
  <c r="N1181" i="5"/>
  <c r="J1180" i="5"/>
  <c r="P1179" i="5"/>
  <c r="F1192" i="5"/>
  <c r="J1191" i="5"/>
  <c r="N1190" i="5"/>
  <c r="F1189" i="5"/>
  <c r="J1188" i="5"/>
  <c r="R1186" i="5"/>
  <c r="P1184" i="5"/>
  <c r="R1182" i="5"/>
  <c r="H1182" i="5"/>
  <c r="R1180" i="5"/>
  <c r="F1179" i="5"/>
  <c r="L1193" i="5"/>
  <c r="P1189" i="5"/>
  <c r="P1186" i="5"/>
  <c r="F1186" i="5"/>
  <c r="J1185" i="5"/>
  <c r="F1184" i="5"/>
  <c r="L1183" i="5"/>
  <c r="P1182" i="5"/>
  <c r="L1181" i="5"/>
  <c r="H1180" i="5"/>
  <c r="N1179" i="5"/>
  <c r="N1192" i="5"/>
  <c r="R1191" i="5"/>
  <c r="H1191" i="5"/>
  <c r="N1189" i="5"/>
  <c r="R1188" i="5"/>
  <c r="L1187" i="5"/>
  <c r="N1184" i="5"/>
  <c r="J1183" i="5"/>
  <c r="F1182" i="5"/>
  <c r="P1180" i="5"/>
  <c r="L1192" i="5"/>
  <c r="J1190" i="5"/>
  <c r="F1188" i="5"/>
  <c r="J1187" i="5"/>
  <c r="N1186" i="5"/>
  <c r="H1185" i="5"/>
  <c r="L1184" i="5"/>
  <c r="R1183" i="5"/>
  <c r="N1182" i="5"/>
  <c r="J1181" i="5"/>
  <c r="F1180" i="5"/>
  <c r="L1179" i="5"/>
  <c r="H1193" i="5"/>
  <c r="F1193" i="5"/>
  <c r="J1192" i="5"/>
  <c r="R1190" i="5"/>
  <c r="N1188" i="5"/>
  <c r="R1187" i="5"/>
  <c r="H1187" i="5"/>
  <c r="N1185" i="5"/>
  <c r="J1184" i="5"/>
  <c r="P1183" i="5"/>
  <c r="L1182" i="5"/>
  <c r="H1181" i="5"/>
  <c r="L1180" i="5"/>
  <c r="R1179" i="5"/>
  <c r="R1181" i="5"/>
  <c r="P1191" i="5"/>
  <c r="N1180" i="5"/>
  <c r="H1190" i="5"/>
  <c r="H1183" i="5"/>
  <c r="J1179" i="5"/>
  <c r="L1189" i="5"/>
  <c r="P1185" i="5"/>
  <c r="F1185" i="5"/>
  <c r="M1184" i="5"/>
  <c r="K1182" i="5"/>
  <c r="M1193" i="5"/>
  <c r="O1191" i="5"/>
  <c r="O1185" i="5"/>
  <c r="M1183" i="5"/>
  <c r="I1180" i="5"/>
  <c r="I1186" i="5"/>
  <c r="Q1186" i="5"/>
  <c r="O1184" i="5"/>
  <c r="G1192" i="5"/>
  <c r="M1182" i="5"/>
  <c r="K1187" i="5"/>
  <c r="G1184" i="5"/>
  <c r="G1189" i="5"/>
  <c r="Q1185" i="5"/>
  <c r="G1179" i="5"/>
  <c r="Q1184" i="5"/>
  <c r="K1179" i="5"/>
  <c r="M1188" i="5"/>
  <c r="I1185" i="5"/>
  <c r="I1190" i="5"/>
  <c r="G1188" i="5"/>
  <c r="K1181" i="5"/>
  <c r="I1188" i="5"/>
  <c r="K1192" i="5"/>
  <c r="O1189" i="5"/>
  <c r="G1181" i="5"/>
  <c r="K1191" i="5"/>
  <c r="I1189" i="5"/>
  <c r="O1183" i="5"/>
  <c r="M1190" i="5"/>
  <c r="M1180" i="5"/>
  <c r="Q1190" i="5"/>
  <c r="M1187" i="5"/>
  <c r="I1182" i="5"/>
  <c r="K1193" i="5"/>
  <c r="G1180" i="5"/>
  <c r="K1190" i="5"/>
  <c r="G1187" i="5"/>
  <c r="O1193" i="5"/>
  <c r="O1181" i="5"/>
  <c r="K1183" i="5"/>
  <c r="I1181" i="5"/>
  <c r="M1191" i="5"/>
  <c r="K1189" i="5"/>
  <c r="Q1182" i="5"/>
  <c r="M1179" i="5"/>
  <c r="Q1189" i="5"/>
  <c r="M1186" i="5"/>
  <c r="G1183" i="5"/>
  <c r="Q1187" i="5"/>
  <c r="K1180" i="5"/>
  <c r="O1190" i="5"/>
  <c r="M1192" i="5"/>
  <c r="Q1188" i="5"/>
  <c r="K1185" i="5"/>
  <c r="Q1179" i="5"/>
  <c r="G1190" i="5"/>
  <c r="M1181" i="5"/>
  <c r="Q1191" i="5"/>
  <c r="O1180" i="5"/>
  <c r="G1193" i="5"/>
  <c r="O1187" i="5"/>
  <c r="Q1192" i="5"/>
  <c r="I1191" i="5"/>
  <c r="O1182" i="5"/>
  <c r="Q1193" i="5"/>
  <c r="Q1181" i="5"/>
  <c r="G1191" i="5"/>
  <c r="G1182" i="5"/>
  <c r="I1193" i="5"/>
  <c r="Q1183" i="5"/>
  <c r="K1186" i="5"/>
  <c r="I1183" i="5"/>
  <c r="G1186" i="5"/>
  <c r="G1185" i="5"/>
  <c r="O1188" i="5"/>
  <c r="K1184" i="5"/>
  <c r="I1187" i="5"/>
  <c r="Q1180" i="5"/>
  <c r="O1179" i="5"/>
  <c r="M1185" i="5"/>
  <c r="I1192" i="5"/>
  <c r="K1188" i="5"/>
  <c r="I1184" i="5"/>
  <c r="O1192" i="5"/>
  <c r="O1186" i="5"/>
  <c r="I1179" i="5"/>
  <c r="M1189" i="5"/>
  <c r="H863" i="5"/>
  <c r="P861" i="5"/>
  <c r="F861" i="5"/>
  <c r="J860" i="5"/>
  <c r="F858" i="5"/>
  <c r="J857" i="5"/>
  <c r="H855" i="5"/>
  <c r="P853" i="5"/>
  <c r="F853" i="5"/>
  <c r="J852" i="5"/>
  <c r="F850" i="5"/>
  <c r="J849" i="5"/>
  <c r="R863" i="5"/>
  <c r="F863" i="5"/>
  <c r="J862" i="5"/>
  <c r="H860" i="5"/>
  <c r="L859" i="5"/>
  <c r="P858" i="5"/>
  <c r="N856" i="5"/>
  <c r="R855" i="5"/>
  <c r="F855" i="5"/>
  <c r="J854" i="5"/>
  <c r="H852" i="5"/>
  <c r="L851" i="5"/>
  <c r="P850" i="5"/>
  <c r="P863" i="5"/>
  <c r="N861" i="5"/>
  <c r="R860" i="5"/>
  <c r="N858" i="5"/>
  <c r="R857" i="5"/>
  <c r="H857" i="5"/>
  <c r="P855" i="5"/>
  <c r="N853" i="5"/>
  <c r="R852" i="5"/>
  <c r="N850" i="5"/>
  <c r="R849" i="5"/>
  <c r="H849" i="5"/>
  <c r="N863" i="5"/>
  <c r="R862" i="5"/>
  <c r="H862" i="5"/>
  <c r="L861" i="5"/>
  <c r="P860" i="5"/>
  <c r="F860" i="5"/>
  <c r="J859" i="5"/>
  <c r="L858" i="5"/>
  <c r="L856" i="5"/>
  <c r="N855" i="5"/>
  <c r="R854" i="5"/>
  <c r="H854" i="5"/>
  <c r="L853" i="5"/>
  <c r="P852" i="5"/>
  <c r="F852" i="5"/>
  <c r="J851" i="5"/>
  <c r="L850" i="5"/>
  <c r="F862" i="5"/>
  <c r="J861" i="5"/>
  <c r="H859" i="5"/>
  <c r="P857" i="5"/>
  <c r="F857" i="5"/>
  <c r="J856" i="5"/>
  <c r="F854" i="5"/>
  <c r="J853" i="5"/>
  <c r="H851" i="5"/>
  <c r="P849" i="5"/>
  <c r="F849" i="5"/>
  <c r="L863" i="5"/>
  <c r="P862" i="5"/>
  <c r="N860" i="5"/>
  <c r="R859" i="5"/>
  <c r="F859" i="5"/>
  <c r="J858" i="5"/>
  <c r="H856" i="5"/>
  <c r="L855" i="5"/>
  <c r="P854" i="5"/>
  <c r="N852" i="5"/>
  <c r="R851" i="5"/>
  <c r="F851" i="5"/>
  <c r="J850" i="5"/>
  <c r="N862" i="5"/>
  <c r="R861" i="5"/>
  <c r="H861" i="5"/>
  <c r="P859" i="5"/>
  <c r="N857" i="5"/>
  <c r="R856" i="5"/>
  <c r="N854" i="5"/>
  <c r="R853" i="5"/>
  <c r="H853" i="5"/>
  <c r="P851" i="5"/>
  <c r="N849" i="5"/>
  <c r="J863" i="5"/>
  <c r="L862" i="5"/>
  <c r="L860" i="5"/>
  <c r="N859" i="5"/>
  <c r="R858" i="5"/>
  <c r="H858" i="5"/>
  <c r="L857" i="5"/>
  <c r="P856" i="5"/>
  <c r="F856" i="5"/>
  <c r="J855" i="5"/>
  <c r="L854" i="5"/>
  <c r="L852" i="5"/>
  <c r="N851" i="5"/>
  <c r="R850" i="5"/>
  <c r="H850" i="5"/>
  <c r="L849" i="5"/>
  <c r="I849" i="5"/>
  <c r="O852" i="5"/>
  <c r="G857" i="5"/>
  <c r="O863" i="5"/>
  <c r="I856" i="5"/>
  <c r="K857" i="5"/>
  <c r="G863" i="5"/>
  <c r="Q852" i="5"/>
  <c r="M858" i="5"/>
  <c r="I863" i="5"/>
  <c r="I862" i="5"/>
  <c r="Q863" i="5"/>
  <c r="K851" i="5"/>
  <c r="K859" i="5"/>
  <c r="G856" i="5"/>
  <c r="O859" i="5"/>
  <c r="O850" i="5"/>
  <c r="O860" i="5"/>
  <c r="K850" i="5"/>
  <c r="M851" i="5"/>
  <c r="O861" i="5"/>
  <c r="Q849" i="5"/>
  <c r="Q851" i="5"/>
  <c r="M859" i="5"/>
  <c r="K858" i="5"/>
  <c r="K854" i="5"/>
  <c r="Q862" i="5"/>
  <c r="G854" i="5"/>
  <c r="G862" i="5"/>
  <c r="Q853" i="5"/>
  <c r="I857" i="5"/>
  <c r="K849" i="5"/>
  <c r="Q850" i="5"/>
  <c r="Q857" i="5"/>
  <c r="G853" i="5"/>
  <c r="I853" i="5"/>
  <c r="I854" i="5"/>
  <c r="I855" i="5"/>
  <c r="G849" i="5"/>
  <c r="Q854" i="5"/>
  <c r="Q861" i="5"/>
  <c r="M852" i="5"/>
  <c r="K862" i="5"/>
  <c r="K855" i="5"/>
  <c r="O862" i="5"/>
  <c r="I861" i="5"/>
  <c r="O857" i="5"/>
  <c r="O856" i="5"/>
  <c r="Q858" i="5"/>
  <c r="K856" i="5"/>
  <c r="I858" i="5"/>
  <c r="G855" i="5"/>
  <c r="G861" i="5"/>
  <c r="O849" i="5"/>
  <c r="G860" i="5"/>
  <c r="G852" i="5"/>
  <c r="M857" i="5"/>
  <c r="I850" i="5"/>
  <c r="O853" i="5"/>
  <c r="M860" i="5"/>
  <c r="Q860" i="5"/>
  <c r="O851" i="5"/>
  <c r="M856" i="5"/>
  <c r="M850" i="5"/>
  <c r="M855" i="5"/>
  <c r="M849" i="5"/>
  <c r="O858" i="5"/>
  <c r="Q856" i="5"/>
  <c r="G851" i="5"/>
  <c r="I859" i="5"/>
  <c r="M862" i="5"/>
  <c r="G859" i="5"/>
  <c r="K853" i="5"/>
  <c r="G850" i="5"/>
  <c r="K860" i="5"/>
  <c r="Q859" i="5"/>
  <c r="I860" i="5"/>
  <c r="O855" i="5"/>
  <c r="I851" i="5"/>
  <c r="M861" i="5"/>
  <c r="K863" i="5"/>
  <c r="K861" i="5"/>
  <c r="K852" i="5"/>
  <c r="M863" i="5"/>
  <c r="M853" i="5"/>
  <c r="O854" i="5"/>
  <c r="I852" i="5"/>
  <c r="Q855" i="5"/>
  <c r="M854" i="5"/>
  <c r="G858" i="5"/>
  <c r="H833" i="5"/>
  <c r="R831" i="5"/>
  <c r="N830" i="5"/>
  <c r="J829" i="5"/>
  <c r="F828" i="5"/>
  <c r="P826" i="5"/>
  <c r="R824" i="5"/>
  <c r="H824" i="5"/>
  <c r="R822" i="5"/>
  <c r="F821" i="5"/>
  <c r="P819" i="5"/>
  <c r="F819" i="5"/>
  <c r="P833" i="5"/>
  <c r="L832" i="5"/>
  <c r="H831" i="5"/>
  <c r="L830" i="5"/>
  <c r="R829" i="5"/>
  <c r="N828" i="5"/>
  <c r="J827" i="5"/>
  <c r="F826" i="5"/>
  <c r="L825" i="5"/>
  <c r="P824" i="5"/>
  <c r="L823" i="5"/>
  <c r="H822" i="5"/>
  <c r="N821" i="5"/>
  <c r="J820" i="5"/>
  <c r="N819" i="5"/>
  <c r="F833" i="5"/>
  <c r="P831" i="5"/>
  <c r="F831" i="5"/>
  <c r="H829" i="5"/>
  <c r="R827" i="5"/>
  <c r="N826" i="5"/>
  <c r="J825" i="5"/>
  <c r="F824" i="5"/>
  <c r="P822" i="5"/>
  <c r="R820" i="5"/>
  <c r="H820" i="5"/>
  <c r="N833" i="5"/>
  <c r="J832" i="5"/>
  <c r="N831" i="5"/>
  <c r="J830" i="5"/>
  <c r="P829" i="5"/>
  <c r="L828" i="5"/>
  <c r="H827" i="5"/>
  <c r="L826" i="5"/>
  <c r="R825" i="5"/>
  <c r="N824" i="5"/>
  <c r="J823" i="5"/>
  <c r="F822" i="5"/>
  <c r="L821" i="5"/>
  <c r="P820" i="5"/>
  <c r="L819" i="5"/>
  <c r="R832" i="5"/>
  <c r="H832" i="5"/>
  <c r="R830" i="5"/>
  <c r="F829" i="5"/>
  <c r="P827" i="5"/>
  <c r="F827" i="5"/>
  <c r="H825" i="5"/>
  <c r="R823" i="5"/>
  <c r="N822" i="5"/>
  <c r="J821" i="5"/>
  <c r="F820" i="5"/>
  <c r="L833" i="5"/>
  <c r="P832" i="5"/>
  <c r="L831" i="5"/>
  <c r="H830" i="5"/>
  <c r="N829" i="5"/>
  <c r="J828" i="5"/>
  <c r="N827" i="5"/>
  <c r="J826" i="5"/>
  <c r="P825" i="5"/>
  <c r="L824" i="5"/>
  <c r="H823" i="5"/>
  <c r="L822" i="5"/>
  <c r="R821" i="5"/>
  <c r="N820" i="5"/>
  <c r="J819" i="5"/>
  <c r="J833" i="5"/>
  <c r="F832" i="5"/>
  <c r="P830" i="5"/>
  <c r="R828" i="5"/>
  <c r="H828" i="5"/>
  <c r="R826" i="5"/>
  <c r="F825" i="5"/>
  <c r="P823" i="5"/>
  <c r="F823" i="5"/>
  <c r="H821" i="5"/>
  <c r="R819" i="5"/>
  <c r="R833" i="5"/>
  <c r="N832" i="5"/>
  <c r="J831" i="5"/>
  <c r="F830" i="5"/>
  <c r="L829" i="5"/>
  <c r="P828" i="5"/>
  <c r="L827" i="5"/>
  <c r="H826" i="5"/>
  <c r="N825" i="5"/>
  <c r="J824" i="5"/>
  <c r="N823" i="5"/>
  <c r="J822" i="5"/>
  <c r="P821" i="5"/>
  <c r="L820" i="5"/>
  <c r="H819" i="5"/>
  <c r="Q825" i="5"/>
  <c r="K823" i="5"/>
  <c r="G828" i="5"/>
  <c r="K830" i="5"/>
  <c r="Q824" i="5"/>
  <c r="I826" i="5"/>
  <c r="G825" i="5"/>
  <c r="K827" i="5"/>
  <c r="O829" i="5"/>
  <c r="Q829" i="5"/>
  <c r="M823" i="5"/>
  <c r="O823" i="5"/>
  <c r="O831" i="5"/>
  <c r="Q830" i="5"/>
  <c r="M828" i="5"/>
  <c r="I819" i="5"/>
  <c r="M829" i="5"/>
  <c r="M833" i="5"/>
  <c r="M830" i="5"/>
  <c r="K820" i="5"/>
  <c r="O830" i="5"/>
  <c r="I822" i="5"/>
  <c r="G819" i="5"/>
  <c r="M832" i="5"/>
  <c r="O820" i="5"/>
  <c r="M821" i="5"/>
  <c r="Q831" i="5"/>
  <c r="O825" i="5"/>
  <c r="G820" i="5"/>
  <c r="M824" i="5"/>
  <c r="M822" i="5"/>
  <c r="G832" i="5"/>
  <c r="M819" i="5"/>
  <c r="I825" i="5"/>
  <c r="I820" i="5"/>
  <c r="O822" i="5"/>
  <c r="Q833" i="5"/>
  <c r="G829" i="5"/>
  <c r="I829" i="5"/>
  <c r="O824" i="5"/>
  <c r="I830" i="5"/>
  <c r="G821" i="5"/>
  <c r="I828" i="5"/>
  <c r="O833" i="5"/>
  <c r="G824" i="5"/>
  <c r="K821" i="5"/>
  <c r="O828" i="5"/>
  <c r="K829" i="5"/>
  <c r="Q823" i="5"/>
  <c r="K831" i="5"/>
  <c r="K833" i="5"/>
  <c r="I821" i="5"/>
  <c r="K832" i="5"/>
  <c r="M827" i="5"/>
  <c r="G827" i="5"/>
  <c r="Q821" i="5"/>
  <c r="G826" i="5"/>
  <c r="Q826" i="5"/>
  <c r="K822" i="5"/>
  <c r="M831" i="5"/>
  <c r="M820" i="5"/>
  <c r="K819" i="5"/>
  <c r="O821" i="5"/>
  <c r="Q822" i="5"/>
  <c r="K826" i="5"/>
  <c r="I827" i="5"/>
  <c r="K825" i="5"/>
  <c r="M825" i="5"/>
  <c r="Q820" i="5"/>
  <c r="O827" i="5"/>
  <c r="O826" i="5"/>
  <c r="I824" i="5"/>
  <c r="G831" i="5"/>
  <c r="Q827" i="5"/>
  <c r="M826" i="5"/>
  <c r="Q832" i="5"/>
  <c r="G830" i="5"/>
  <c r="Q828" i="5"/>
  <c r="Q819" i="5"/>
  <c r="I831" i="5"/>
  <c r="G833" i="5"/>
  <c r="O819" i="5"/>
  <c r="G822" i="5"/>
  <c r="I833" i="5"/>
  <c r="I832" i="5"/>
  <c r="O832" i="5"/>
  <c r="I823" i="5"/>
  <c r="K828" i="5"/>
  <c r="G823" i="5"/>
  <c r="K824" i="5"/>
  <c r="H847" i="5"/>
  <c r="P845" i="5"/>
  <c r="F845" i="5"/>
  <c r="J844" i="5"/>
  <c r="F842" i="5"/>
  <c r="J841" i="5"/>
  <c r="H839" i="5"/>
  <c r="P837" i="5"/>
  <c r="F837" i="5"/>
  <c r="P835" i="5"/>
  <c r="F835" i="5"/>
  <c r="N848" i="5"/>
  <c r="R847" i="5"/>
  <c r="F847" i="5"/>
  <c r="J846" i="5"/>
  <c r="H844" i="5"/>
  <c r="L843" i="5"/>
  <c r="P842" i="5"/>
  <c r="N840" i="5"/>
  <c r="R839" i="5"/>
  <c r="F839" i="5"/>
  <c r="J838" i="5"/>
  <c r="J836" i="5"/>
  <c r="N835" i="5"/>
  <c r="J834" i="5"/>
  <c r="P847" i="5"/>
  <c r="N845" i="5"/>
  <c r="R844" i="5"/>
  <c r="N842" i="5"/>
  <c r="R841" i="5"/>
  <c r="H841" i="5"/>
  <c r="P839" i="5"/>
  <c r="N837" i="5"/>
  <c r="R836" i="5"/>
  <c r="H836" i="5"/>
  <c r="R834" i="5"/>
  <c r="L848" i="5"/>
  <c r="N847" i="5"/>
  <c r="R846" i="5"/>
  <c r="H846" i="5"/>
  <c r="L845" i="5"/>
  <c r="P844" i="5"/>
  <c r="F844" i="5"/>
  <c r="J843" i="5"/>
  <c r="L842" i="5"/>
  <c r="L840" i="5"/>
  <c r="N839" i="5"/>
  <c r="R838" i="5"/>
  <c r="H838" i="5"/>
  <c r="L837" i="5"/>
  <c r="P836" i="5"/>
  <c r="L835" i="5"/>
  <c r="H834" i="5"/>
  <c r="J848" i="5"/>
  <c r="F846" i="5"/>
  <c r="J845" i="5"/>
  <c r="H843" i="5"/>
  <c r="P841" i="5"/>
  <c r="F841" i="5"/>
  <c r="J840" i="5"/>
  <c r="F838" i="5"/>
  <c r="J837" i="5"/>
  <c r="F836" i="5"/>
  <c r="P834" i="5"/>
  <c r="H848" i="5"/>
  <c r="L847" i="5"/>
  <c r="P846" i="5"/>
  <c r="N844" i="5"/>
  <c r="R843" i="5"/>
  <c r="F843" i="5"/>
  <c r="J842" i="5"/>
  <c r="H840" i="5"/>
  <c r="L839" i="5"/>
  <c r="P838" i="5"/>
  <c r="N836" i="5"/>
  <c r="J835" i="5"/>
  <c r="F834" i="5"/>
  <c r="R848" i="5"/>
  <c r="N846" i="5"/>
  <c r="R845" i="5"/>
  <c r="H845" i="5"/>
  <c r="P843" i="5"/>
  <c r="N841" i="5"/>
  <c r="R840" i="5"/>
  <c r="N838" i="5"/>
  <c r="R837" i="5"/>
  <c r="H837" i="5"/>
  <c r="R835" i="5"/>
  <c r="N834" i="5"/>
  <c r="P848" i="5"/>
  <c r="F848" i="5"/>
  <c r="J847" i="5"/>
  <c r="L846" i="5"/>
  <c r="L844" i="5"/>
  <c r="N843" i="5"/>
  <c r="R842" i="5"/>
  <c r="H842" i="5"/>
  <c r="L841" i="5"/>
  <c r="P840" i="5"/>
  <c r="F840" i="5"/>
  <c r="J839" i="5"/>
  <c r="L838" i="5"/>
  <c r="L836" i="5"/>
  <c r="H835" i="5"/>
  <c r="L834" i="5"/>
  <c r="K841" i="5"/>
  <c r="M847" i="5"/>
  <c r="O842" i="5"/>
  <c r="O838" i="5"/>
  <c r="I843" i="5"/>
  <c r="O843" i="5"/>
  <c r="I839" i="5"/>
  <c r="I840" i="5"/>
  <c r="G838" i="5"/>
  <c r="O847" i="5"/>
  <c r="G842" i="5"/>
  <c r="G835" i="5"/>
  <c r="O846" i="5"/>
  <c r="I836" i="5"/>
  <c r="G847" i="5"/>
  <c r="O840" i="5"/>
  <c r="M842" i="5"/>
  <c r="O834" i="5"/>
  <c r="I838" i="5"/>
  <c r="K837" i="5"/>
  <c r="M838" i="5"/>
  <c r="M845" i="5"/>
  <c r="O839" i="5"/>
  <c r="Q840" i="5"/>
  <c r="G834" i="5"/>
  <c r="Q841" i="5"/>
  <c r="Q844" i="5"/>
  <c r="G846" i="5"/>
  <c r="M841" i="5"/>
  <c r="Q847" i="5"/>
  <c r="G845" i="5"/>
  <c r="G843" i="5"/>
  <c r="I844" i="5"/>
  <c r="K845" i="5"/>
  <c r="M846" i="5"/>
  <c r="M837" i="5"/>
  <c r="G844" i="5"/>
  <c r="G839" i="5"/>
  <c r="O835" i="5"/>
  <c r="Q834" i="5"/>
  <c r="M848" i="5"/>
  <c r="K844" i="5"/>
  <c r="I845" i="5"/>
  <c r="M840" i="5"/>
  <c r="O848" i="5"/>
  <c r="G836" i="5"/>
  <c r="K846" i="5"/>
  <c r="K840" i="5"/>
  <c r="Q835" i="5"/>
  <c r="Q836" i="5"/>
  <c r="I846" i="5"/>
  <c r="Q842" i="5"/>
  <c r="O841" i="5"/>
  <c r="K836" i="5"/>
  <c r="K839" i="5"/>
  <c r="I837" i="5"/>
  <c r="K848" i="5"/>
  <c r="G848" i="5"/>
  <c r="Q843" i="5"/>
  <c r="M834" i="5"/>
  <c r="I848" i="5"/>
  <c r="I835" i="5"/>
  <c r="G837" i="5"/>
  <c r="Q839" i="5"/>
  <c r="K838" i="5"/>
  <c r="M839" i="5"/>
  <c r="M836" i="5"/>
  <c r="M835" i="5"/>
  <c r="Q845" i="5"/>
  <c r="Q838" i="5"/>
  <c r="O836" i="5"/>
  <c r="G841" i="5"/>
  <c r="Q837" i="5"/>
  <c r="K843" i="5"/>
  <c r="K835" i="5"/>
  <c r="G840" i="5"/>
  <c r="O845" i="5"/>
  <c r="O837" i="5"/>
  <c r="I841" i="5"/>
  <c r="Q848" i="5"/>
  <c r="I842" i="5"/>
  <c r="K842" i="5"/>
  <c r="I847" i="5"/>
  <c r="M844" i="5"/>
  <c r="K834" i="5"/>
  <c r="M843" i="5"/>
  <c r="I834" i="5"/>
  <c r="Q846" i="5"/>
  <c r="K847" i="5"/>
  <c r="O844" i="5"/>
  <c r="N1448" i="5"/>
  <c r="F1448" i="5"/>
  <c r="L1447" i="5"/>
  <c r="R1446" i="5"/>
  <c r="J1446" i="5"/>
  <c r="P1445" i="5"/>
  <c r="H1445" i="5"/>
  <c r="N1444" i="5"/>
  <c r="L1448" i="5"/>
  <c r="R1447" i="5"/>
  <c r="J1447" i="5"/>
  <c r="P1446" i="5"/>
  <c r="H1446" i="5"/>
  <c r="N1445" i="5"/>
  <c r="F1445" i="5"/>
  <c r="L1444" i="5"/>
  <c r="R1443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F1443" i="5"/>
  <c r="J1442" i="5"/>
  <c r="L1441" i="5"/>
  <c r="L1439" i="5"/>
  <c r="N1438" i="5"/>
  <c r="R1437" i="5"/>
  <c r="H1437" i="5"/>
  <c r="L1436" i="5"/>
  <c r="P1435" i="5"/>
  <c r="F1435" i="5"/>
  <c r="J1434" i="5"/>
  <c r="P1443" i="5"/>
  <c r="H1442" i="5"/>
  <c r="P1440" i="5"/>
  <c r="F1440" i="5"/>
  <c r="J1439" i="5"/>
  <c r="F1437" i="5"/>
  <c r="J1436" i="5"/>
  <c r="H1434" i="5"/>
  <c r="R1442" i="5"/>
  <c r="F1442" i="5"/>
  <c r="J1441" i="5"/>
  <c r="H1439" i="5"/>
  <c r="L1438" i="5"/>
  <c r="P1437" i="5"/>
  <c r="N1435" i="5"/>
  <c r="R1434" i="5"/>
  <c r="F1434" i="5"/>
  <c r="P1442" i="5"/>
  <c r="N1440" i="5"/>
  <c r="R1439" i="5"/>
  <c r="N1437" i="5"/>
  <c r="R1436" i="5"/>
  <c r="H1436" i="5"/>
  <c r="P1434" i="5"/>
  <c r="L1443" i="5"/>
  <c r="N1442" i="5"/>
  <c r="R1441" i="5"/>
  <c r="H1441" i="5"/>
  <c r="L1440" i="5"/>
  <c r="P1439" i="5"/>
  <c r="F1439" i="5"/>
  <c r="J1438" i="5"/>
  <c r="L1437" i="5"/>
  <c r="L1435" i="5"/>
  <c r="N1434" i="5"/>
  <c r="J1443" i="5"/>
  <c r="F1441" i="5"/>
  <c r="J1440" i="5"/>
  <c r="H1438" i="5"/>
  <c r="P1436" i="5"/>
  <c r="F1436" i="5"/>
  <c r="J1435" i="5"/>
  <c r="H1443" i="5"/>
  <c r="L1442" i="5"/>
  <c r="P1441" i="5"/>
  <c r="F1444" i="5"/>
  <c r="N1441" i="5"/>
  <c r="R1440" i="5"/>
  <c r="H1440" i="5"/>
  <c r="P1438" i="5"/>
  <c r="N1436" i="5"/>
  <c r="R1435" i="5"/>
  <c r="J1437" i="5"/>
  <c r="N1439" i="5"/>
  <c r="H1435" i="5"/>
  <c r="R1438" i="5"/>
  <c r="F1438" i="5"/>
  <c r="L1434" i="5"/>
  <c r="M1440" i="5"/>
  <c r="O1441" i="5"/>
  <c r="Q1442" i="5"/>
  <c r="Q1434" i="5"/>
  <c r="G1445" i="5"/>
  <c r="Q1447" i="5"/>
  <c r="I1446" i="5"/>
  <c r="G1437" i="5"/>
  <c r="I1448" i="5"/>
  <c r="I1438" i="5"/>
  <c r="M1436" i="5"/>
  <c r="Q1446" i="5"/>
  <c r="M1434" i="5"/>
  <c r="Q1444" i="5"/>
  <c r="O1439" i="5"/>
  <c r="G1444" i="5"/>
  <c r="M1437" i="5"/>
  <c r="O1448" i="5"/>
  <c r="Q1437" i="5"/>
  <c r="I1439" i="5"/>
  <c r="O1437" i="5"/>
  <c r="Q1448" i="5"/>
  <c r="O1435" i="5"/>
  <c r="Q1440" i="5"/>
  <c r="I1445" i="5"/>
  <c r="O1438" i="5"/>
  <c r="G1440" i="5"/>
  <c r="K1440" i="5"/>
  <c r="Q1438" i="5"/>
  <c r="Q1436" i="5"/>
  <c r="G1443" i="5"/>
  <c r="G1436" i="5"/>
  <c r="K1446" i="5"/>
  <c r="Q1439" i="5"/>
  <c r="I1441" i="5"/>
  <c r="G1441" i="5"/>
  <c r="G1439" i="5"/>
  <c r="I1444" i="5"/>
  <c r="I1437" i="5"/>
  <c r="K1448" i="5"/>
  <c r="G1442" i="5"/>
  <c r="K1442" i="5"/>
  <c r="O1442" i="5"/>
  <c r="I1442" i="5"/>
  <c r="I1440" i="5"/>
  <c r="G1435" i="5"/>
  <c r="K1445" i="5"/>
  <c r="K1438" i="5"/>
  <c r="G1434" i="5"/>
  <c r="I1443" i="5"/>
  <c r="K1447" i="5"/>
  <c r="M1443" i="5"/>
  <c r="O1434" i="5"/>
  <c r="Q1443" i="5"/>
  <c r="Q1445" i="5"/>
  <c r="G1448" i="5"/>
  <c r="K1439" i="5"/>
  <c r="I1434" i="5"/>
  <c r="K1443" i="5"/>
  <c r="K1441" i="5"/>
  <c r="I1436" i="5"/>
  <c r="M1446" i="5"/>
  <c r="M1439" i="5"/>
  <c r="G1447" i="5"/>
  <c r="K1444" i="5"/>
  <c r="K1434" i="5"/>
  <c r="O1444" i="5"/>
  <c r="O1447" i="5"/>
  <c r="G1446" i="5"/>
  <c r="Q1435" i="5"/>
  <c r="I1447" i="5"/>
  <c r="M1444" i="5"/>
  <c r="M1442" i="5"/>
  <c r="K1437" i="5"/>
  <c r="M1448" i="5"/>
  <c r="O1440" i="5"/>
  <c r="I1435" i="5"/>
  <c r="M1445" i="5"/>
  <c r="M1435" i="5"/>
  <c r="K1435" i="5"/>
  <c r="O1445" i="5"/>
  <c r="M1447" i="5"/>
  <c r="O1443" i="5"/>
  <c r="M1438" i="5"/>
  <c r="Q1441" i="5"/>
  <c r="K1436" i="5"/>
  <c r="O1446" i="5"/>
  <c r="O1436" i="5"/>
  <c r="G1438" i="5"/>
  <c r="M1441" i="5"/>
  <c r="J998" i="5"/>
  <c r="F997" i="5"/>
  <c r="P995" i="5"/>
  <c r="R993" i="5"/>
  <c r="H993" i="5"/>
  <c r="R991" i="5"/>
  <c r="F990" i="5"/>
  <c r="P988" i="5"/>
  <c r="F988" i="5"/>
  <c r="H986" i="5"/>
  <c r="R984" i="5"/>
  <c r="R998" i="5"/>
  <c r="N997" i="5"/>
  <c r="J996" i="5"/>
  <c r="F995" i="5"/>
  <c r="L994" i="5"/>
  <c r="P993" i="5"/>
  <c r="L992" i="5"/>
  <c r="H991" i="5"/>
  <c r="N990" i="5"/>
  <c r="J989" i="5"/>
  <c r="N988" i="5"/>
  <c r="J987" i="5"/>
  <c r="P986" i="5"/>
  <c r="L985" i="5"/>
  <c r="H984" i="5"/>
  <c r="H998" i="5"/>
  <c r="R996" i="5"/>
  <c r="N995" i="5"/>
  <c r="J994" i="5"/>
  <c r="F993" i="5"/>
  <c r="P991" i="5"/>
  <c r="R989" i="5"/>
  <c r="H989" i="5"/>
  <c r="R987" i="5"/>
  <c r="F986" i="5"/>
  <c r="P984" i="5"/>
  <c r="F984" i="5"/>
  <c r="P998" i="5"/>
  <c r="L997" i="5"/>
  <c r="H996" i="5"/>
  <c r="L995" i="5"/>
  <c r="R994" i="5"/>
  <c r="N993" i="5"/>
  <c r="J992" i="5"/>
  <c r="F991" i="5"/>
  <c r="L990" i="5"/>
  <c r="P989" i="5"/>
  <c r="L988" i="5"/>
  <c r="H987" i="5"/>
  <c r="N986" i="5"/>
  <c r="J985" i="5"/>
  <c r="N984" i="5"/>
  <c r="F998" i="5"/>
  <c r="P996" i="5"/>
  <c r="F996" i="5"/>
  <c r="H994" i="5"/>
  <c r="R992" i="5"/>
  <c r="N991" i="5"/>
  <c r="J990" i="5"/>
  <c r="F989" i="5"/>
  <c r="P987" i="5"/>
  <c r="R985" i="5"/>
  <c r="H985" i="5"/>
  <c r="N998" i="5"/>
  <c r="J997" i="5"/>
  <c r="N996" i="5"/>
  <c r="J995" i="5"/>
  <c r="P994" i="5"/>
  <c r="L993" i="5"/>
  <c r="H992" i="5"/>
  <c r="L991" i="5"/>
  <c r="R990" i="5"/>
  <c r="N989" i="5"/>
  <c r="J988" i="5"/>
  <c r="F987" i="5"/>
  <c r="L986" i="5"/>
  <c r="P985" i="5"/>
  <c r="L984" i="5"/>
  <c r="R997" i="5"/>
  <c r="H997" i="5"/>
  <c r="R995" i="5"/>
  <c r="F994" i="5"/>
  <c r="P992" i="5"/>
  <c r="F992" i="5"/>
  <c r="H990" i="5"/>
  <c r="R988" i="5"/>
  <c r="N987" i="5"/>
  <c r="J986" i="5"/>
  <c r="F985" i="5"/>
  <c r="J984" i="5"/>
  <c r="P997" i="5"/>
  <c r="N994" i="5"/>
  <c r="P990" i="5"/>
  <c r="L987" i="5"/>
  <c r="J993" i="5"/>
  <c r="R986" i="5"/>
  <c r="L996" i="5"/>
  <c r="L989" i="5"/>
  <c r="N992" i="5"/>
  <c r="N985" i="5"/>
  <c r="L998" i="5"/>
  <c r="H995" i="5"/>
  <c r="J991" i="5"/>
  <c r="H988" i="5"/>
  <c r="K995" i="5"/>
  <c r="I986" i="5"/>
  <c r="Q991" i="5"/>
  <c r="K996" i="5"/>
  <c r="I984" i="5"/>
  <c r="K992" i="5"/>
  <c r="G986" i="5"/>
  <c r="Q998" i="5"/>
  <c r="Q997" i="5"/>
  <c r="I994" i="5"/>
  <c r="Q988" i="5"/>
  <c r="Q995" i="5"/>
  <c r="M988" i="5"/>
  <c r="I995" i="5"/>
  <c r="M985" i="5"/>
  <c r="Q989" i="5"/>
  <c r="K989" i="5"/>
  <c r="Q984" i="5"/>
  <c r="O991" i="5"/>
  <c r="M994" i="5"/>
  <c r="O986" i="5"/>
  <c r="O989" i="5"/>
  <c r="G990" i="5"/>
  <c r="G992" i="5"/>
  <c r="G995" i="5"/>
  <c r="Q992" i="5"/>
  <c r="I991" i="5"/>
  <c r="M996" i="5"/>
  <c r="M993" i="5"/>
  <c r="G984" i="5"/>
  <c r="I993" i="5"/>
  <c r="I998" i="5"/>
  <c r="I988" i="5"/>
  <c r="I996" i="5"/>
  <c r="K988" i="5"/>
  <c r="M986" i="5"/>
  <c r="O994" i="5"/>
  <c r="G997" i="5"/>
  <c r="K994" i="5"/>
  <c r="M990" i="5"/>
  <c r="K998" i="5"/>
  <c r="I992" i="5"/>
  <c r="K997" i="5"/>
  <c r="K985" i="5"/>
  <c r="I985" i="5"/>
  <c r="M995" i="5"/>
  <c r="G985" i="5"/>
  <c r="Q996" i="5"/>
  <c r="Q990" i="5"/>
  <c r="K984" i="5"/>
  <c r="G991" i="5"/>
  <c r="O987" i="5"/>
  <c r="K986" i="5"/>
  <c r="O996" i="5"/>
  <c r="G987" i="5"/>
  <c r="M989" i="5"/>
  <c r="K987" i="5"/>
  <c r="G994" i="5"/>
  <c r="G993" i="5"/>
  <c r="I987" i="5"/>
  <c r="M998" i="5"/>
  <c r="I997" i="5"/>
  <c r="Q987" i="5"/>
  <c r="O990" i="5"/>
  <c r="O995" i="5"/>
  <c r="K993" i="5"/>
  <c r="M987" i="5"/>
  <c r="O998" i="5"/>
  <c r="K991" i="5"/>
  <c r="M992" i="5"/>
  <c r="Q985" i="5"/>
  <c r="G998" i="5"/>
  <c r="O993" i="5"/>
  <c r="Q994" i="5"/>
  <c r="G988" i="5"/>
  <c r="I989" i="5"/>
  <c r="K990" i="5"/>
  <c r="M997" i="5"/>
  <c r="M991" i="5"/>
  <c r="M984" i="5"/>
  <c r="O992" i="5"/>
  <c r="O988" i="5"/>
  <c r="O985" i="5"/>
  <c r="Q986" i="5"/>
  <c r="O984" i="5"/>
  <c r="Q993" i="5"/>
  <c r="G989" i="5"/>
  <c r="I990" i="5"/>
  <c r="O997" i="5"/>
  <c r="G996" i="5"/>
  <c r="P758" i="5"/>
  <c r="H758" i="5"/>
  <c r="N757" i="5"/>
  <c r="F757" i="5"/>
  <c r="L756" i="5"/>
  <c r="R755" i="5"/>
  <c r="L758" i="5"/>
  <c r="R757" i="5"/>
  <c r="J757" i="5"/>
  <c r="P756" i="5"/>
  <c r="H756" i="5"/>
  <c r="N755" i="5"/>
  <c r="F755" i="5"/>
  <c r="L754" i="5"/>
  <c r="R753" i="5"/>
  <c r="J758" i="5"/>
  <c r="N756" i="5"/>
  <c r="P753" i="5"/>
  <c r="P752" i="5"/>
  <c r="P751" i="5"/>
  <c r="P750" i="5"/>
  <c r="P749" i="5"/>
  <c r="P748" i="5"/>
  <c r="P747" i="5"/>
  <c r="P746" i="5"/>
  <c r="P745" i="5"/>
  <c r="P744" i="5"/>
  <c r="F758" i="5"/>
  <c r="J756" i="5"/>
  <c r="R754" i="5"/>
  <c r="N753" i="5"/>
  <c r="N752" i="5"/>
  <c r="N751" i="5"/>
  <c r="N750" i="5"/>
  <c r="N749" i="5"/>
  <c r="N748" i="5"/>
  <c r="N747" i="5"/>
  <c r="N746" i="5"/>
  <c r="N745" i="5"/>
  <c r="N744" i="5"/>
  <c r="F756" i="5"/>
  <c r="P754" i="5"/>
  <c r="L753" i="5"/>
  <c r="L752" i="5"/>
  <c r="L751" i="5"/>
  <c r="L750" i="5"/>
  <c r="L749" i="5"/>
  <c r="L748" i="5"/>
  <c r="L747" i="5"/>
  <c r="L746" i="5"/>
  <c r="L745" i="5"/>
  <c r="L744" i="5"/>
  <c r="P757" i="5"/>
  <c r="N754" i="5"/>
  <c r="J753" i="5"/>
  <c r="J752" i="5"/>
  <c r="J751" i="5"/>
  <c r="J750" i="5"/>
  <c r="J749" i="5"/>
  <c r="J748" i="5"/>
  <c r="J747" i="5"/>
  <c r="J746" i="5"/>
  <c r="J745" i="5"/>
  <c r="J744" i="5"/>
  <c r="L757" i="5"/>
  <c r="P755" i="5"/>
  <c r="J754" i="5"/>
  <c r="H753" i="5"/>
  <c r="H752" i="5"/>
  <c r="H751" i="5"/>
  <c r="H750" i="5"/>
  <c r="H749" i="5"/>
  <c r="H748" i="5"/>
  <c r="H747" i="5"/>
  <c r="H746" i="5"/>
  <c r="H745" i="5"/>
  <c r="H744" i="5"/>
  <c r="H757" i="5"/>
  <c r="L755" i="5"/>
  <c r="H754" i="5"/>
  <c r="F753" i="5"/>
  <c r="F752" i="5"/>
  <c r="F751" i="5"/>
  <c r="F750" i="5"/>
  <c r="F749" i="5"/>
  <c r="F748" i="5"/>
  <c r="F747" i="5"/>
  <c r="F746" i="5"/>
  <c r="F745" i="5"/>
  <c r="F744" i="5"/>
  <c r="R758" i="5"/>
  <c r="J755" i="5"/>
  <c r="F754" i="5"/>
  <c r="N758" i="5"/>
  <c r="R756" i="5"/>
  <c r="H755" i="5"/>
  <c r="R752" i="5"/>
  <c r="R751" i="5"/>
  <c r="R750" i="5"/>
  <c r="R749" i="5"/>
  <c r="R748" i="5"/>
  <c r="R747" i="5"/>
  <c r="R746" i="5"/>
  <c r="R745" i="5"/>
  <c r="R744" i="5"/>
  <c r="I758" i="5"/>
  <c r="K748" i="5"/>
  <c r="K758" i="5"/>
  <c r="O749" i="5"/>
  <c r="K745" i="5"/>
  <c r="M754" i="5"/>
  <c r="M745" i="5"/>
  <c r="I744" i="5"/>
  <c r="G746" i="5"/>
  <c r="K749" i="5"/>
  <c r="G745" i="5"/>
  <c r="K755" i="5"/>
  <c r="G751" i="5"/>
  <c r="Q750" i="5"/>
  <c r="K752" i="5"/>
  <c r="I757" i="5"/>
  <c r="I745" i="5"/>
  <c r="M755" i="5"/>
  <c r="G747" i="5"/>
  <c r="I747" i="5"/>
  <c r="K756" i="5"/>
  <c r="G754" i="5"/>
  <c r="Q744" i="5"/>
  <c r="O755" i="5"/>
  <c r="M758" i="5"/>
  <c r="Q755" i="5"/>
  <c r="Q748" i="5"/>
  <c r="O746" i="5"/>
  <c r="M748" i="5"/>
  <c r="K744" i="5"/>
  <c r="K746" i="5"/>
  <c r="O756" i="5"/>
  <c r="I755" i="5"/>
  <c r="Q757" i="5"/>
  <c r="M750" i="5"/>
  <c r="I746" i="5"/>
  <c r="Q758" i="5"/>
  <c r="K747" i="5"/>
  <c r="I752" i="5"/>
  <c r="G750" i="5"/>
  <c r="I754" i="5"/>
  <c r="M746" i="5"/>
  <c r="K757" i="5"/>
  <c r="M747" i="5"/>
  <c r="O758" i="5"/>
  <c r="I748" i="5"/>
  <c r="Q752" i="5"/>
  <c r="G753" i="5"/>
  <c r="M756" i="5"/>
  <c r="Q756" i="5"/>
  <c r="O754" i="5"/>
  <c r="K753" i="5"/>
  <c r="Q747" i="5"/>
  <c r="O748" i="5"/>
  <c r="O750" i="5"/>
  <c r="I756" i="5"/>
  <c r="I751" i="5"/>
  <c r="Q749" i="5"/>
  <c r="O751" i="5"/>
  <c r="M753" i="5"/>
  <c r="G752" i="5"/>
  <c r="G755" i="5"/>
  <c r="Q751" i="5"/>
  <c r="M749" i="5"/>
  <c r="O747" i="5"/>
  <c r="G757" i="5"/>
  <c r="I753" i="5"/>
  <c r="K754" i="5"/>
  <c r="O753" i="5"/>
  <c r="O752" i="5"/>
  <c r="M744" i="5"/>
  <c r="O757" i="5"/>
  <c r="Q753" i="5"/>
  <c r="M757" i="5"/>
  <c r="O744" i="5"/>
  <c r="G756" i="5"/>
  <c r="Q746" i="5"/>
  <c r="Q745" i="5"/>
  <c r="G758" i="5"/>
  <c r="I750" i="5"/>
  <c r="G748" i="5"/>
  <c r="M752" i="5"/>
  <c r="O745" i="5"/>
  <c r="I749" i="5"/>
  <c r="Q754" i="5"/>
  <c r="G749" i="5"/>
  <c r="K750" i="5"/>
  <c r="G744" i="5"/>
  <c r="K751" i="5"/>
  <c r="M751" i="5"/>
  <c r="R1208" i="5"/>
  <c r="H1208" i="5"/>
  <c r="R1206" i="5"/>
  <c r="F1205" i="5"/>
  <c r="P1203" i="5"/>
  <c r="F1203" i="5"/>
  <c r="H1201" i="5"/>
  <c r="R1199" i="5"/>
  <c r="N1198" i="5"/>
  <c r="J1197" i="5"/>
  <c r="P1196" i="5"/>
  <c r="H1196" i="5"/>
  <c r="N1195" i="5"/>
  <c r="F1195" i="5"/>
  <c r="L1194" i="5"/>
  <c r="P1208" i="5"/>
  <c r="L1207" i="5"/>
  <c r="H1206" i="5"/>
  <c r="N1205" i="5"/>
  <c r="J1204" i="5"/>
  <c r="N1203" i="5"/>
  <c r="J1202" i="5"/>
  <c r="P1201" i="5"/>
  <c r="L1200" i="5"/>
  <c r="H1199" i="5"/>
  <c r="F1208" i="5"/>
  <c r="P1206" i="5"/>
  <c r="R1204" i="5"/>
  <c r="H1204" i="5"/>
  <c r="R1202" i="5"/>
  <c r="F1201" i="5"/>
  <c r="N1208" i="5"/>
  <c r="J1207" i="5"/>
  <c r="F1206" i="5"/>
  <c r="L1205" i="5"/>
  <c r="P1204" i="5"/>
  <c r="L1203" i="5"/>
  <c r="H1202" i="5"/>
  <c r="N1201" i="5"/>
  <c r="J1200" i="5"/>
  <c r="N1199" i="5"/>
  <c r="J1198" i="5"/>
  <c r="P1197" i="5"/>
  <c r="R1207" i="5"/>
  <c r="N1206" i="5"/>
  <c r="J1205" i="5"/>
  <c r="F1204" i="5"/>
  <c r="P1202" i="5"/>
  <c r="R1200" i="5"/>
  <c r="H1200" i="5"/>
  <c r="R1198" i="5"/>
  <c r="F1197" i="5"/>
  <c r="L1196" i="5"/>
  <c r="R1195" i="5"/>
  <c r="J1195" i="5"/>
  <c r="P1194" i="5"/>
  <c r="L1208" i="5"/>
  <c r="H1207" i="5"/>
  <c r="L1206" i="5"/>
  <c r="R1205" i="5"/>
  <c r="N1204" i="5"/>
  <c r="P1207" i="5"/>
  <c r="F1207" i="5"/>
  <c r="H1205" i="5"/>
  <c r="R1203" i="5"/>
  <c r="N1202" i="5"/>
  <c r="J1201" i="5"/>
  <c r="F1200" i="5"/>
  <c r="P1198" i="5"/>
  <c r="R1196" i="5"/>
  <c r="J1196" i="5"/>
  <c r="J1208" i="5"/>
  <c r="N1207" i="5"/>
  <c r="J1206" i="5"/>
  <c r="P1205" i="5"/>
  <c r="L1204" i="5"/>
  <c r="H1203" i="5"/>
  <c r="L1202" i="5"/>
  <c r="R1201" i="5"/>
  <c r="N1200" i="5"/>
  <c r="L1198" i="5"/>
  <c r="L1197" i="5"/>
  <c r="L1195" i="5"/>
  <c r="F1202" i="5"/>
  <c r="P1199" i="5"/>
  <c r="L1199" i="5"/>
  <c r="H1198" i="5"/>
  <c r="H1197" i="5"/>
  <c r="F1196" i="5"/>
  <c r="H1195" i="5"/>
  <c r="J1194" i="5"/>
  <c r="L1201" i="5"/>
  <c r="J1199" i="5"/>
  <c r="F1198" i="5"/>
  <c r="H1194" i="5"/>
  <c r="F1199" i="5"/>
  <c r="P1200" i="5"/>
  <c r="R1197" i="5"/>
  <c r="P1195" i="5"/>
  <c r="R1194" i="5"/>
  <c r="F1194" i="5"/>
  <c r="J1203" i="5"/>
  <c r="N1196" i="5"/>
  <c r="N1197" i="5"/>
  <c r="N1194" i="5"/>
  <c r="M1194" i="5"/>
  <c r="Q1204" i="5"/>
  <c r="O1202" i="5"/>
  <c r="Q1207" i="5"/>
  <c r="O1195" i="5"/>
  <c r="O1207" i="5"/>
  <c r="Q1203" i="5"/>
  <c r="G1197" i="5"/>
  <c r="I1198" i="5"/>
  <c r="M1198" i="5"/>
  <c r="Q1196" i="5"/>
  <c r="O1194" i="5"/>
  <c r="G1206" i="5"/>
  <c r="K1199" i="5"/>
  <c r="M1200" i="5"/>
  <c r="O1199" i="5"/>
  <c r="I1195" i="5"/>
  <c r="M1205" i="5"/>
  <c r="G1199" i="5"/>
  <c r="Q1195" i="5"/>
  <c r="G1208" i="5"/>
  <c r="O1201" i="5"/>
  <c r="Q1202" i="5"/>
  <c r="Q1200" i="5"/>
  <c r="K1196" i="5"/>
  <c r="I1200" i="5"/>
  <c r="G1198" i="5"/>
  <c r="G1205" i="5"/>
  <c r="I1206" i="5"/>
  <c r="G1203" i="5"/>
  <c r="K1201" i="5"/>
  <c r="I1199" i="5"/>
  <c r="I1208" i="5"/>
  <c r="I1204" i="5"/>
  <c r="O1198" i="5"/>
  <c r="M1202" i="5"/>
  <c r="K1200" i="5"/>
  <c r="G1195" i="5"/>
  <c r="K1205" i="5"/>
  <c r="M1207" i="5"/>
  <c r="O1203" i="5"/>
  <c r="M1201" i="5"/>
  <c r="Q1194" i="5"/>
  <c r="I1196" i="5"/>
  <c r="M1206" i="5"/>
  <c r="G1202" i="5"/>
  <c r="M1197" i="5"/>
  <c r="O1205" i="5"/>
  <c r="M1204" i="5"/>
  <c r="Q1197" i="5"/>
  <c r="Q1201" i="5"/>
  <c r="Q1199" i="5"/>
  <c r="Q1208" i="5"/>
  <c r="Q1206" i="5"/>
  <c r="G1200" i="5"/>
  <c r="G1204" i="5"/>
  <c r="I1203" i="5"/>
  <c r="I1201" i="5"/>
  <c r="I1205" i="5"/>
  <c r="K1204" i="5"/>
  <c r="I1194" i="5"/>
  <c r="K1202" i="5"/>
  <c r="G1196" i="5"/>
  <c r="K1206" i="5"/>
  <c r="O1206" i="5"/>
  <c r="I1207" i="5"/>
  <c r="K1195" i="5"/>
  <c r="K1207" i="5"/>
  <c r="M1203" i="5"/>
  <c r="I1197" i="5"/>
  <c r="K1208" i="5"/>
  <c r="O1208" i="5"/>
  <c r="O1197" i="5"/>
  <c r="M1196" i="5"/>
  <c r="K1194" i="5"/>
  <c r="O1204" i="5"/>
  <c r="K1198" i="5"/>
  <c r="K1197" i="5"/>
  <c r="G1207" i="5"/>
  <c r="G1201" i="5"/>
  <c r="Q1198" i="5"/>
  <c r="M1195" i="5"/>
  <c r="Q1205" i="5"/>
  <c r="M1199" i="5"/>
  <c r="M1208" i="5"/>
  <c r="G1194" i="5"/>
  <c r="K1203" i="5"/>
  <c r="I1202" i="5"/>
  <c r="O1196" i="5"/>
  <c r="O1200" i="5"/>
  <c r="AL14" i="6"/>
  <c r="AM10" i="6"/>
  <c r="H817" i="5"/>
  <c r="R815" i="5"/>
  <c r="N814" i="5"/>
  <c r="J813" i="5"/>
  <c r="F812" i="5"/>
  <c r="P810" i="5"/>
  <c r="R808" i="5"/>
  <c r="H808" i="5"/>
  <c r="R806" i="5"/>
  <c r="F805" i="5"/>
  <c r="J818" i="5"/>
  <c r="P817" i="5"/>
  <c r="L816" i="5"/>
  <c r="H815" i="5"/>
  <c r="L814" i="5"/>
  <c r="R813" i="5"/>
  <c r="N812" i="5"/>
  <c r="J811" i="5"/>
  <c r="F810" i="5"/>
  <c r="L809" i="5"/>
  <c r="P808" i="5"/>
  <c r="L807" i="5"/>
  <c r="H806" i="5"/>
  <c r="N805" i="5"/>
  <c r="J804" i="5"/>
  <c r="R818" i="5"/>
  <c r="F817" i="5"/>
  <c r="P815" i="5"/>
  <c r="F815" i="5"/>
  <c r="H813" i="5"/>
  <c r="R811" i="5"/>
  <c r="N810" i="5"/>
  <c r="J809" i="5"/>
  <c r="F808" i="5"/>
  <c r="P806" i="5"/>
  <c r="R804" i="5"/>
  <c r="H804" i="5"/>
  <c r="H818" i="5"/>
  <c r="N817" i="5"/>
  <c r="J816" i="5"/>
  <c r="N815" i="5"/>
  <c r="J814" i="5"/>
  <c r="P813" i="5"/>
  <c r="L812" i="5"/>
  <c r="H811" i="5"/>
  <c r="L810" i="5"/>
  <c r="R809" i="5"/>
  <c r="N808" i="5"/>
  <c r="J807" i="5"/>
  <c r="F806" i="5"/>
  <c r="L805" i="5"/>
  <c r="P804" i="5"/>
  <c r="P818" i="5"/>
  <c r="R816" i="5"/>
  <c r="H816" i="5"/>
  <c r="R814" i="5"/>
  <c r="F813" i="5"/>
  <c r="P811" i="5"/>
  <c r="F811" i="5"/>
  <c r="H809" i="5"/>
  <c r="R807" i="5"/>
  <c r="N806" i="5"/>
  <c r="J805" i="5"/>
  <c r="F804" i="5"/>
  <c r="F818" i="5"/>
  <c r="L817" i="5"/>
  <c r="P816" i="5"/>
  <c r="L815" i="5"/>
  <c r="H814" i="5"/>
  <c r="N813" i="5"/>
  <c r="J812" i="5"/>
  <c r="N811" i="5"/>
  <c r="J810" i="5"/>
  <c r="P809" i="5"/>
  <c r="L808" i="5"/>
  <c r="H807" i="5"/>
  <c r="L806" i="5"/>
  <c r="R805" i="5"/>
  <c r="N804" i="5"/>
  <c r="N818" i="5"/>
  <c r="J817" i="5"/>
  <c r="F816" i="5"/>
  <c r="P814" i="5"/>
  <c r="R812" i="5"/>
  <c r="H812" i="5"/>
  <c r="R810" i="5"/>
  <c r="F809" i="5"/>
  <c r="P807" i="5"/>
  <c r="F807" i="5"/>
  <c r="H805" i="5"/>
  <c r="L818" i="5"/>
  <c r="R817" i="5"/>
  <c r="N816" i="5"/>
  <c r="J815" i="5"/>
  <c r="F814" i="5"/>
  <c r="L813" i="5"/>
  <c r="P812" i="5"/>
  <c r="L811" i="5"/>
  <c r="H810" i="5"/>
  <c r="N809" i="5"/>
  <c r="J808" i="5"/>
  <c r="N807" i="5"/>
  <c r="J806" i="5"/>
  <c r="P805" i="5"/>
  <c r="L804" i="5"/>
  <c r="K812" i="5"/>
  <c r="G811" i="5"/>
  <c r="O813" i="5"/>
  <c r="M809" i="5"/>
  <c r="I807" i="5"/>
  <c r="I804" i="5"/>
  <c r="O815" i="5"/>
  <c r="Q806" i="5"/>
  <c r="G814" i="5"/>
  <c r="Q811" i="5"/>
  <c r="I809" i="5"/>
  <c r="M806" i="5"/>
  <c r="O807" i="5"/>
  <c r="I817" i="5"/>
  <c r="Q816" i="5"/>
  <c r="Q814" i="5"/>
  <c r="K818" i="5"/>
  <c r="M817" i="5"/>
  <c r="I815" i="5"/>
  <c r="K810" i="5"/>
  <c r="I812" i="5"/>
  <c r="Q807" i="5"/>
  <c r="K813" i="5"/>
  <c r="Q818" i="5"/>
  <c r="K811" i="5"/>
  <c r="I808" i="5"/>
  <c r="M804" i="5"/>
  <c r="G809" i="5"/>
  <c r="K808" i="5"/>
  <c r="M811" i="5"/>
  <c r="G810" i="5"/>
  <c r="Q804" i="5"/>
  <c r="Q812" i="5"/>
  <c r="M812" i="5"/>
  <c r="G807" i="5"/>
  <c r="O810" i="5"/>
  <c r="O812" i="5"/>
  <c r="K805" i="5"/>
  <c r="I811" i="5"/>
  <c r="Q817" i="5"/>
  <c r="I818" i="5"/>
  <c r="K809" i="5"/>
  <c r="O811" i="5"/>
  <c r="K816" i="5"/>
  <c r="O817" i="5"/>
  <c r="Q813" i="5"/>
  <c r="M814" i="5"/>
  <c r="M805" i="5"/>
  <c r="O806" i="5"/>
  <c r="M813" i="5"/>
  <c r="K817" i="5"/>
  <c r="M810" i="5"/>
  <c r="G815" i="5"/>
  <c r="I816" i="5"/>
  <c r="O804" i="5"/>
  <c r="G816" i="5"/>
  <c r="Q815" i="5"/>
  <c r="Q808" i="5"/>
  <c r="O814" i="5"/>
  <c r="K804" i="5"/>
  <c r="O805" i="5"/>
  <c r="I810" i="5"/>
  <c r="G806" i="5"/>
  <c r="Q805" i="5"/>
  <c r="G818" i="5"/>
  <c r="M816" i="5"/>
  <c r="K807" i="5"/>
  <c r="K806" i="5"/>
  <c r="M815" i="5"/>
  <c r="O809" i="5"/>
  <c r="O816" i="5"/>
  <c r="G813" i="5"/>
  <c r="M807" i="5"/>
  <c r="O818" i="5"/>
  <c r="K815" i="5"/>
  <c r="O808" i="5"/>
  <c r="I806" i="5"/>
  <c r="M818" i="5"/>
  <c r="Q809" i="5"/>
  <c r="G808" i="5"/>
  <c r="M808" i="5"/>
  <c r="G817" i="5"/>
  <c r="G812" i="5"/>
  <c r="Q810" i="5"/>
  <c r="G804" i="5"/>
  <c r="I813" i="5"/>
  <c r="I814" i="5"/>
  <c r="G805" i="5"/>
  <c r="I805" i="5"/>
  <c r="K814" i="5"/>
  <c r="R1177" i="5"/>
  <c r="N1176" i="5"/>
  <c r="J1175" i="5"/>
  <c r="F1174" i="5"/>
  <c r="P1172" i="5"/>
  <c r="R1170" i="5"/>
  <c r="H1170" i="5"/>
  <c r="R1168" i="5"/>
  <c r="F1167" i="5"/>
  <c r="P1165" i="5"/>
  <c r="F1165" i="5"/>
  <c r="L1178" i="5"/>
  <c r="H1177" i="5"/>
  <c r="L1176" i="5"/>
  <c r="R1175" i="5"/>
  <c r="N1174" i="5"/>
  <c r="J1173" i="5"/>
  <c r="F1172" i="5"/>
  <c r="L1171" i="5"/>
  <c r="P1170" i="5"/>
  <c r="L1169" i="5"/>
  <c r="H1168" i="5"/>
  <c r="N1167" i="5"/>
  <c r="J1166" i="5"/>
  <c r="N1165" i="5"/>
  <c r="J1164" i="5"/>
  <c r="P1177" i="5"/>
  <c r="F1177" i="5"/>
  <c r="H1175" i="5"/>
  <c r="R1173" i="5"/>
  <c r="N1172" i="5"/>
  <c r="J1171" i="5"/>
  <c r="F1170" i="5"/>
  <c r="P1168" i="5"/>
  <c r="R1166" i="5"/>
  <c r="H1166" i="5"/>
  <c r="R1164" i="5"/>
  <c r="J1178" i="5"/>
  <c r="N1177" i="5"/>
  <c r="J1176" i="5"/>
  <c r="P1175" i="5"/>
  <c r="L1174" i="5"/>
  <c r="H1173" i="5"/>
  <c r="L1172" i="5"/>
  <c r="R1171" i="5"/>
  <c r="N1170" i="5"/>
  <c r="J1169" i="5"/>
  <c r="F1168" i="5"/>
  <c r="L1167" i="5"/>
  <c r="P1166" i="5"/>
  <c r="L1165" i="5"/>
  <c r="H1164" i="5"/>
  <c r="R1178" i="5"/>
  <c r="H1178" i="5"/>
  <c r="R1176" i="5"/>
  <c r="F1175" i="5"/>
  <c r="P1173" i="5"/>
  <c r="F1173" i="5"/>
  <c r="H1171" i="5"/>
  <c r="R1169" i="5"/>
  <c r="N1168" i="5"/>
  <c r="J1167" i="5"/>
  <c r="F1166" i="5"/>
  <c r="P1164" i="5"/>
  <c r="P1178" i="5"/>
  <c r="L1177" i="5"/>
  <c r="H1176" i="5"/>
  <c r="N1175" i="5"/>
  <c r="J1174" i="5"/>
  <c r="N1173" i="5"/>
  <c r="J1172" i="5"/>
  <c r="P1171" i="5"/>
  <c r="L1170" i="5"/>
  <c r="H1169" i="5"/>
  <c r="L1168" i="5"/>
  <c r="R1167" i="5"/>
  <c r="N1166" i="5"/>
  <c r="J1165" i="5"/>
  <c r="F1164" i="5"/>
  <c r="N1178" i="5"/>
  <c r="J1177" i="5"/>
  <c r="F1176" i="5"/>
  <c r="L1175" i="5"/>
  <c r="P1174" i="5"/>
  <c r="L1173" i="5"/>
  <c r="H1172" i="5"/>
  <c r="N1171" i="5"/>
  <c r="J1170" i="5"/>
  <c r="N1169" i="5"/>
  <c r="J1168" i="5"/>
  <c r="P1167" i="5"/>
  <c r="L1166" i="5"/>
  <c r="H1165" i="5"/>
  <c r="L1164" i="5"/>
  <c r="F1178" i="5"/>
  <c r="R1165" i="5"/>
  <c r="R1174" i="5"/>
  <c r="H1174" i="5"/>
  <c r="F1171" i="5"/>
  <c r="N1164" i="5"/>
  <c r="P1176" i="5"/>
  <c r="H1167" i="5"/>
  <c r="R1172" i="5"/>
  <c r="P1169" i="5"/>
  <c r="F1169" i="5"/>
  <c r="I1177" i="5"/>
  <c r="K1173" i="5"/>
  <c r="G1170" i="5"/>
  <c r="M1172" i="5"/>
  <c r="O1173" i="5"/>
  <c r="I1164" i="5"/>
  <c r="M1174" i="5"/>
  <c r="I1171" i="5"/>
  <c r="Q1174" i="5"/>
  <c r="Q1164" i="5"/>
  <c r="I1176" i="5"/>
  <c r="K1165" i="5"/>
  <c r="O1175" i="5"/>
  <c r="K1172" i="5"/>
  <c r="G1167" i="5"/>
  <c r="I1178" i="5"/>
  <c r="G1174" i="5"/>
  <c r="M1166" i="5"/>
  <c r="Q1176" i="5"/>
  <c r="M1173" i="5"/>
  <c r="I1168" i="5"/>
  <c r="I1175" i="5"/>
  <c r="O1167" i="5"/>
  <c r="Q1178" i="5"/>
  <c r="O1174" i="5"/>
  <c r="M1164" i="5"/>
  <c r="K1169" i="5"/>
  <c r="Q1168" i="5"/>
  <c r="M1165" i="5"/>
  <c r="Q1175" i="5"/>
  <c r="M1177" i="5"/>
  <c r="O1165" i="5"/>
  <c r="M1170" i="5"/>
  <c r="I1167" i="5"/>
  <c r="K1178" i="5"/>
  <c r="G1171" i="5"/>
  <c r="O1166" i="5"/>
  <c r="Q1166" i="5"/>
  <c r="G1169" i="5"/>
  <c r="K1164" i="5"/>
  <c r="O1171" i="5"/>
  <c r="I1172" i="5"/>
  <c r="Q1167" i="5"/>
  <c r="I1170" i="5"/>
  <c r="K1171" i="5"/>
  <c r="K1177" i="5"/>
  <c r="Q1172" i="5"/>
  <c r="M1169" i="5"/>
  <c r="K1176" i="5"/>
  <c r="G1165" i="5"/>
  <c r="M1167" i="5"/>
  <c r="O1178" i="5"/>
  <c r="K1170" i="5"/>
  <c r="I1166" i="5"/>
  <c r="K1167" i="5"/>
  <c r="O1168" i="5"/>
  <c r="M1171" i="5"/>
  <c r="M1168" i="5"/>
  <c r="O1169" i="5"/>
  <c r="Q1169" i="5"/>
  <c r="O1172" i="5"/>
  <c r="Q1177" i="5"/>
  <c r="Q1170" i="5"/>
  <c r="G1173" i="5"/>
  <c r="G1172" i="5"/>
  <c r="O1177" i="5"/>
  <c r="Q1173" i="5"/>
  <c r="G1175" i="5"/>
  <c r="G1166" i="5"/>
  <c r="I1174" i="5"/>
  <c r="K1175" i="5"/>
  <c r="G1177" i="5"/>
  <c r="I1173" i="5"/>
  <c r="O1164" i="5"/>
  <c r="G1176" i="5"/>
  <c r="K1168" i="5"/>
  <c r="M1176" i="5"/>
  <c r="M1178" i="5"/>
  <c r="G1164" i="5"/>
  <c r="K1174" i="5"/>
  <c r="Q1165" i="5"/>
  <c r="G1178" i="5"/>
  <c r="O1170" i="5"/>
  <c r="I1165" i="5"/>
  <c r="M1175" i="5"/>
  <c r="G1168" i="5"/>
  <c r="Q1171" i="5"/>
  <c r="K1166" i="5"/>
  <c r="O1176" i="5"/>
  <c r="I1169" i="5"/>
  <c r="F1254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J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H1254" i="5"/>
  <c r="K1256" i="5"/>
  <c r="O1266" i="5"/>
  <c r="K1255" i="5"/>
  <c r="I1262" i="5"/>
  <c r="K1257" i="5"/>
  <c r="M1268" i="5"/>
  <c r="M1257" i="5"/>
  <c r="O1268" i="5"/>
  <c r="O1257" i="5"/>
  <c r="M1264" i="5"/>
  <c r="M1258" i="5"/>
  <c r="K1261" i="5"/>
  <c r="O1258" i="5"/>
  <c r="G1261" i="5"/>
  <c r="Q1266" i="5"/>
  <c r="O1259" i="5"/>
  <c r="M1262" i="5"/>
  <c r="I1259" i="5"/>
  <c r="Q1259" i="5"/>
  <c r="K1263" i="5"/>
  <c r="Q1260" i="5"/>
  <c r="M1254" i="5"/>
  <c r="O1263" i="5"/>
  <c r="G1262" i="5"/>
  <c r="O1265" i="5"/>
  <c r="I1254" i="5"/>
  <c r="G1263" i="5"/>
  <c r="M1267" i="5"/>
  <c r="Q1264" i="5"/>
  <c r="G1254" i="5"/>
  <c r="I1263" i="5"/>
  <c r="Q1268" i="5"/>
  <c r="I1267" i="5"/>
  <c r="I1264" i="5"/>
  <c r="O1255" i="5"/>
  <c r="G1267" i="5"/>
  <c r="K1264" i="5"/>
  <c r="M1256" i="5"/>
  <c r="G1255" i="5"/>
  <c r="K1265" i="5"/>
  <c r="Q1256" i="5"/>
  <c r="I1255" i="5"/>
  <c r="M1265" i="5"/>
  <c r="Q1258" i="5"/>
  <c r="I1256" i="5"/>
  <c r="M1266" i="5"/>
  <c r="G1259" i="5"/>
  <c r="O1267" i="5"/>
  <c r="G1266" i="5"/>
  <c r="M1261" i="5"/>
  <c r="Q1262" i="5"/>
  <c r="G1264" i="5"/>
  <c r="K1254" i="5"/>
  <c r="O1264" i="5"/>
  <c r="O1262" i="5"/>
  <c r="Q1254" i="5"/>
  <c r="G1265" i="5"/>
  <c r="I1265" i="5"/>
  <c r="M1255" i="5"/>
  <c r="Q1265" i="5"/>
  <c r="Q1263" i="5"/>
  <c r="Q1267" i="5"/>
  <c r="I1266" i="5"/>
  <c r="G1256" i="5"/>
  <c r="K1266" i="5"/>
  <c r="O1256" i="5"/>
  <c r="G1268" i="5"/>
  <c r="G1257" i="5"/>
  <c r="I1268" i="5"/>
  <c r="I1257" i="5"/>
  <c r="K1268" i="5"/>
  <c r="Q1257" i="5"/>
  <c r="I1260" i="5"/>
  <c r="O1254" i="5"/>
  <c r="I1258" i="5"/>
  <c r="K1258" i="5"/>
  <c r="G1260" i="5"/>
  <c r="Q1255" i="5"/>
  <c r="K1259" i="5"/>
  <c r="M1259" i="5"/>
  <c r="I1261" i="5"/>
  <c r="G1258" i="5"/>
  <c r="M1260" i="5"/>
  <c r="O1260" i="5"/>
  <c r="K1262" i="5"/>
  <c r="K1260" i="5"/>
  <c r="O1261" i="5"/>
  <c r="Q1261" i="5"/>
  <c r="K1267" i="5"/>
  <c r="M1263" i="5"/>
  <c r="N938" i="5"/>
  <c r="P937" i="5"/>
  <c r="F936" i="5"/>
  <c r="H935" i="5"/>
  <c r="J934" i="5"/>
  <c r="N933" i="5"/>
  <c r="R932" i="5"/>
  <c r="H932" i="5"/>
  <c r="P930" i="5"/>
  <c r="H929" i="5"/>
  <c r="P927" i="5"/>
  <c r="F927" i="5"/>
  <c r="J926" i="5"/>
  <c r="N925" i="5"/>
  <c r="R924" i="5"/>
  <c r="H924" i="5"/>
  <c r="L938" i="5"/>
  <c r="R936" i="5"/>
  <c r="F935" i="5"/>
  <c r="L933" i="5"/>
  <c r="F932" i="5"/>
  <c r="J931" i="5"/>
  <c r="N930" i="5"/>
  <c r="R929" i="5"/>
  <c r="L928" i="5"/>
  <c r="L925" i="5"/>
  <c r="F924" i="5"/>
  <c r="J938" i="5"/>
  <c r="N937" i="5"/>
  <c r="P936" i="5"/>
  <c r="R935" i="5"/>
  <c r="H934" i="5"/>
  <c r="P932" i="5"/>
  <c r="H931" i="5"/>
  <c r="P929" i="5"/>
  <c r="F929" i="5"/>
  <c r="J928" i="5"/>
  <c r="N927" i="5"/>
  <c r="R926" i="5"/>
  <c r="H926" i="5"/>
  <c r="P924" i="5"/>
  <c r="L937" i="5"/>
  <c r="N936" i="5"/>
  <c r="P935" i="5"/>
  <c r="R934" i="5"/>
  <c r="F934" i="5"/>
  <c r="J933" i="5"/>
  <c r="N932" i="5"/>
  <c r="R931" i="5"/>
  <c r="L930" i="5"/>
  <c r="L927" i="5"/>
  <c r="F926" i="5"/>
  <c r="J925" i="5"/>
  <c r="N924" i="5"/>
  <c r="H938" i="5"/>
  <c r="J937" i="5"/>
  <c r="N935" i="5"/>
  <c r="H933" i="5"/>
  <c r="P931" i="5"/>
  <c r="F931" i="5"/>
  <c r="J930" i="5"/>
  <c r="N929" i="5"/>
  <c r="R928" i="5"/>
  <c r="H928" i="5"/>
  <c r="P926" i="5"/>
  <c r="H925" i="5"/>
  <c r="R938" i="5"/>
  <c r="F938" i="5"/>
  <c r="H937" i="5"/>
  <c r="L936" i="5"/>
  <c r="L935" i="5"/>
  <c r="P934" i="5"/>
  <c r="R933" i="5"/>
  <c r="L932" i="5"/>
  <c r="L929" i="5"/>
  <c r="F928" i="5"/>
  <c r="J927" i="5"/>
  <c r="N926" i="5"/>
  <c r="R925" i="5"/>
  <c r="L924" i="5"/>
  <c r="J936" i="5"/>
  <c r="N934" i="5"/>
  <c r="P933" i="5"/>
  <c r="F933" i="5"/>
  <c r="J932" i="5"/>
  <c r="N931" i="5"/>
  <c r="R930" i="5"/>
  <c r="H930" i="5"/>
  <c r="P928" i="5"/>
  <c r="H927" i="5"/>
  <c r="P925" i="5"/>
  <c r="F925" i="5"/>
  <c r="J924" i="5"/>
  <c r="P938" i="5"/>
  <c r="R937" i="5"/>
  <c r="F937" i="5"/>
  <c r="H936" i="5"/>
  <c r="J935" i="5"/>
  <c r="L934" i="5"/>
  <c r="L931" i="5"/>
  <c r="F930" i="5"/>
  <c r="J929" i="5"/>
  <c r="N928" i="5"/>
  <c r="R927" i="5"/>
  <c r="L926" i="5"/>
  <c r="I924" i="5"/>
  <c r="K932" i="5"/>
  <c r="O927" i="5"/>
  <c r="Q926" i="5"/>
  <c r="G929" i="5"/>
  <c r="O933" i="5"/>
  <c r="K938" i="5"/>
  <c r="I935" i="5"/>
  <c r="M937" i="5"/>
  <c r="I928" i="5"/>
  <c r="M933" i="5"/>
  <c r="Q927" i="5"/>
  <c r="K931" i="5"/>
  <c r="Q934" i="5"/>
  <c r="Q937" i="5"/>
  <c r="M932" i="5"/>
  <c r="M924" i="5"/>
  <c r="Q932" i="5"/>
  <c r="K928" i="5"/>
  <c r="Q925" i="5"/>
  <c r="G938" i="5"/>
  <c r="O934" i="5"/>
  <c r="K925" i="5"/>
  <c r="Q924" i="5"/>
  <c r="I930" i="5"/>
  <c r="I938" i="5"/>
  <c r="Q931" i="5"/>
  <c r="G928" i="5"/>
  <c r="Q935" i="5"/>
  <c r="M926" i="5"/>
  <c r="O935" i="5"/>
  <c r="M930" i="5"/>
  <c r="K936" i="5"/>
  <c r="I929" i="5"/>
  <c r="K924" i="5"/>
  <c r="Q938" i="5"/>
  <c r="I936" i="5"/>
  <c r="G927" i="5"/>
  <c r="K930" i="5"/>
  <c r="K937" i="5"/>
  <c r="M925" i="5"/>
  <c r="K933" i="5"/>
  <c r="Q928" i="5"/>
  <c r="K929" i="5"/>
  <c r="G926" i="5"/>
  <c r="O931" i="5"/>
  <c r="M931" i="5"/>
  <c r="I932" i="5"/>
  <c r="G930" i="5"/>
  <c r="M934" i="5"/>
  <c r="G935" i="5"/>
  <c r="M929" i="5"/>
  <c r="I927" i="5"/>
  <c r="O932" i="5"/>
  <c r="I937" i="5"/>
  <c r="I931" i="5"/>
  <c r="G931" i="5"/>
  <c r="O926" i="5"/>
  <c r="Q936" i="5"/>
  <c r="O925" i="5"/>
  <c r="G934" i="5"/>
  <c r="O930" i="5"/>
  <c r="O924" i="5"/>
  <c r="Q933" i="5"/>
  <c r="O937" i="5"/>
  <c r="I926" i="5"/>
  <c r="G933" i="5"/>
  <c r="G924" i="5"/>
  <c r="I933" i="5"/>
  <c r="G936" i="5"/>
  <c r="M928" i="5"/>
  <c r="K935" i="5"/>
  <c r="G937" i="5"/>
  <c r="K934" i="5"/>
  <c r="Q930" i="5"/>
  <c r="M938" i="5"/>
  <c r="I925" i="5"/>
  <c r="M935" i="5"/>
  <c r="I934" i="5"/>
  <c r="K926" i="5"/>
  <c r="O936" i="5"/>
  <c r="M936" i="5"/>
  <c r="M927" i="5"/>
  <c r="O938" i="5"/>
  <c r="G925" i="5"/>
  <c r="O928" i="5"/>
  <c r="K927" i="5"/>
  <c r="Q929" i="5"/>
  <c r="O929" i="5"/>
  <c r="G932" i="5"/>
  <c r="N1403" i="5"/>
  <c r="R1402" i="5"/>
  <c r="F1402" i="5"/>
  <c r="J1401" i="5"/>
  <c r="H1399" i="5"/>
  <c r="L1398" i="5"/>
  <c r="P1397" i="5"/>
  <c r="N1395" i="5"/>
  <c r="R1394" i="5"/>
  <c r="F1394" i="5"/>
  <c r="J1393" i="5"/>
  <c r="P1402" i="5"/>
  <c r="N1400" i="5"/>
  <c r="R1399" i="5"/>
  <c r="N1397" i="5"/>
  <c r="R1396" i="5"/>
  <c r="H1396" i="5"/>
  <c r="P1394" i="5"/>
  <c r="N1392" i="5"/>
  <c r="L1403" i="5"/>
  <c r="N1402" i="5"/>
  <c r="R1401" i="5"/>
  <c r="J1403" i="5"/>
  <c r="F1401" i="5"/>
  <c r="J1400" i="5"/>
  <c r="H1398" i="5"/>
  <c r="P1396" i="5"/>
  <c r="F1396" i="5"/>
  <c r="J1395" i="5"/>
  <c r="F1393" i="5"/>
  <c r="J1392" i="5"/>
  <c r="H1390" i="5"/>
  <c r="R1403" i="5"/>
  <c r="N1401" i="5"/>
  <c r="R1400" i="5"/>
  <c r="H1400" i="5"/>
  <c r="P1398" i="5"/>
  <c r="N1396" i="5"/>
  <c r="R1395" i="5"/>
  <c r="N1393" i="5"/>
  <c r="R1392" i="5"/>
  <c r="H1392" i="5"/>
  <c r="P1390" i="5"/>
  <c r="L1402" i="5"/>
  <c r="P1399" i="5"/>
  <c r="H1397" i="5"/>
  <c r="L1394" i="5"/>
  <c r="H1393" i="5"/>
  <c r="F1392" i="5"/>
  <c r="J1390" i="5"/>
  <c r="J1389" i="5"/>
  <c r="J1402" i="5"/>
  <c r="N1399" i="5"/>
  <c r="J1398" i="5"/>
  <c r="F1397" i="5"/>
  <c r="P1395" i="5"/>
  <c r="J1394" i="5"/>
  <c r="F1391" i="5"/>
  <c r="F1390" i="5"/>
  <c r="H1389" i="5"/>
  <c r="H1402" i="5"/>
  <c r="P1400" i="5"/>
  <c r="L1399" i="5"/>
  <c r="F1398" i="5"/>
  <c r="H1394" i="5"/>
  <c r="R1391" i="5"/>
  <c r="F1389" i="5"/>
  <c r="P1403" i="5"/>
  <c r="L1400" i="5"/>
  <c r="J1399" i="5"/>
  <c r="L1395" i="5"/>
  <c r="P1392" i="5"/>
  <c r="P1391" i="5"/>
  <c r="R1390" i="5"/>
  <c r="R1389" i="5"/>
  <c r="P1401" i="5"/>
  <c r="F1399" i="5"/>
  <c r="R1397" i="5"/>
  <c r="H1395" i="5"/>
  <c r="R1393" i="5"/>
  <c r="N1391" i="5"/>
  <c r="N1390" i="5"/>
  <c r="H1403" i="5"/>
  <c r="L1401" i="5"/>
  <c r="L1396" i="5"/>
  <c r="F1395" i="5"/>
  <c r="P1393" i="5"/>
  <c r="L1392" i="5"/>
  <c r="L1391" i="5"/>
  <c r="P1389" i="5"/>
  <c r="F1403" i="5"/>
  <c r="F1400" i="5"/>
  <c r="R1398" i="5"/>
  <c r="L1397" i="5"/>
  <c r="J1396" i="5"/>
  <c r="L1393" i="5"/>
  <c r="J1391" i="5"/>
  <c r="L1390" i="5"/>
  <c r="N1389" i="5"/>
  <c r="H1401" i="5"/>
  <c r="H1391" i="5"/>
  <c r="N1394" i="5"/>
  <c r="N1398" i="5"/>
  <c r="L1389" i="5"/>
  <c r="J1397" i="5"/>
  <c r="Q1396" i="5"/>
  <c r="G1399" i="5"/>
  <c r="I1400" i="5"/>
  <c r="G1391" i="5"/>
  <c r="K1401" i="5"/>
  <c r="I1392" i="5"/>
  <c r="K1403" i="5"/>
  <c r="K1393" i="5"/>
  <c r="M1394" i="5"/>
  <c r="O1395" i="5"/>
  <c r="Q1392" i="5"/>
  <c r="G1393" i="5"/>
  <c r="G1397" i="5"/>
  <c r="I1391" i="5"/>
  <c r="M1401" i="5"/>
  <c r="Q1393" i="5"/>
  <c r="K1396" i="5"/>
  <c r="M1395" i="5"/>
  <c r="G1395" i="5"/>
  <c r="I1394" i="5"/>
  <c r="G1389" i="5"/>
  <c r="I1398" i="5"/>
  <c r="K1392" i="5"/>
  <c r="M1403" i="5"/>
  <c r="G1396" i="5"/>
  <c r="M1397" i="5"/>
  <c r="O1396" i="5"/>
  <c r="I1396" i="5"/>
  <c r="K1395" i="5"/>
  <c r="G1402" i="5"/>
  <c r="K1399" i="5"/>
  <c r="M1393" i="5"/>
  <c r="I1397" i="5"/>
  <c r="M1389" i="5"/>
  <c r="O1398" i="5"/>
  <c r="Q1397" i="5"/>
  <c r="K1397" i="5"/>
  <c r="M1396" i="5"/>
  <c r="I1390" i="5"/>
  <c r="M1400" i="5"/>
  <c r="O1394" i="5"/>
  <c r="I1402" i="5"/>
  <c r="K1398" i="5"/>
  <c r="M1402" i="5"/>
  <c r="Q1399" i="5"/>
  <c r="Q1402" i="5"/>
  <c r="G1400" i="5"/>
  <c r="K1389" i="5"/>
  <c r="M1398" i="5"/>
  <c r="O1397" i="5"/>
  <c r="K1391" i="5"/>
  <c r="O1401" i="5"/>
  <c r="Q1395" i="5"/>
  <c r="I1389" i="5"/>
  <c r="M1399" i="5"/>
  <c r="O1390" i="5"/>
  <c r="Q1389" i="5"/>
  <c r="I1401" i="5"/>
  <c r="K1402" i="5"/>
  <c r="O1399" i="5"/>
  <c r="O1389" i="5"/>
  <c r="Q1398" i="5"/>
  <c r="M1392" i="5"/>
  <c r="O1403" i="5"/>
  <c r="G1398" i="5"/>
  <c r="K1390" i="5"/>
  <c r="O1400" i="5"/>
  <c r="Q1391" i="5"/>
  <c r="G1392" i="5"/>
  <c r="I1403" i="5"/>
  <c r="M1390" i="5"/>
  <c r="Q1400" i="5"/>
  <c r="O1402" i="5"/>
  <c r="G1401" i="5"/>
  <c r="O1393" i="5"/>
  <c r="I1399" i="5"/>
  <c r="M1391" i="5"/>
  <c r="Q1401" i="5"/>
  <c r="G1394" i="5"/>
  <c r="I1393" i="5"/>
  <c r="O1391" i="5"/>
  <c r="Q1390" i="5"/>
  <c r="G1403" i="5"/>
  <c r="Q1394" i="5"/>
  <c r="G1390" i="5"/>
  <c r="K1400" i="5"/>
  <c r="O1392" i="5"/>
  <c r="Q1403" i="5"/>
  <c r="I1395" i="5"/>
  <c r="K1394" i="5"/>
  <c r="L1433" i="5"/>
  <c r="L1431" i="5"/>
  <c r="N1430" i="5"/>
  <c r="R1429" i="5"/>
  <c r="H1429" i="5"/>
  <c r="L1428" i="5"/>
  <c r="P1427" i="5"/>
  <c r="F1427" i="5"/>
  <c r="J1426" i="5"/>
  <c r="L1425" i="5"/>
  <c r="L1423" i="5"/>
  <c r="N1422" i="5"/>
  <c r="R1421" i="5"/>
  <c r="H1421" i="5"/>
  <c r="L1420" i="5"/>
  <c r="P1419" i="5"/>
  <c r="F1419" i="5"/>
  <c r="P1432" i="5"/>
  <c r="F1432" i="5"/>
  <c r="J1431" i="5"/>
  <c r="F1429" i="5"/>
  <c r="J1428" i="5"/>
  <c r="H1426" i="5"/>
  <c r="P1424" i="5"/>
  <c r="F1424" i="5"/>
  <c r="J1423" i="5"/>
  <c r="F1421" i="5"/>
  <c r="J1420" i="5"/>
  <c r="J1433" i="5"/>
  <c r="H1431" i="5"/>
  <c r="L1430" i="5"/>
  <c r="P1429" i="5"/>
  <c r="N1427" i="5"/>
  <c r="R1426" i="5"/>
  <c r="F1426" i="5"/>
  <c r="J1425" i="5"/>
  <c r="H1423" i="5"/>
  <c r="L1422" i="5"/>
  <c r="P1421" i="5"/>
  <c r="N1419" i="5"/>
  <c r="N1432" i="5"/>
  <c r="R1431" i="5"/>
  <c r="N1429" i="5"/>
  <c r="R1428" i="5"/>
  <c r="H1428" i="5"/>
  <c r="P1426" i="5"/>
  <c r="N1424" i="5"/>
  <c r="R1423" i="5"/>
  <c r="N1421" i="5"/>
  <c r="R1420" i="5"/>
  <c r="H1420" i="5"/>
  <c r="R1433" i="5"/>
  <c r="H1433" i="5"/>
  <c r="L1432" i="5"/>
  <c r="P1431" i="5"/>
  <c r="F1431" i="5"/>
  <c r="J1430" i="5"/>
  <c r="L1429" i="5"/>
  <c r="L1427" i="5"/>
  <c r="N1426" i="5"/>
  <c r="R1425" i="5"/>
  <c r="H1425" i="5"/>
  <c r="L1424" i="5"/>
  <c r="P1423" i="5"/>
  <c r="F1423" i="5"/>
  <c r="J1422" i="5"/>
  <c r="L1421" i="5"/>
  <c r="L1419" i="5"/>
  <c r="F1433" i="5"/>
  <c r="J1432" i="5"/>
  <c r="H1430" i="5"/>
  <c r="P1428" i="5"/>
  <c r="F1428" i="5"/>
  <c r="J1427" i="5"/>
  <c r="F1425" i="5"/>
  <c r="J1424" i="5"/>
  <c r="H1422" i="5"/>
  <c r="P1420" i="5"/>
  <c r="F1420" i="5"/>
  <c r="J1419" i="5"/>
  <c r="N1433" i="5"/>
  <c r="R1432" i="5"/>
  <c r="H1432" i="5"/>
  <c r="P1430" i="5"/>
  <c r="N1428" i="5"/>
  <c r="R1427" i="5"/>
  <c r="N1425" i="5"/>
  <c r="R1424" i="5"/>
  <c r="H1424" i="5"/>
  <c r="P1422" i="5"/>
  <c r="N1420" i="5"/>
  <c r="R1419" i="5"/>
  <c r="P1433" i="5"/>
  <c r="F1422" i="5"/>
  <c r="J1429" i="5"/>
  <c r="P1425" i="5"/>
  <c r="J1421" i="5"/>
  <c r="N1431" i="5"/>
  <c r="H1427" i="5"/>
  <c r="N1423" i="5"/>
  <c r="R1430" i="5"/>
  <c r="H1419" i="5"/>
  <c r="L1426" i="5"/>
  <c r="F1430" i="5"/>
  <c r="R1422" i="5"/>
  <c r="I1420" i="5"/>
  <c r="M1430" i="5"/>
  <c r="K1421" i="5"/>
  <c r="O1431" i="5"/>
  <c r="M1422" i="5"/>
  <c r="O1433" i="5"/>
  <c r="O1423" i="5"/>
  <c r="Q1424" i="5"/>
  <c r="G1427" i="5"/>
  <c r="G1432" i="5"/>
  <c r="I1428" i="5"/>
  <c r="M1426" i="5"/>
  <c r="M1424" i="5"/>
  <c r="K1427" i="5"/>
  <c r="M1421" i="5"/>
  <c r="Q1431" i="5"/>
  <c r="K1426" i="5"/>
  <c r="Q1427" i="5"/>
  <c r="I1429" i="5"/>
  <c r="O1427" i="5"/>
  <c r="O1425" i="5"/>
  <c r="K1419" i="5"/>
  <c r="M1428" i="5"/>
  <c r="O1422" i="5"/>
  <c r="Q1433" i="5"/>
  <c r="M1427" i="5"/>
  <c r="Q1419" i="5"/>
  <c r="G1430" i="5"/>
  <c r="G1420" i="5"/>
  <c r="K1430" i="5"/>
  <c r="O1419" i="5"/>
  <c r="Q1428" i="5"/>
  <c r="Q1426" i="5"/>
  <c r="K1432" i="5"/>
  <c r="O1429" i="5"/>
  <c r="Q1423" i="5"/>
  <c r="M1432" i="5"/>
  <c r="O1428" i="5"/>
  <c r="Q1432" i="5"/>
  <c r="I1431" i="5"/>
  <c r="I1421" i="5"/>
  <c r="M1431" i="5"/>
  <c r="G1419" i="5"/>
  <c r="O1432" i="5"/>
  <c r="G1431" i="5"/>
  <c r="G1429" i="5"/>
  <c r="M1420" i="5"/>
  <c r="Q1430" i="5"/>
  <c r="G1426" i="5"/>
  <c r="M1419" i="5"/>
  <c r="Q1429" i="5"/>
  <c r="G1422" i="5"/>
  <c r="I1433" i="5"/>
  <c r="K1422" i="5"/>
  <c r="M1433" i="5"/>
  <c r="K1429" i="5"/>
  <c r="Q1420" i="5"/>
  <c r="G1433" i="5"/>
  <c r="I1430" i="5"/>
  <c r="O1421" i="5"/>
  <c r="I1427" i="5"/>
  <c r="O1420" i="5"/>
  <c r="I1423" i="5"/>
  <c r="M1423" i="5"/>
  <c r="G1423" i="5"/>
  <c r="G1421" i="5"/>
  <c r="K1431" i="5"/>
  <c r="Q1422" i="5"/>
  <c r="I1419" i="5"/>
  <c r="K1428" i="5"/>
  <c r="Q1421" i="5"/>
  <c r="K1424" i="5"/>
  <c r="O1424" i="5"/>
  <c r="M1425" i="5"/>
  <c r="I1424" i="5"/>
  <c r="I1422" i="5"/>
  <c r="K1433" i="5"/>
  <c r="G1425" i="5"/>
  <c r="I1432" i="5"/>
  <c r="M1429" i="5"/>
  <c r="G1424" i="5"/>
  <c r="Q1425" i="5"/>
  <c r="K1425" i="5"/>
  <c r="K1423" i="5"/>
  <c r="I1426" i="5"/>
  <c r="K1420" i="5"/>
  <c r="O1430" i="5"/>
  <c r="I1425" i="5"/>
  <c r="O1426" i="5"/>
  <c r="G1428" i="5"/>
  <c r="H1118" i="5"/>
  <c r="J1117" i="5"/>
  <c r="N1115" i="5"/>
  <c r="J1112" i="5"/>
  <c r="N1110" i="5"/>
  <c r="P1109" i="5"/>
  <c r="F1108" i="5"/>
  <c r="H1107" i="5"/>
  <c r="J1106" i="5"/>
  <c r="N1105" i="5"/>
  <c r="P1104" i="5"/>
  <c r="R1118" i="5"/>
  <c r="F1118" i="5"/>
  <c r="H1117" i="5"/>
  <c r="L1116" i="5"/>
  <c r="L1115" i="5"/>
  <c r="P1114" i="5"/>
  <c r="R1113" i="5"/>
  <c r="F1113" i="5"/>
  <c r="H1112" i="5"/>
  <c r="J1111" i="5"/>
  <c r="L1110" i="5"/>
  <c r="R1108" i="5"/>
  <c r="F1107" i="5"/>
  <c r="L1105" i="5"/>
  <c r="N1104" i="5"/>
  <c r="J1116" i="5"/>
  <c r="N1114" i="5"/>
  <c r="P1113" i="5"/>
  <c r="F1112" i="5"/>
  <c r="H1111" i="5"/>
  <c r="J1110" i="5"/>
  <c r="N1109" i="5"/>
  <c r="P1108" i="5"/>
  <c r="R1107" i="5"/>
  <c r="H1106" i="5"/>
  <c r="J1105" i="5"/>
  <c r="P1118" i="5"/>
  <c r="R1117" i="5"/>
  <c r="F1117" i="5"/>
  <c r="H1116" i="5"/>
  <c r="J1115" i="5"/>
  <c r="L1114" i="5"/>
  <c r="R1112" i="5"/>
  <c r="F1111" i="5"/>
  <c r="L1109" i="5"/>
  <c r="N1108" i="5"/>
  <c r="P1107" i="5"/>
  <c r="R1106" i="5"/>
  <c r="F1106" i="5"/>
  <c r="H1105" i="5"/>
  <c r="L1104" i="5"/>
  <c r="N1118" i="5"/>
  <c r="P1117" i="5"/>
  <c r="F1116" i="5"/>
  <c r="H1115" i="5"/>
  <c r="J1114" i="5"/>
  <c r="N1113" i="5"/>
  <c r="P1112" i="5"/>
  <c r="R1111" i="5"/>
  <c r="H1110" i="5"/>
  <c r="J1109" i="5"/>
  <c r="N1107" i="5"/>
  <c r="J1104" i="5"/>
  <c r="L1118" i="5"/>
  <c r="R1116" i="5"/>
  <c r="F1115" i="5"/>
  <c r="L1113" i="5"/>
  <c r="N1112" i="5"/>
  <c r="P1111" i="5"/>
  <c r="R1110" i="5"/>
  <c r="F1110" i="5"/>
  <c r="H1109" i="5"/>
  <c r="L1108" i="5"/>
  <c r="L1107" i="5"/>
  <c r="P1106" i="5"/>
  <c r="R1105" i="5"/>
  <c r="F1105" i="5"/>
  <c r="H1104" i="5"/>
  <c r="J1118" i="5"/>
  <c r="N1117" i="5"/>
  <c r="P1116" i="5"/>
  <c r="R1115" i="5"/>
  <c r="H1114" i="5"/>
  <c r="J1113" i="5"/>
  <c r="N1111" i="5"/>
  <c r="J1108" i="5"/>
  <c r="N1106" i="5"/>
  <c r="P1105" i="5"/>
  <c r="F1104" i="5"/>
  <c r="L1117" i="5"/>
  <c r="N1116" i="5"/>
  <c r="P1115" i="5"/>
  <c r="R1114" i="5"/>
  <c r="F1114" i="5"/>
  <c r="H1113" i="5"/>
  <c r="L1112" i="5"/>
  <c r="L1111" i="5"/>
  <c r="P1110" i="5"/>
  <c r="R1109" i="5"/>
  <c r="F1109" i="5"/>
  <c r="H1108" i="5"/>
  <c r="J1107" i="5"/>
  <c r="L1106" i="5"/>
  <c r="R1104" i="5"/>
  <c r="K1109" i="5"/>
  <c r="K1108" i="5"/>
  <c r="O1110" i="5"/>
  <c r="G1113" i="5"/>
  <c r="M1108" i="5"/>
  <c r="I1117" i="5"/>
  <c r="M1114" i="5"/>
  <c r="K1116" i="5"/>
  <c r="M1105" i="5"/>
  <c r="I1106" i="5"/>
  <c r="M1110" i="5"/>
  <c r="K1118" i="5"/>
  <c r="K1115" i="5"/>
  <c r="I1115" i="5"/>
  <c r="Q1110" i="5"/>
  <c r="G1106" i="5"/>
  <c r="K1105" i="5"/>
  <c r="O1115" i="5"/>
  <c r="O1106" i="5"/>
  <c r="M1107" i="5"/>
  <c r="O1118" i="5"/>
  <c r="G1110" i="5"/>
  <c r="O1111" i="5"/>
  <c r="M1118" i="5"/>
  <c r="I1114" i="5"/>
  <c r="G1114" i="5"/>
  <c r="M1106" i="5"/>
  <c r="Q1116" i="5"/>
  <c r="Q1107" i="5"/>
  <c r="O1108" i="5"/>
  <c r="M1113" i="5"/>
  <c r="Q1112" i="5"/>
  <c r="M1116" i="5"/>
  <c r="O1107" i="5"/>
  <c r="Q1118" i="5"/>
  <c r="I1107" i="5"/>
  <c r="Q1109" i="5"/>
  <c r="Q1104" i="5"/>
  <c r="G1115" i="5"/>
  <c r="Q1108" i="5"/>
  <c r="G1112" i="5"/>
  <c r="Q1117" i="5"/>
  <c r="I1116" i="5"/>
  <c r="G1111" i="5"/>
  <c r="G1104" i="5"/>
  <c r="I1113" i="5"/>
  <c r="G1107" i="5"/>
  <c r="I1118" i="5"/>
  <c r="K1107" i="5"/>
  <c r="I1112" i="5"/>
  <c r="K1104" i="5"/>
  <c r="M1109" i="5"/>
  <c r="G1117" i="5"/>
  <c r="K1114" i="5"/>
  <c r="I1108" i="5"/>
  <c r="O1109" i="5"/>
  <c r="I1104" i="5"/>
  <c r="K1113" i="5"/>
  <c r="Q1111" i="5"/>
  <c r="K1117" i="5"/>
  <c r="G1105" i="5"/>
  <c r="I1105" i="5"/>
  <c r="M1115" i="5"/>
  <c r="M1117" i="5"/>
  <c r="O1104" i="5"/>
  <c r="Q1113" i="5"/>
  <c r="K1106" i="5"/>
  <c r="M1104" i="5"/>
  <c r="O1117" i="5"/>
  <c r="G1116" i="5"/>
  <c r="O1116" i="5"/>
  <c r="Q1106" i="5"/>
  <c r="Q1105" i="5"/>
  <c r="G1118" i="5"/>
  <c r="I1111" i="5"/>
  <c r="I1110" i="5"/>
  <c r="G1108" i="5"/>
  <c r="K1112" i="5"/>
  <c r="O1105" i="5"/>
  <c r="O1114" i="5"/>
  <c r="M1112" i="5"/>
  <c r="I1109" i="5"/>
  <c r="Q1115" i="5"/>
  <c r="G1109" i="5"/>
  <c r="Q1114" i="5"/>
  <c r="K1110" i="5"/>
  <c r="K1111" i="5"/>
  <c r="M1111" i="5"/>
  <c r="O1113" i="5"/>
  <c r="O1112" i="5"/>
  <c r="AN7" i="6"/>
  <c r="J1373" i="5"/>
  <c r="J1371" i="5"/>
  <c r="F1370" i="5"/>
  <c r="P1368" i="5"/>
  <c r="N1372" i="5"/>
  <c r="R1371" i="5"/>
  <c r="N1370" i="5"/>
  <c r="J1369" i="5"/>
  <c r="F1368" i="5"/>
  <c r="L1367" i="5"/>
  <c r="P1366" i="5"/>
  <c r="L1365" i="5"/>
  <c r="H1364" i="5"/>
  <c r="N1363" i="5"/>
  <c r="F1363" i="5"/>
  <c r="L1362" i="5"/>
  <c r="R1361" i="5"/>
  <c r="J1361" i="5"/>
  <c r="P1360" i="5"/>
  <c r="H1360" i="5"/>
  <c r="F1373" i="5"/>
  <c r="J1372" i="5"/>
  <c r="P1371" i="5"/>
  <c r="L1370" i="5"/>
  <c r="H1369" i="5"/>
  <c r="L1368" i="5"/>
  <c r="R1367" i="5"/>
  <c r="N1366" i="5"/>
  <c r="J1365" i="5"/>
  <c r="F1364" i="5"/>
  <c r="L1363" i="5"/>
  <c r="R1362" i="5"/>
  <c r="J1362" i="5"/>
  <c r="P1361" i="5"/>
  <c r="H1361" i="5"/>
  <c r="N1360" i="5"/>
  <c r="F1360" i="5"/>
  <c r="L1359" i="5"/>
  <c r="P1373" i="5"/>
  <c r="F1371" i="5"/>
  <c r="P1369" i="5"/>
  <c r="F1369" i="5"/>
  <c r="H1367" i="5"/>
  <c r="R1365" i="5"/>
  <c r="N1364" i="5"/>
  <c r="N1373" i="5"/>
  <c r="R1372" i="5"/>
  <c r="H1372" i="5"/>
  <c r="N1371" i="5"/>
  <c r="J1370" i="5"/>
  <c r="N1369" i="5"/>
  <c r="J1368" i="5"/>
  <c r="P1367" i="5"/>
  <c r="L1366" i="5"/>
  <c r="H1365" i="5"/>
  <c r="L1364" i="5"/>
  <c r="R1363" i="5"/>
  <c r="J1363" i="5"/>
  <c r="P1362" i="5"/>
  <c r="H1362" i="5"/>
  <c r="N1361" i="5"/>
  <c r="F1361" i="5"/>
  <c r="P1372" i="5"/>
  <c r="H1371" i="5"/>
  <c r="R1369" i="5"/>
  <c r="F1367" i="5"/>
  <c r="P1364" i="5"/>
  <c r="J1360" i="5"/>
  <c r="N1359" i="5"/>
  <c r="L1372" i="5"/>
  <c r="H1368" i="5"/>
  <c r="P1365" i="5"/>
  <c r="R1373" i="5"/>
  <c r="R1370" i="5"/>
  <c r="L1369" i="5"/>
  <c r="R1366" i="5"/>
  <c r="N1365" i="5"/>
  <c r="J1364" i="5"/>
  <c r="J1359" i="5"/>
  <c r="L1373" i="5"/>
  <c r="F1372" i="5"/>
  <c r="P1370" i="5"/>
  <c r="H1363" i="5"/>
  <c r="F1362" i="5"/>
  <c r="R1360" i="5"/>
  <c r="R1359" i="5"/>
  <c r="H1359" i="5"/>
  <c r="H1373" i="5"/>
  <c r="H1370" i="5"/>
  <c r="R1368" i="5"/>
  <c r="N1367" i="5"/>
  <c r="J1366" i="5"/>
  <c r="F1365" i="5"/>
  <c r="L1371" i="5"/>
  <c r="N1368" i="5"/>
  <c r="J1367" i="5"/>
  <c r="F1366" i="5"/>
  <c r="R1364" i="5"/>
  <c r="P1363" i="5"/>
  <c r="N1362" i="5"/>
  <c r="L1361" i="5"/>
  <c r="L1360" i="5"/>
  <c r="P1359" i="5"/>
  <c r="F1359" i="5"/>
  <c r="H1366" i="5"/>
  <c r="K1365" i="5"/>
  <c r="M1366" i="5"/>
  <c r="O1367" i="5"/>
  <c r="O1372" i="5"/>
  <c r="Q1368" i="5"/>
  <c r="O1359" i="5"/>
  <c r="G1371" i="5"/>
  <c r="Q1360" i="5"/>
  <c r="G1373" i="5"/>
  <c r="G1363" i="5"/>
  <c r="I1364" i="5"/>
  <c r="M1362" i="5"/>
  <c r="O1373" i="5"/>
  <c r="K1359" i="5"/>
  <c r="O1369" i="5"/>
  <c r="M1364" i="5"/>
  <c r="Q1367" i="5"/>
  <c r="M1363" i="5"/>
  <c r="Q1363" i="5"/>
  <c r="G1364" i="5"/>
  <c r="O1363" i="5"/>
  <c r="M1360" i="5"/>
  <c r="Q1370" i="5"/>
  <c r="O1365" i="5"/>
  <c r="Q1359" i="5"/>
  <c r="G1370" i="5"/>
  <c r="O1364" i="5"/>
  <c r="G1366" i="5"/>
  <c r="I1365" i="5"/>
  <c r="Q1364" i="5"/>
  <c r="O1361" i="5"/>
  <c r="Q1366" i="5"/>
  <c r="Q1372" i="5"/>
  <c r="I1371" i="5"/>
  <c r="Q1365" i="5"/>
  <c r="I1367" i="5"/>
  <c r="K1366" i="5"/>
  <c r="G1367" i="5"/>
  <c r="Q1362" i="5"/>
  <c r="G1369" i="5"/>
  <c r="G1362" i="5"/>
  <c r="I1373" i="5"/>
  <c r="G1368" i="5"/>
  <c r="I1372" i="5"/>
  <c r="K1368" i="5"/>
  <c r="M1367" i="5"/>
  <c r="G1372" i="5"/>
  <c r="I1368" i="5"/>
  <c r="G1365" i="5"/>
  <c r="I1370" i="5"/>
  <c r="I1363" i="5"/>
  <c r="I1369" i="5"/>
  <c r="I1359" i="5"/>
  <c r="M1369" i="5"/>
  <c r="M1372" i="5"/>
  <c r="O1368" i="5"/>
  <c r="Q1371" i="5"/>
  <c r="G1359" i="5"/>
  <c r="K1369" i="5"/>
  <c r="I1366" i="5"/>
  <c r="G1361" i="5"/>
  <c r="K1371" i="5"/>
  <c r="K1364" i="5"/>
  <c r="G1360" i="5"/>
  <c r="K1370" i="5"/>
  <c r="K1360" i="5"/>
  <c r="O1370" i="5"/>
  <c r="M1359" i="5"/>
  <c r="Q1369" i="5"/>
  <c r="I1360" i="5"/>
  <c r="M1370" i="5"/>
  <c r="K1367" i="5"/>
  <c r="I1362" i="5"/>
  <c r="K1373" i="5"/>
  <c r="M1365" i="5"/>
  <c r="I1361" i="5"/>
  <c r="M1371" i="5"/>
  <c r="M1361" i="5"/>
  <c r="O1360" i="5"/>
  <c r="K1361" i="5"/>
  <c r="O1371" i="5"/>
  <c r="K1372" i="5"/>
  <c r="M1368" i="5"/>
  <c r="K1363" i="5"/>
  <c r="O1366" i="5"/>
  <c r="K1362" i="5"/>
  <c r="M1373" i="5"/>
  <c r="O1362" i="5"/>
  <c r="Q1373" i="5"/>
  <c r="Q1361" i="5"/>
  <c r="R1042" i="5"/>
  <c r="F1042" i="5"/>
  <c r="H1040" i="5"/>
  <c r="R1038" i="5"/>
  <c r="N1037" i="5"/>
  <c r="J1036" i="5"/>
  <c r="F1035" i="5"/>
  <c r="P1033" i="5"/>
  <c r="R1031" i="5"/>
  <c r="H1031" i="5"/>
  <c r="R1029" i="5"/>
  <c r="N1043" i="5"/>
  <c r="P1042" i="5"/>
  <c r="J1041" i="5"/>
  <c r="P1040" i="5"/>
  <c r="L1039" i="5"/>
  <c r="H1038" i="5"/>
  <c r="L1037" i="5"/>
  <c r="R1036" i="5"/>
  <c r="N1035" i="5"/>
  <c r="J1034" i="5"/>
  <c r="F1033" i="5"/>
  <c r="L1032" i="5"/>
  <c r="P1031" i="5"/>
  <c r="L1030" i="5"/>
  <c r="H1029" i="5"/>
  <c r="L1043" i="5"/>
  <c r="N1042" i="5"/>
  <c r="R1041" i="5"/>
  <c r="F1040" i="5"/>
  <c r="P1038" i="5"/>
  <c r="F1038" i="5"/>
  <c r="H1036" i="5"/>
  <c r="R1034" i="5"/>
  <c r="N1033" i="5"/>
  <c r="J1032" i="5"/>
  <c r="F1031" i="5"/>
  <c r="P1029" i="5"/>
  <c r="J1043" i="5"/>
  <c r="H1041" i="5"/>
  <c r="N1040" i="5"/>
  <c r="J1039" i="5"/>
  <c r="N1038" i="5"/>
  <c r="J1037" i="5"/>
  <c r="P1036" i="5"/>
  <c r="L1035" i="5"/>
  <c r="H1034" i="5"/>
  <c r="L1033" i="5"/>
  <c r="R1032" i="5"/>
  <c r="N1031" i="5"/>
  <c r="J1030" i="5"/>
  <c r="F1029" i="5"/>
  <c r="H1043" i="5"/>
  <c r="L1042" i="5"/>
  <c r="P1041" i="5"/>
  <c r="R1039" i="5"/>
  <c r="H1039" i="5"/>
  <c r="R1037" i="5"/>
  <c r="F1036" i="5"/>
  <c r="P1034" i="5"/>
  <c r="F1034" i="5"/>
  <c r="H1032" i="5"/>
  <c r="R1030" i="5"/>
  <c r="N1029" i="5"/>
  <c r="J1042" i="5"/>
  <c r="F1041" i="5"/>
  <c r="L1040" i="5"/>
  <c r="P1039" i="5"/>
  <c r="L1038" i="5"/>
  <c r="H1037" i="5"/>
  <c r="N1036" i="5"/>
  <c r="J1035" i="5"/>
  <c r="N1034" i="5"/>
  <c r="J1033" i="5"/>
  <c r="P1032" i="5"/>
  <c r="L1031" i="5"/>
  <c r="H1030" i="5"/>
  <c r="L1029" i="5"/>
  <c r="P1043" i="5"/>
  <c r="H1042" i="5"/>
  <c r="L1041" i="5"/>
  <c r="R1040" i="5"/>
  <c r="N1039" i="5"/>
  <c r="J1038" i="5"/>
  <c r="F1037" i="5"/>
  <c r="L1036" i="5"/>
  <c r="P1035" i="5"/>
  <c r="L1034" i="5"/>
  <c r="H1033" i="5"/>
  <c r="N1032" i="5"/>
  <c r="J1031" i="5"/>
  <c r="N1030" i="5"/>
  <c r="J1029" i="5"/>
  <c r="H1035" i="5"/>
  <c r="F1032" i="5"/>
  <c r="N1041" i="5"/>
  <c r="P1037" i="5"/>
  <c r="J1040" i="5"/>
  <c r="R1043" i="5"/>
  <c r="R1033" i="5"/>
  <c r="P1030" i="5"/>
  <c r="F1043" i="5"/>
  <c r="F1030" i="5"/>
  <c r="F1039" i="5"/>
  <c r="R1035" i="5"/>
  <c r="K1035" i="5"/>
  <c r="I1033" i="5"/>
  <c r="G1039" i="5"/>
  <c r="G1042" i="5"/>
  <c r="I1038" i="5"/>
  <c r="I1041" i="5"/>
  <c r="M1036" i="5"/>
  <c r="Q1037" i="5"/>
  <c r="G1029" i="5"/>
  <c r="K1033" i="5"/>
  <c r="M1033" i="5"/>
  <c r="O1037" i="5"/>
  <c r="O1033" i="5"/>
  <c r="O1034" i="5"/>
  <c r="O1042" i="5"/>
  <c r="Q1038" i="5"/>
  <c r="I1030" i="5"/>
  <c r="Q1036" i="5"/>
  <c r="K1039" i="5"/>
  <c r="I1029" i="5"/>
  <c r="K1030" i="5"/>
  <c r="M1031" i="5"/>
  <c r="Q1035" i="5"/>
  <c r="O1029" i="5"/>
  <c r="G1041" i="5"/>
  <c r="I1032" i="5"/>
  <c r="O1035" i="5"/>
  <c r="Q1034" i="5"/>
  <c r="K1043" i="5"/>
  <c r="O1041" i="5"/>
  <c r="I1042" i="5"/>
  <c r="Q1033" i="5"/>
  <c r="G1036" i="5"/>
  <c r="G1038" i="5"/>
  <c r="Q1030" i="5"/>
  <c r="G1043" i="5"/>
  <c r="K1034" i="5"/>
  <c r="I1040" i="5"/>
  <c r="M1040" i="5"/>
  <c r="G1032" i="5"/>
  <c r="O1032" i="5"/>
  <c r="K1038" i="5"/>
  <c r="Q1042" i="5"/>
  <c r="K1031" i="5"/>
  <c r="M1039" i="5"/>
  <c r="I1039" i="5"/>
  <c r="G1033" i="5"/>
  <c r="G1040" i="5"/>
  <c r="O1036" i="5"/>
  <c r="I1037" i="5"/>
  <c r="M1034" i="5"/>
  <c r="Q1041" i="5"/>
  <c r="Q1029" i="5"/>
  <c r="G1037" i="5"/>
  <c r="Q1043" i="5"/>
  <c r="G1030" i="5"/>
  <c r="K1040" i="5"/>
  <c r="I1034" i="5"/>
  <c r="G1031" i="5"/>
  <c r="I1043" i="5"/>
  <c r="O1040" i="5"/>
  <c r="K1041" i="5"/>
  <c r="M1032" i="5"/>
  <c r="M1035" i="5"/>
  <c r="O1043" i="5"/>
  <c r="I1031" i="5"/>
  <c r="M1041" i="5"/>
  <c r="K1029" i="5"/>
  <c r="O1039" i="5"/>
  <c r="M1029" i="5"/>
  <c r="O1038" i="5"/>
  <c r="O1031" i="5"/>
  <c r="M1042" i="5"/>
  <c r="Q1039" i="5"/>
  <c r="K1032" i="5"/>
  <c r="G1035" i="5"/>
  <c r="O1030" i="5"/>
  <c r="M1043" i="5"/>
  <c r="K1037" i="5"/>
  <c r="Q1031" i="5"/>
  <c r="M1038" i="5"/>
  <c r="G1034" i="5"/>
  <c r="Q1040" i="5"/>
  <c r="M1030" i="5"/>
  <c r="I1035" i="5"/>
  <c r="Q1032" i="5"/>
  <c r="K1036" i="5"/>
  <c r="K1042" i="5"/>
  <c r="I1036" i="5"/>
  <c r="M1037" i="5"/>
  <c r="L1328" i="5"/>
  <c r="R1327" i="5"/>
  <c r="N1326" i="5"/>
  <c r="J1325" i="5"/>
  <c r="F1324" i="5"/>
  <c r="L1323" i="5"/>
  <c r="P1322" i="5"/>
  <c r="L1321" i="5"/>
  <c r="H1320" i="5"/>
  <c r="N1319" i="5"/>
  <c r="J1318" i="5"/>
  <c r="N1317" i="5"/>
  <c r="J1316" i="5"/>
  <c r="P1315" i="5"/>
  <c r="L1314" i="5"/>
  <c r="H1327" i="5"/>
  <c r="R1325" i="5"/>
  <c r="N1324" i="5"/>
  <c r="J1323" i="5"/>
  <c r="F1322" i="5"/>
  <c r="P1320" i="5"/>
  <c r="R1318" i="5"/>
  <c r="H1318" i="5"/>
  <c r="R1316" i="5"/>
  <c r="F1315" i="5"/>
  <c r="J1328" i="5"/>
  <c r="P1327" i="5"/>
  <c r="L1326" i="5"/>
  <c r="H1325" i="5"/>
  <c r="L1324" i="5"/>
  <c r="R1323" i="5"/>
  <c r="N1322" i="5"/>
  <c r="J1321" i="5"/>
  <c r="F1320" i="5"/>
  <c r="L1319" i="5"/>
  <c r="P1318" i="5"/>
  <c r="L1317" i="5"/>
  <c r="H1316" i="5"/>
  <c r="N1315" i="5"/>
  <c r="J1314" i="5"/>
  <c r="R1328" i="5"/>
  <c r="F1327" i="5"/>
  <c r="P1325" i="5"/>
  <c r="F1325" i="5"/>
  <c r="H1323" i="5"/>
  <c r="R1321" i="5"/>
  <c r="N1320" i="5"/>
  <c r="J1319" i="5"/>
  <c r="F1318" i="5"/>
  <c r="P1316" i="5"/>
  <c r="R1314" i="5"/>
  <c r="H1314" i="5"/>
  <c r="H1328" i="5"/>
  <c r="N1327" i="5"/>
  <c r="J1326" i="5"/>
  <c r="N1325" i="5"/>
  <c r="J1324" i="5"/>
  <c r="P1323" i="5"/>
  <c r="L1322" i="5"/>
  <c r="H1321" i="5"/>
  <c r="L1320" i="5"/>
  <c r="R1319" i="5"/>
  <c r="N1318" i="5"/>
  <c r="J1317" i="5"/>
  <c r="F1316" i="5"/>
  <c r="L1315" i="5"/>
  <c r="P1314" i="5"/>
  <c r="P1328" i="5"/>
  <c r="R1326" i="5"/>
  <c r="H1326" i="5"/>
  <c r="R1324" i="5"/>
  <c r="N1328" i="5"/>
  <c r="J1327" i="5"/>
  <c r="F1326" i="5"/>
  <c r="P1324" i="5"/>
  <c r="R1322" i="5"/>
  <c r="H1322" i="5"/>
  <c r="R1320" i="5"/>
  <c r="F1319" i="5"/>
  <c r="P1317" i="5"/>
  <c r="F1317" i="5"/>
  <c r="H1315" i="5"/>
  <c r="P1326" i="5"/>
  <c r="P1321" i="5"/>
  <c r="P1319" i="5"/>
  <c r="J1315" i="5"/>
  <c r="N1321" i="5"/>
  <c r="H1319" i="5"/>
  <c r="N1323" i="5"/>
  <c r="F1321" i="5"/>
  <c r="H1317" i="5"/>
  <c r="L1325" i="5"/>
  <c r="F1323" i="5"/>
  <c r="F1328" i="5"/>
  <c r="N1316" i="5"/>
  <c r="N1314" i="5"/>
  <c r="J1320" i="5"/>
  <c r="L1318" i="5"/>
  <c r="L1316" i="5"/>
  <c r="F1314" i="5"/>
  <c r="L1327" i="5"/>
  <c r="J1322" i="5"/>
  <c r="H1324" i="5"/>
  <c r="R1317" i="5"/>
  <c r="R1315" i="5"/>
  <c r="O1321" i="5"/>
  <c r="Q1322" i="5"/>
  <c r="I1316" i="5"/>
  <c r="M1326" i="5"/>
  <c r="Q1314" i="5"/>
  <c r="G1325" i="5"/>
  <c r="K1317" i="5"/>
  <c r="M1328" i="5"/>
  <c r="Q1327" i="5"/>
  <c r="I1326" i="5"/>
  <c r="M1318" i="5"/>
  <c r="G1317" i="5"/>
  <c r="I1328" i="5"/>
  <c r="O1319" i="5"/>
  <c r="I1318" i="5"/>
  <c r="Q1320" i="5"/>
  <c r="K1319" i="5"/>
  <c r="M1320" i="5"/>
  <c r="I1324" i="5"/>
  <c r="Q1318" i="5"/>
  <c r="Q1316" i="5"/>
  <c r="M1319" i="5"/>
  <c r="M1317" i="5"/>
  <c r="O1328" i="5"/>
  <c r="I1321" i="5"/>
  <c r="M1321" i="5"/>
  <c r="G1315" i="5"/>
  <c r="G1327" i="5"/>
  <c r="G1321" i="5"/>
  <c r="G1319" i="5"/>
  <c r="O1320" i="5"/>
  <c r="O1318" i="5"/>
  <c r="K1322" i="5"/>
  <c r="O1322" i="5"/>
  <c r="G1323" i="5"/>
  <c r="G1314" i="5"/>
  <c r="I1322" i="5"/>
  <c r="I1320" i="5"/>
  <c r="Q1321" i="5"/>
  <c r="Q1319" i="5"/>
  <c r="K1327" i="5"/>
  <c r="M1323" i="5"/>
  <c r="O1327" i="5"/>
  <c r="Q1323" i="5"/>
  <c r="K1325" i="5"/>
  <c r="I1315" i="5"/>
  <c r="I1314" i="5"/>
  <c r="K1323" i="5"/>
  <c r="K1321" i="5"/>
  <c r="G1324" i="5"/>
  <c r="G1322" i="5"/>
  <c r="K1314" i="5"/>
  <c r="O1324" i="5"/>
  <c r="O1314" i="5"/>
  <c r="G1326" i="5"/>
  <c r="I1327" i="5"/>
  <c r="M1324" i="5"/>
  <c r="M1322" i="5"/>
  <c r="I1325" i="5"/>
  <c r="I1323" i="5"/>
  <c r="M1315" i="5"/>
  <c r="Q1325" i="5"/>
  <c r="Q1315" i="5"/>
  <c r="G1328" i="5"/>
  <c r="K1315" i="5"/>
  <c r="O1325" i="5"/>
  <c r="M1327" i="5"/>
  <c r="O1323" i="5"/>
  <c r="G1316" i="5"/>
  <c r="K1326" i="5"/>
  <c r="K1324" i="5"/>
  <c r="O1316" i="5"/>
  <c r="G1318" i="5"/>
  <c r="I1319" i="5"/>
  <c r="M1316" i="5"/>
  <c r="Q1326" i="5"/>
  <c r="M1314" i="5"/>
  <c r="Q1324" i="5"/>
  <c r="I1317" i="5"/>
  <c r="K1328" i="5"/>
  <c r="M1325" i="5"/>
  <c r="Q1317" i="5"/>
  <c r="O1317" i="5"/>
  <c r="Q1328" i="5"/>
  <c r="O1315" i="5"/>
  <c r="K1318" i="5"/>
  <c r="K1316" i="5"/>
  <c r="O1326" i="5"/>
  <c r="G1320" i="5"/>
  <c r="K1320" i="5"/>
  <c r="F1283" i="5"/>
  <c r="P1281" i="5"/>
  <c r="N1283" i="5"/>
  <c r="J1282" i="5"/>
  <c r="N1281" i="5"/>
  <c r="F1281" i="5"/>
  <c r="L1280" i="5"/>
  <c r="R1279" i="5"/>
  <c r="J1279" i="5"/>
  <c r="P1278" i="5"/>
  <c r="R1282" i="5"/>
  <c r="H1282" i="5"/>
  <c r="L1283" i="5"/>
  <c r="P1282" i="5"/>
  <c r="L1281" i="5"/>
  <c r="R1280" i="5"/>
  <c r="J1283" i="5"/>
  <c r="F1282" i="5"/>
  <c r="H1283" i="5"/>
  <c r="R1281" i="5"/>
  <c r="P1283" i="5"/>
  <c r="L1282" i="5"/>
  <c r="H1281" i="5"/>
  <c r="N1280" i="5"/>
  <c r="F1280" i="5"/>
  <c r="P1280" i="5"/>
  <c r="F1279" i="5"/>
  <c r="R1283" i="5"/>
  <c r="J1280" i="5"/>
  <c r="R1277" i="5"/>
  <c r="R1276" i="5"/>
  <c r="R1275" i="5"/>
  <c r="R1274" i="5"/>
  <c r="R1273" i="5"/>
  <c r="R1272" i="5"/>
  <c r="R1271" i="5"/>
  <c r="R1270" i="5"/>
  <c r="R1269" i="5"/>
  <c r="H1280" i="5"/>
  <c r="R1278" i="5"/>
  <c r="P1277" i="5"/>
  <c r="P1276" i="5"/>
  <c r="P1275" i="5"/>
  <c r="P1274" i="5"/>
  <c r="P1273" i="5"/>
  <c r="P1272" i="5"/>
  <c r="P1271" i="5"/>
  <c r="P1270" i="5"/>
  <c r="P1269" i="5"/>
  <c r="N1278" i="5"/>
  <c r="N1277" i="5"/>
  <c r="N1276" i="5"/>
  <c r="N1275" i="5"/>
  <c r="N1274" i="5"/>
  <c r="N1273" i="5"/>
  <c r="N1272" i="5"/>
  <c r="N1271" i="5"/>
  <c r="N1270" i="5"/>
  <c r="N1269" i="5"/>
  <c r="N1282" i="5"/>
  <c r="P1279" i="5"/>
  <c r="L1278" i="5"/>
  <c r="L1277" i="5"/>
  <c r="L1276" i="5"/>
  <c r="L1275" i="5"/>
  <c r="L1274" i="5"/>
  <c r="L1273" i="5"/>
  <c r="L1272" i="5"/>
  <c r="L1271" i="5"/>
  <c r="L1270" i="5"/>
  <c r="L1269" i="5"/>
  <c r="N1279" i="5"/>
  <c r="J1278" i="5"/>
  <c r="J1277" i="5"/>
  <c r="J1276" i="5"/>
  <c r="J1275" i="5"/>
  <c r="J1274" i="5"/>
  <c r="J1273" i="5"/>
  <c r="J1272" i="5"/>
  <c r="J1271" i="5"/>
  <c r="J1270" i="5"/>
  <c r="J1269" i="5"/>
  <c r="J1281" i="5"/>
  <c r="L1279" i="5"/>
  <c r="H1278" i="5"/>
  <c r="H1277" i="5"/>
  <c r="H1276" i="5"/>
  <c r="H1275" i="5"/>
  <c r="H1274" i="5"/>
  <c r="H1273" i="5"/>
  <c r="H1272" i="5"/>
  <c r="H1271" i="5"/>
  <c r="H1270" i="5"/>
  <c r="H1269" i="5"/>
  <c r="H1279" i="5"/>
  <c r="F1278" i="5"/>
  <c r="F1277" i="5"/>
  <c r="F1276" i="5"/>
  <c r="F1275" i="5"/>
  <c r="F1274" i="5"/>
  <c r="F1273" i="5"/>
  <c r="F1272" i="5"/>
  <c r="F1271" i="5"/>
  <c r="F1270" i="5"/>
  <c r="F1269" i="5"/>
  <c r="O1276" i="5"/>
  <c r="Q1276" i="5"/>
  <c r="O1277" i="5"/>
  <c r="Q1277" i="5"/>
  <c r="I1280" i="5"/>
  <c r="O1269" i="5"/>
  <c r="Q1278" i="5"/>
  <c r="M1272" i="5"/>
  <c r="O1283" i="5"/>
  <c r="Q1282" i="5"/>
  <c r="G1280" i="5"/>
  <c r="K1283" i="5"/>
  <c r="O1282" i="5"/>
  <c r="G1281" i="5"/>
  <c r="O1273" i="5"/>
  <c r="I1269" i="5"/>
  <c r="M1279" i="5"/>
  <c r="Q1269" i="5"/>
  <c r="I1281" i="5"/>
  <c r="G1271" i="5"/>
  <c r="Q1270" i="5"/>
  <c r="G1283" i="5"/>
  <c r="Q1274" i="5"/>
  <c r="G1272" i="5"/>
  <c r="I1283" i="5"/>
  <c r="K1273" i="5"/>
  <c r="G1273" i="5"/>
  <c r="G1277" i="5"/>
  <c r="I1273" i="5"/>
  <c r="O1275" i="5"/>
  <c r="I1274" i="5"/>
  <c r="G1269" i="5"/>
  <c r="I1278" i="5"/>
  <c r="K1274" i="5"/>
  <c r="I1272" i="5"/>
  <c r="G1279" i="5"/>
  <c r="K1275" i="5"/>
  <c r="G1282" i="5"/>
  <c r="K1279" i="5"/>
  <c r="M1275" i="5"/>
  <c r="M1274" i="5"/>
  <c r="K1281" i="5"/>
  <c r="M1276" i="5"/>
  <c r="I1270" i="5"/>
  <c r="M1280" i="5"/>
  <c r="G1276" i="5"/>
  <c r="Q1273" i="5"/>
  <c r="Q1272" i="5"/>
  <c r="G1274" i="5"/>
  <c r="G1278" i="5"/>
  <c r="I1277" i="5"/>
  <c r="G1275" i="5"/>
  <c r="K1277" i="5"/>
  <c r="I1275" i="5"/>
  <c r="I1279" i="5"/>
  <c r="K1278" i="5"/>
  <c r="I1276" i="5"/>
  <c r="M1278" i="5"/>
  <c r="K1276" i="5"/>
  <c r="G1270" i="5"/>
  <c r="K1280" i="5"/>
  <c r="O1280" i="5"/>
  <c r="O1279" i="5"/>
  <c r="M1277" i="5"/>
  <c r="I1271" i="5"/>
  <c r="M1281" i="5"/>
  <c r="I1282" i="5"/>
  <c r="Q1281" i="5"/>
  <c r="K1282" i="5"/>
  <c r="Q1280" i="5"/>
  <c r="M1269" i="5"/>
  <c r="O1278" i="5"/>
  <c r="K1272" i="5"/>
  <c r="M1283" i="5"/>
  <c r="K1271" i="5"/>
  <c r="K1270" i="5"/>
  <c r="Q1283" i="5"/>
  <c r="K1269" i="5"/>
  <c r="M1282" i="5"/>
  <c r="Q1279" i="5"/>
  <c r="M1273" i="5"/>
  <c r="O1281" i="5"/>
  <c r="M1271" i="5"/>
  <c r="M1270" i="5"/>
  <c r="O1270" i="5"/>
  <c r="O1274" i="5"/>
  <c r="O1272" i="5"/>
  <c r="O1271" i="5"/>
  <c r="Q1271" i="5"/>
  <c r="Q1275" i="5"/>
  <c r="H1072" i="5"/>
  <c r="R1070" i="5"/>
  <c r="N1069" i="5"/>
  <c r="J1068" i="5"/>
  <c r="F1067" i="5"/>
  <c r="P1065" i="5"/>
  <c r="R1063" i="5"/>
  <c r="H1063" i="5"/>
  <c r="J1073" i="5"/>
  <c r="P1072" i="5"/>
  <c r="R1073" i="5"/>
  <c r="F1072" i="5"/>
  <c r="P1070" i="5"/>
  <c r="F1070" i="5"/>
  <c r="H1068" i="5"/>
  <c r="R1066" i="5"/>
  <c r="N1065" i="5"/>
  <c r="J1064" i="5"/>
  <c r="F1063" i="5"/>
  <c r="P1073" i="5"/>
  <c r="R1071" i="5"/>
  <c r="H1071" i="5"/>
  <c r="R1069" i="5"/>
  <c r="F1068" i="5"/>
  <c r="P1066" i="5"/>
  <c r="F1066" i="5"/>
  <c r="H1064" i="5"/>
  <c r="R1062" i="5"/>
  <c r="N1073" i="5"/>
  <c r="J1072" i="5"/>
  <c r="F1071" i="5"/>
  <c r="P1069" i="5"/>
  <c r="R1067" i="5"/>
  <c r="H1067" i="5"/>
  <c r="R1065" i="5"/>
  <c r="F1064" i="5"/>
  <c r="P1062" i="5"/>
  <c r="H1073" i="5"/>
  <c r="N1070" i="5"/>
  <c r="J1069" i="5"/>
  <c r="N1064" i="5"/>
  <c r="J1063" i="5"/>
  <c r="H1062" i="5"/>
  <c r="J1061" i="5"/>
  <c r="L1060" i="5"/>
  <c r="F1073" i="5"/>
  <c r="P1071" i="5"/>
  <c r="L1070" i="5"/>
  <c r="H1069" i="5"/>
  <c r="L1065" i="5"/>
  <c r="L1064" i="5"/>
  <c r="F1062" i="5"/>
  <c r="H1061" i="5"/>
  <c r="J1060" i="5"/>
  <c r="N1059" i="5"/>
  <c r="N1071" i="5"/>
  <c r="J1070" i="5"/>
  <c r="F1069" i="5"/>
  <c r="N1066" i="5"/>
  <c r="J1065" i="5"/>
  <c r="F1061" i="5"/>
  <c r="L1059" i="5"/>
  <c r="R1072" i="5"/>
  <c r="L1071" i="5"/>
  <c r="H1070" i="5"/>
  <c r="P1067" i="5"/>
  <c r="L1066" i="5"/>
  <c r="H1065" i="5"/>
  <c r="R1061" i="5"/>
  <c r="H1060" i="5"/>
  <c r="J1059" i="5"/>
  <c r="N1072" i="5"/>
  <c r="J1071" i="5"/>
  <c r="R1068" i="5"/>
  <c r="N1067" i="5"/>
  <c r="J1066" i="5"/>
  <c r="F1065" i="5"/>
  <c r="N1062" i="5"/>
  <c r="P1061" i="5"/>
  <c r="R1060" i="5"/>
  <c r="F1060" i="5"/>
  <c r="H1059" i="5"/>
  <c r="L1072" i="5"/>
  <c r="P1068" i="5"/>
  <c r="L1067" i="5"/>
  <c r="H1066" i="5"/>
  <c r="P1063" i="5"/>
  <c r="N1061" i="5"/>
  <c r="L1073" i="5"/>
  <c r="L1069" i="5"/>
  <c r="L1068" i="5"/>
  <c r="P1064" i="5"/>
  <c r="L1063" i="5"/>
  <c r="J1062" i="5"/>
  <c r="N1060" i="5"/>
  <c r="P1059" i="5"/>
  <c r="R1064" i="5"/>
  <c r="P1060" i="5"/>
  <c r="N1068" i="5"/>
  <c r="N1063" i="5"/>
  <c r="R1059" i="5"/>
  <c r="F1059" i="5"/>
  <c r="J1067" i="5"/>
  <c r="L1062" i="5"/>
  <c r="L1061" i="5"/>
  <c r="Q1066" i="5"/>
  <c r="I1061" i="5"/>
  <c r="K1069" i="5"/>
  <c r="M1070" i="5"/>
  <c r="Q1070" i="5"/>
  <c r="Q1064" i="5"/>
  <c r="G1069" i="5"/>
  <c r="K1070" i="5"/>
  <c r="O1061" i="5"/>
  <c r="O1073" i="5"/>
  <c r="G1059" i="5"/>
  <c r="Q1063" i="5"/>
  <c r="I1070" i="5"/>
  <c r="M1073" i="5"/>
  <c r="I1060" i="5"/>
  <c r="Q1062" i="5"/>
  <c r="G1072" i="5"/>
  <c r="O1060" i="5"/>
  <c r="M1063" i="5"/>
  <c r="Q1061" i="5"/>
  <c r="G1066" i="5"/>
  <c r="G1061" i="5"/>
  <c r="K1071" i="5"/>
  <c r="I1068" i="5"/>
  <c r="G1065" i="5"/>
  <c r="Q1065" i="5"/>
  <c r="G1067" i="5"/>
  <c r="G1064" i="5"/>
  <c r="M1071" i="5"/>
  <c r="I1065" i="5"/>
  <c r="I1067" i="5"/>
  <c r="I1062" i="5"/>
  <c r="K1073" i="5"/>
  <c r="O1064" i="5"/>
  <c r="I1066" i="5"/>
  <c r="M1059" i="5"/>
  <c r="K1062" i="5"/>
  <c r="O1068" i="5"/>
  <c r="M1062" i="5"/>
  <c r="K1072" i="5"/>
  <c r="M1067" i="5"/>
  <c r="I1059" i="5"/>
  <c r="K1068" i="5"/>
  <c r="K1063" i="5"/>
  <c r="I1069" i="5"/>
  <c r="G1060" i="5"/>
  <c r="K1067" i="5"/>
  <c r="M1072" i="5"/>
  <c r="O1071" i="5"/>
  <c r="K1059" i="5"/>
  <c r="I1072" i="5"/>
  <c r="M1069" i="5"/>
  <c r="M1064" i="5"/>
  <c r="G1068" i="5"/>
  <c r="M1068" i="5"/>
  <c r="M1060" i="5"/>
  <c r="K1066" i="5"/>
  <c r="K1060" i="5"/>
  <c r="O1070" i="5"/>
  <c r="O1065" i="5"/>
  <c r="K1061" i="5"/>
  <c r="O1063" i="5"/>
  <c r="O1069" i="5"/>
  <c r="Q1069" i="5"/>
  <c r="M1061" i="5"/>
  <c r="Q1071" i="5"/>
  <c r="O1059" i="5"/>
  <c r="Q1059" i="5"/>
  <c r="I1071" i="5"/>
  <c r="G1063" i="5"/>
  <c r="G1062" i="5"/>
  <c r="I1073" i="5"/>
  <c r="K1065" i="5"/>
  <c r="I1063" i="5"/>
  <c r="Q1060" i="5"/>
  <c r="O1067" i="5"/>
  <c r="K1064" i="5"/>
  <c r="I1064" i="5"/>
  <c r="G1071" i="5"/>
  <c r="M1065" i="5"/>
  <c r="O1062" i="5"/>
  <c r="M1066" i="5"/>
  <c r="O1066" i="5"/>
  <c r="Q1073" i="5"/>
  <c r="Q1068" i="5"/>
  <c r="Q1067" i="5"/>
  <c r="G1073" i="5"/>
  <c r="O1072" i="5"/>
  <c r="Q1072" i="5"/>
  <c r="G1070" i="5"/>
  <c r="P922" i="5"/>
  <c r="H921" i="5"/>
  <c r="H919" i="5"/>
  <c r="N918" i="5"/>
  <c r="J917" i="5"/>
  <c r="N916" i="5"/>
  <c r="J915" i="5"/>
  <c r="P914" i="5"/>
  <c r="L913" i="5"/>
  <c r="H912" i="5"/>
  <c r="L911" i="5"/>
  <c r="R910" i="5"/>
  <c r="N909" i="5"/>
  <c r="J923" i="5"/>
  <c r="N922" i="5"/>
  <c r="R921" i="5"/>
  <c r="L920" i="5"/>
  <c r="P919" i="5"/>
  <c r="R917" i="5"/>
  <c r="H917" i="5"/>
  <c r="R915" i="5"/>
  <c r="F914" i="5"/>
  <c r="P912" i="5"/>
  <c r="F912" i="5"/>
  <c r="H910" i="5"/>
  <c r="H923" i="5"/>
  <c r="P921" i="5"/>
  <c r="F921" i="5"/>
  <c r="J920" i="5"/>
  <c r="F919" i="5"/>
  <c r="L918" i="5"/>
  <c r="P917" i="5"/>
  <c r="L916" i="5"/>
  <c r="H915" i="5"/>
  <c r="N914" i="5"/>
  <c r="J913" i="5"/>
  <c r="N912" i="5"/>
  <c r="J911" i="5"/>
  <c r="P910" i="5"/>
  <c r="L909" i="5"/>
  <c r="R923" i="5"/>
  <c r="L922" i="5"/>
  <c r="N919" i="5"/>
  <c r="J918" i="5"/>
  <c r="F917" i="5"/>
  <c r="P915" i="5"/>
  <c r="R913" i="5"/>
  <c r="H913" i="5"/>
  <c r="R911" i="5"/>
  <c r="F910" i="5"/>
  <c r="P923" i="5"/>
  <c r="F923" i="5"/>
  <c r="J922" i="5"/>
  <c r="N921" i="5"/>
  <c r="R920" i="5"/>
  <c r="H920" i="5"/>
  <c r="L919" i="5"/>
  <c r="R918" i="5"/>
  <c r="N917" i="5"/>
  <c r="J916" i="5"/>
  <c r="F915" i="5"/>
  <c r="L914" i="5"/>
  <c r="P913" i="5"/>
  <c r="L912" i="5"/>
  <c r="H911" i="5"/>
  <c r="N910" i="5"/>
  <c r="J909" i="5"/>
  <c r="L921" i="5"/>
  <c r="F920" i="5"/>
  <c r="H918" i="5"/>
  <c r="R916" i="5"/>
  <c r="N915" i="5"/>
  <c r="J914" i="5"/>
  <c r="F913" i="5"/>
  <c r="P911" i="5"/>
  <c r="R909" i="5"/>
  <c r="H909" i="5"/>
  <c r="N923" i="5"/>
  <c r="R922" i="5"/>
  <c r="H922" i="5"/>
  <c r="P920" i="5"/>
  <c r="J919" i="5"/>
  <c r="P918" i="5"/>
  <c r="L917" i="5"/>
  <c r="H916" i="5"/>
  <c r="L915" i="5"/>
  <c r="R914" i="5"/>
  <c r="N913" i="5"/>
  <c r="J912" i="5"/>
  <c r="F911" i="5"/>
  <c r="L910" i="5"/>
  <c r="P909" i="5"/>
  <c r="L923" i="5"/>
  <c r="F922" i="5"/>
  <c r="J921" i="5"/>
  <c r="F918" i="5"/>
  <c r="N911" i="5"/>
  <c r="N920" i="5"/>
  <c r="H914" i="5"/>
  <c r="J910" i="5"/>
  <c r="R919" i="5"/>
  <c r="P916" i="5"/>
  <c r="F916" i="5"/>
  <c r="R912" i="5"/>
  <c r="F909" i="5"/>
  <c r="K914" i="5"/>
  <c r="K923" i="5"/>
  <c r="O923" i="5"/>
  <c r="I909" i="5"/>
  <c r="K921" i="5"/>
  <c r="G922" i="5"/>
  <c r="Q923" i="5"/>
  <c r="I913" i="5"/>
  <c r="Q910" i="5"/>
  <c r="I922" i="5"/>
  <c r="G909" i="5"/>
  <c r="Q915" i="5"/>
  <c r="G920" i="5"/>
  <c r="Q909" i="5"/>
  <c r="M912" i="5"/>
  <c r="O912" i="5"/>
  <c r="O913" i="5"/>
  <c r="K910" i="5"/>
  <c r="G918" i="5"/>
  <c r="M916" i="5"/>
  <c r="I923" i="5"/>
  <c r="Q922" i="5"/>
  <c r="G917" i="5"/>
  <c r="I917" i="5"/>
  <c r="K919" i="5"/>
  <c r="Q913" i="5"/>
  <c r="I919" i="5"/>
  <c r="Q918" i="5"/>
  <c r="K915" i="5"/>
  <c r="M915" i="5"/>
  <c r="O916" i="5"/>
  <c r="I914" i="5"/>
  <c r="O921" i="5"/>
  <c r="O920" i="5"/>
  <c r="K918" i="5"/>
  <c r="G910" i="5"/>
  <c r="K920" i="5"/>
  <c r="G921" i="5"/>
  <c r="O917" i="5"/>
  <c r="I921" i="5"/>
  <c r="G912" i="5"/>
  <c r="Q921" i="5"/>
  <c r="I910" i="5"/>
  <c r="M911" i="5"/>
  <c r="I911" i="5"/>
  <c r="M921" i="5"/>
  <c r="G923" i="5"/>
  <c r="G913" i="5"/>
  <c r="O922" i="5"/>
  <c r="Q917" i="5"/>
  <c r="G911" i="5"/>
  <c r="K911" i="5"/>
  <c r="M914" i="5"/>
  <c r="I912" i="5"/>
  <c r="Q914" i="5"/>
  <c r="G916" i="5"/>
  <c r="K912" i="5"/>
  <c r="M923" i="5"/>
  <c r="O909" i="5"/>
  <c r="O915" i="5"/>
  <c r="Q916" i="5"/>
  <c r="G919" i="5"/>
  <c r="I918" i="5"/>
  <c r="K913" i="5"/>
  <c r="I920" i="5"/>
  <c r="M920" i="5"/>
  <c r="M919" i="5"/>
  <c r="M913" i="5"/>
  <c r="K909" i="5"/>
  <c r="O910" i="5"/>
  <c r="O911" i="5"/>
  <c r="Q911" i="5"/>
  <c r="G915" i="5"/>
  <c r="G914" i="5"/>
  <c r="M910" i="5"/>
  <c r="K917" i="5"/>
  <c r="I915" i="5"/>
  <c r="Q912" i="5"/>
  <c r="O919" i="5"/>
  <c r="K916" i="5"/>
  <c r="I916" i="5"/>
  <c r="M917" i="5"/>
  <c r="M918" i="5"/>
  <c r="M909" i="5"/>
  <c r="O918" i="5"/>
  <c r="O914" i="5"/>
  <c r="Q920" i="5"/>
  <c r="K922" i="5"/>
  <c r="M922" i="5"/>
  <c r="Q919" i="5"/>
  <c r="J1418" i="5"/>
  <c r="L1417" i="5"/>
  <c r="L1415" i="5"/>
  <c r="N1414" i="5"/>
  <c r="R1413" i="5"/>
  <c r="H1413" i="5"/>
  <c r="L1412" i="5"/>
  <c r="P1411" i="5"/>
  <c r="F1411" i="5"/>
  <c r="J1410" i="5"/>
  <c r="L1409" i="5"/>
  <c r="L1407" i="5"/>
  <c r="N1406" i="5"/>
  <c r="H1418" i="5"/>
  <c r="P1416" i="5"/>
  <c r="R1418" i="5"/>
  <c r="F1418" i="5"/>
  <c r="J1417" i="5"/>
  <c r="H1415" i="5"/>
  <c r="L1414" i="5"/>
  <c r="P1413" i="5"/>
  <c r="N1411" i="5"/>
  <c r="R1410" i="5"/>
  <c r="F1410" i="5"/>
  <c r="J1409" i="5"/>
  <c r="H1407" i="5"/>
  <c r="L1406" i="5"/>
  <c r="P1405" i="5"/>
  <c r="P1418" i="5"/>
  <c r="N1416" i="5"/>
  <c r="R1415" i="5"/>
  <c r="N1413" i="5"/>
  <c r="R1412" i="5"/>
  <c r="H1412" i="5"/>
  <c r="P1410" i="5"/>
  <c r="N1408" i="5"/>
  <c r="R1407" i="5"/>
  <c r="N1405" i="5"/>
  <c r="R1404" i="5"/>
  <c r="H1404" i="5"/>
  <c r="N1418" i="5"/>
  <c r="R1417" i="5"/>
  <c r="H1417" i="5"/>
  <c r="L1416" i="5"/>
  <c r="P1415" i="5"/>
  <c r="F1415" i="5"/>
  <c r="J1414" i="5"/>
  <c r="L1413" i="5"/>
  <c r="L1411" i="5"/>
  <c r="N1410" i="5"/>
  <c r="R1409" i="5"/>
  <c r="H1409" i="5"/>
  <c r="L1408" i="5"/>
  <c r="P1407" i="5"/>
  <c r="F1407" i="5"/>
  <c r="J1406" i="5"/>
  <c r="L1405" i="5"/>
  <c r="F1417" i="5"/>
  <c r="J1416" i="5"/>
  <c r="H1414" i="5"/>
  <c r="P1412" i="5"/>
  <c r="F1412" i="5"/>
  <c r="J1411" i="5"/>
  <c r="F1409" i="5"/>
  <c r="J1408" i="5"/>
  <c r="H1406" i="5"/>
  <c r="P1404" i="5"/>
  <c r="F1404" i="5"/>
  <c r="N1417" i="5"/>
  <c r="R1416" i="5"/>
  <c r="H1416" i="5"/>
  <c r="P1414" i="5"/>
  <c r="N1412" i="5"/>
  <c r="R1411" i="5"/>
  <c r="N1409" i="5"/>
  <c r="R1408" i="5"/>
  <c r="H1408" i="5"/>
  <c r="P1406" i="5"/>
  <c r="N1404" i="5"/>
  <c r="L1418" i="5"/>
  <c r="J1415" i="5"/>
  <c r="F1413" i="5"/>
  <c r="L1410" i="5"/>
  <c r="F1408" i="5"/>
  <c r="L1404" i="5"/>
  <c r="H1410" i="5"/>
  <c r="R1405" i="5"/>
  <c r="J1404" i="5"/>
  <c r="P1417" i="5"/>
  <c r="R1414" i="5"/>
  <c r="N1407" i="5"/>
  <c r="J1412" i="5"/>
  <c r="P1409" i="5"/>
  <c r="J1407" i="5"/>
  <c r="J1405" i="5"/>
  <c r="F1414" i="5"/>
  <c r="H1405" i="5"/>
  <c r="F1416" i="5"/>
  <c r="R1406" i="5"/>
  <c r="F1405" i="5"/>
  <c r="H1411" i="5"/>
  <c r="P1408" i="5"/>
  <c r="J1413" i="5"/>
  <c r="F1406" i="5"/>
  <c r="N1415" i="5"/>
  <c r="Q1406" i="5"/>
  <c r="G1409" i="5"/>
  <c r="I1410" i="5"/>
  <c r="K1411" i="5"/>
  <c r="M1412" i="5"/>
  <c r="M1404" i="5"/>
  <c r="O1413" i="5"/>
  <c r="M1417" i="5"/>
  <c r="Q1414" i="5"/>
  <c r="O1405" i="5"/>
  <c r="I1406" i="5"/>
  <c r="M1416" i="5"/>
  <c r="I1404" i="5"/>
  <c r="K1413" i="5"/>
  <c r="G1407" i="5"/>
  <c r="I1418" i="5"/>
  <c r="M1411" i="5"/>
  <c r="G1406" i="5"/>
  <c r="K1416" i="5"/>
  <c r="M1407" i="5"/>
  <c r="O1418" i="5"/>
  <c r="M1405" i="5"/>
  <c r="Q1415" i="5"/>
  <c r="K1407" i="5"/>
  <c r="M1418" i="5"/>
  <c r="I1417" i="5"/>
  <c r="M1414" i="5"/>
  <c r="I1408" i="5"/>
  <c r="O1412" i="5"/>
  <c r="I1407" i="5"/>
  <c r="K1418" i="5"/>
  <c r="O1408" i="5"/>
  <c r="O1406" i="5"/>
  <c r="M1408" i="5"/>
  <c r="K1405" i="5"/>
  <c r="O1415" i="5"/>
  <c r="K1409" i="5"/>
  <c r="O1417" i="5"/>
  <c r="Q1413" i="5"/>
  <c r="K1408" i="5"/>
  <c r="Q1409" i="5"/>
  <c r="Q1407" i="5"/>
  <c r="O1409" i="5"/>
  <c r="M1406" i="5"/>
  <c r="Q1416" i="5"/>
  <c r="M1410" i="5"/>
  <c r="O1404" i="5"/>
  <c r="G1416" i="5"/>
  <c r="M1409" i="5"/>
  <c r="G1412" i="5"/>
  <c r="G1410" i="5"/>
  <c r="Q1410" i="5"/>
  <c r="O1407" i="5"/>
  <c r="Q1418" i="5"/>
  <c r="O1411" i="5"/>
  <c r="Q1405" i="5"/>
  <c r="G1418" i="5"/>
  <c r="O1410" i="5"/>
  <c r="G1417" i="5"/>
  <c r="I1413" i="5"/>
  <c r="I1411" i="5"/>
  <c r="M1415" i="5"/>
  <c r="M1413" i="5"/>
  <c r="G1413" i="5"/>
  <c r="Q1408" i="5"/>
  <c r="Q1412" i="5"/>
  <c r="G1408" i="5"/>
  <c r="Q1411" i="5"/>
  <c r="G1404" i="5"/>
  <c r="K1414" i="5"/>
  <c r="K1412" i="5"/>
  <c r="K1404" i="5"/>
  <c r="I1414" i="5"/>
  <c r="G1411" i="5"/>
  <c r="Q1404" i="5"/>
  <c r="G1415" i="5"/>
  <c r="I1409" i="5"/>
  <c r="G1414" i="5"/>
  <c r="I1405" i="5"/>
  <c r="G1405" i="5"/>
  <c r="K1415" i="5"/>
  <c r="I1412" i="5"/>
  <c r="Q1417" i="5"/>
  <c r="I1416" i="5"/>
  <c r="K1410" i="5"/>
  <c r="I1415" i="5"/>
  <c r="K1406" i="5"/>
  <c r="O1416" i="5"/>
  <c r="K1417" i="5"/>
  <c r="O1414" i="5"/>
  <c r="R1343" i="5"/>
  <c r="N1342" i="5"/>
  <c r="J1341" i="5"/>
  <c r="F1340" i="5"/>
  <c r="L1339" i="5"/>
  <c r="P1338" i="5"/>
  <c r="L1337" i="5"/>
  <c r="H1336" i="5"/>
  <c r="N1335" i="5"/>
  <c r="J1334" i="5"/>
  <c r="N1333" i="5"/>
  <c r="J1332" i="5"/>
  <c r="P1331" i="5"/>
  <c r="L1330" i="5"/>
  <c r="H1329" i="5"/>
  <c r="H1343" i="5"/>
  <c r="R1341" i="5"/>
  <c r="N1340" i="5"/>
  <c r="J1339" i="5"/>
  <c r="F1338" i="5"/>
  <c r="P1336" i="5"/>
  <c r="R1334" i="5"/>
  <c r="H1334" i="5"/>
  <c r="R1332" i="5"/>
  <c r="F1331" i="5"/>
  <c r="P1329" i="5"/>
  <c r="F1329" i="5"/>
  <c r="P1343" i="5"/>
  <c r="L1342" i="5"/>
  <c r="H1341" i="5"/>
  <c r="L1340" i="5"/>
  <c r="R1339" i="5"/>
  <c r="N1338" i="5"/>
  <c r="J1337" i="5"/>
  <c r="F1336" i="5"/>
  <c r="L1335" i="5"/>
  <c r="P1334" i="5"/>
  <c r="L1333" i="5"/>
  <c r="H1332" i="5"/>
  <c r="N1331" i="5"/>
  <c r="J1330" i="5"/>
  <c r="N1329" i="5"/>
  <c r="F1343" i="5"/>
  <c r="P1341" i="5"/>
  <c r="F1341" i="5"/>
  <c r="H1339" i="5"/>
  <c r="R1337" i="5"/>
  <c r="N1336" i="5"/>
  <c r="J1335" i="5"/>
  <c r="F1334" i="5"/>
  <c r="P1332" i="5"/>
  <c r="R1330" i="5"/>
  <c r="H1330" i="5"/>
  <c r="N1343" i="5"/>
  <c r="J1342" i="5"/>
  <c r="N1341" i="5"/>
  <c r="J1340" i="5"/>
  <c r="P1339" i="5"/>
  <c r="L1338" i="5"/>
  <c r="H1337" i="5"/>
  <c r="L1336" i="5"/>
  <c r="R1335" i="5"/>
  <c r="N1334" i="5"/>
  <c r="J1333" i="5"/>
  <c r="F1332" i="5"/>
  <c r="L1331" i="5"/>
  <c r="P1330" i="5"/>
  <c r="L1329" i="5"/>
  <c r="R1342" i="5"/>
  <c r="H1342" i="5"/>
  <c r="R1340" i="5"/>
  <c r="F1339" i="5"/>
  <c r="P1337" i="5"/>
  <c r="F1337" i="5"/>
  <c r="H1335" i="5"/>
  <c r="R1333" i="5"/>
  <c r="N1332" i="5"/>
  <c r="J1331" i="5"/>
  <c r="F1330" i="5"/>
  <c r="J1343" i="5"/>
  <c r="F1342" i="5"/>
  <c r="P1340" i="5"/>
  <c r="R1338" i="5"/>
  <c r="H1338" i="5"/>
  <c r="R1336" i="5"/>
  <c r="F1335" i="5"/>
  <c r="P1333" i="5"/>
  <c r="F1333" i="5"/>
  <c r="H1331" i="5"/>
  <c r="R1329" i="5"/>
  <c r="L1343" i="5"/>
  <c r="H1340" i="5"/>
  <c r="J1336" i="5"/>
  <c r="H1333" i="5"/>
  <c r="J1329" i="5"/>
  <c r="P1342" i="5"/>
  <c r="N1339" i="5"/>
  <c r="P1335" i="5"/>
  <c r="L1332" i="5"/>
  <c r="J1338" i="5"/>
  <c r="R1331" i="5"/>
  <c r="L1341" i="5"/>
  <c r="L1334" i="5"/>
  <c r="N1337" i="5"/>
  <c r="N1330" i="5"/>
  <c r="O1331" i="5"/>
  <c r="Q1332" i="5"/>
  <c r="M1336" i="5"/>
  <c r="G1335" i="5"/>
  <c r="O1337" i="5"/>
  <c r="I1336" i="5"/>
  <c r="O1329" i="5"/>
  <c r="Q1338" i="5"/>
  <c r="K1337" i="5"/>
  <c r="O1342" i="5"/>
  <c r="G1341" i="5"/>
  <c r="K1342" i="5"/>
  <c r="M1338" i="5"/>
  <c r="Q1330" i="5"/>
  <c r="G1343" i="5"/>
  <c r="K1329" i="5"/>
  <c r="O1339" i="5"/>
  <c r="M1330" i="5"/>
  <c r="Q1340" i="5"/>
  <c r="I1334" i="5"/>
  <c r="G1331" i="5"/>
  <c r="K1341" i="5"/>
  <c r="G1342" i="5"/>
  <c r="K1339" i="5"/>
  <c r="M1329" i="5"/>
  <c r="K1336" i="5"/>
  <c r="I1341" i="5"/>
  <c r="M1333" i="5"/>
  <c r="M1331" i="5"/>
  <c r="Q1341" i="5"/>
  <c r="I1332" i="5"/>
  <c r="K1343" i="5"/>
  <c r="I1330" i="5"/>
  <c r="M1340" i="5"/>
  <c r="O1330" i="5"/>
  <c r="Q1342" i="5"/>
  <c r="M1337" i="5"/>
  <c r="I1343" i="5"/>
  <c r="O1334" i="5"/>
  <c r="O1332" i="5"/>
  <c r="Q1343" i="5"/>
  <c r="K1333" i="5"/>
  <c r="K1331" i="5"/>
  <c r="O1341" i="5"/>
  <c r="Q1331" i="5"/>
  <c r="Q1329" i="5"/>
  <c r="O1338" i="5"/>
  <c r="Q1335" i="5"/>
  <c r="Q1333" i="5"/>
  <c r="M1334" i="5"/>
  <c r="M1332" i="5"/>
  <c r="O1343" i="5"/>
  <c r="G1332" i="5"/>
  <c r="Q1339" i="5"/>
  <c r="G1338" i="5"/>
  <c r="G1336" i="5"/>
  <c r="G1333" i="5"/>
  <c r="O1335" i="5"/>
  <c r="O1333" i="5"/>
  <c r="I1333" i="5"/>
  <c r="M1335" i="5"/>
  <c r="I1339" i="5"/>
  <c r="I1337" i="5"/>
  <c r="K1335" i="5"/>
  <c r="Q1336" i="5"/>
  <c r="Q1334" i="5"/>
  <c r="K1334" i="5"/>
  <c r="O1336" i="5"/>
  <c r="G1330" i="5"/>
  <c r="K1340" i="5"/>
  <c r="I1342" i="5"/>
  <c r="K1338" i="5"/>
  <c r="M1339" i="5"/>
  <c r="G1339" i="5"/>
  <c r="G1337" i="5"/>
  <c r="G1334" i="5"/>
  <c r="Q1337" i="5"/>
  <c r="I1331" i="5"/>
  <c r="M1341" i="5"/>
  <c r="I1329" i="5"/>
  <c r="I1340" i="5"/>
  <c r="G1329" i="5"/>
  <c r="I1338" i="5"/>
  <c r="M1342" i="5"/>
  <c r="I1335" i="5"/>
  <c r="G1340" i="5"/>
  <c r="K1332" i="5"/>
  <c r="M1343" i="5"/>
  <c r="K1330" i="5"/>
  <c r="O1340" i="5"/>
  <c r="P1388" i="5"/>
  <c r="F1388" i="5"/>
  <c r="J1387" i="5"/>
  <c r="F1385" i="5"/>
  <c r="J1384" i="5"/>
  <c r="N1388" i="5"/>
  <c r="R1387" i="5"/>
  <c r="N1385" i="5"/>
  <c r="R1384" i="5"/>
  <c r="H1384" i="5"/>
  <c r="J1388" i="5"/>
  <c r="L1386" i="5"/>
  <c r="N1384" i="5"/>
  <c r="N1383" i="5"/>
  <c r="R1382" i="5"/>
  <c r="F1382" i="5"/>
  <c r="J1381" i="5"/>
  <c r="H1379" i="5"/>
  <c r="L1378" i="5"/>
  <c r="P1377" i="5"/>
  <c r="N1375" i="5"/>
  <c r="R1374" i="5"/>
  <c r="F1374" i="5"/>
  <c r="L1387" i="5"/>
  <c r="J1386" i="5"/>
  <c r="J1385" i="5"/>
  <c r="L1384" i="5"/>
  <c r="P1382" i="5"/>
  <c r="N1380" i="5"/>
  <c r="R1379" i="5"/>
  <c r="N1377" i="5"/>
  <c r="R1376" i="5"/>
  <c r="H1376" i="5"/>
  <c r="P1374" i="5"/>
  <c r="H1388" i="5"/>
  <c r="H1387" i="5"/>
  <c r="H1386" i="5"/>
  <c r="L1383" i="5"/>
  <c r="N1382" i="5"/>
  <c r="R1381" i="5"/>
  <c r="H1381" i="5"/>
  <c r="L1380" i="5"/>
  <c r="P1379" i="5"/>
  <c r="F1379" i="5"/>
  <c r="J1378" i="5"/>
  <c r="L1377" i="5"/>
  <c r="L1375" i="5"/>
  <c r="N1374" i="5"/>
  <c r="F1387" i="5"/>
  <c r="F1386" i="5"/>
  <c r="H1385" i="5"/>
  <c r="J1383" i="5"/>
  <c r="F1381" i="5"/>
  <c r="J1380" i="5"/>
  <c r="H1378" i="5"/>
  <c r="P1376" i="5"/>
  <c r="F1376" i="5"/>
  <c r="J1375" i="5"/>
  <c r="R1388" i="5"/>
  <c r="F1384" i="5"/>
  <c r="H1383" i="5"/>
  <c r="L1382" i="5"/>
  <c r="P1381" i="5"/>
  <c r="N1379" i="5"/>
  <c r="R1378" i="5"/>
  <c r="F1378" i="5"/>
  <c r="J1377" i="5"/>
  <c r="H1375" i="5"/>
  <c r="L1374" i="5"/>
  <c r="P1387" i="5"/>
  <c r="R1386" i="5"/>
  <c r="R1385" i="5"/>
  <c r="N1381" i="5"/>
  <c r="R1380" i="5"/>
  <c r="H1380" i="5"/>
  <c r="P1378" i="5"/>
  <c r="N1376" i="5"/>
  <c r="R1375" i="5"/>
  <c r="L1388" i="5"/>
  <c r="P1385" i="5"/>
  <c r="F1383" i="5"/>
  <c r="N1378" i="5"/>
  <c r="L1376" i="5"/>
  <c r="H1374" i="5"/>
  <c r="L1385" i="5"/>
  <c r="P1380" i="5"/>
  <c r="J1376" i="5"/>
  <c r="J1382" i="5"/>
  <c r="N1387" i="5"/>
  <c r="P1384" i="5"/>
  <c r="H1382" i="5"/>
  <c r="F1380" i="5"/>
  <c r="R1377" i="5"/>
  <c r="P1375" i="5"/>
  <c r="P1386" i="5"/>
  <c r="L1381" i="5"/>
  <c r="L1379" i="5"/>
  <c r="H1377" i="5"/>
  <c r="F1375" i="5"/>
  <c r="P1383" i="5"/>
  <c r="J1374" i="5"/>
  <c r="N1386" i="5"/>
  <c r="J1379" i="5"/>
  <c r="R1383" i="5"/>
  <c r="F1377" i="5"/>
  <c r="K1375" i="5"/>
  <c r="O1385" i="5"/>
  <c r="M1376" i="5"/>
  <c r="Q1386" i="5"/>
  <c r="O1377" i="5"/>
  <c r="Q1388" i="5"/>
  <c r="Q1378" i="5"/>
  <c r="G1381" i="5"/>
  <c r="I1382" i="5"/>
  <c r="I1374" i="5"/>
  <c r="K1383" i="5"/>
  <c r="I1387" i="5"/>
  <c r="M1384" i="5"/>
  <c r="Q1382" i="5"/>
  <c r="G1383" i="5"/>
  <c r="M1374" i="5"/>
  <c r="Q1384" i="5"/>
  <c r="Q1377" i="5"/>
  <c r="O1374" i="5"/>
  <c r="Q1383" i="5"/>
  <c r="G1376" i="5"/>
  <c r="K1386" i="5"/>
  <c r="I1375" i="5"/>
  <c r="M1385" i="5"/>
  <c r="Q1374" i="5"/>
  <c r="G1385" i="5"/>
  <c r="I1384" i="5"/>
  <c r="O1375" i="5"/>
  <c r="G1380" i="5"/>
  <c r="O1387" i="5"/>
  <c r="G1386" i="5"/>
  <c r="I1377" i="5"/>
  <c r="K1388" i="5"/>
  <c r="K1376" i="5"/>
  <c r="O1386" i="5"/>
  <c r="Q1387" i="5"/>
  <c r="I1386" i="5"/>
  <c r="G1375" i="5"/>
  <c r="K1385" i="5"/>
  <c r="Q1376" i="5"/>
  <c r="I1381" i="5"/>
  <c r="Q1375" i="5"/>
  <c r="G1388" i="5"/>
  <c r="K1378" i="5"/>
  <c r="M1377" i="5"/>
  <c r="O1388" i="5"/>
  <c r="G1377" i="5"/>
  <c r="I1388" i="5"/>
  <c r="I1376" i="5"/>
  <c r="M1386" i="5"/>
  <c r="G1379" i="5"/>
  <c r="K1382" i="5"/>
  <c r="G1378" i="5"/>
  <c r="M1379" i="5"/>
  <c r="O1378" i="5"/>
  <c r="I1378" i="5"/>
  <c r="K1377" i="5"/>
  <c r="M1388" i="5"/>
  <c r="I1380" i="5"/>
  <c r="K1387" i="5"/>
  <c r="M1383" i="5"/>
  <c r="I1379" i="5"/>
  <c r="O1380" i="5"/>
  <c r="Q1379" i="5"/>
  <c r="I1383" i="5"/>
  <c r="K1379" i="5"/>
  <c r="M1378" i="5"/>
  <c r="K1381" i="5"/>
  <c r="K1374" i="5"/>
  <c r="O1384" i="5"/>
  <c r="K1380" i="5"/>
  <c r="Q1381" i="5"/>
  <c r="G1382" i="5"/>
  <c r="G1384" i="5"/>
  <c r="G1374" i="5"/>
  <c r="M1380" i="5"/>
  <c r="O1379" i="5"/>
  <c r="M1382" i="5"/>
  <c r="M1375" i="5"/>
  <c r="Q1385" i="5"/>
  <c r="M1381" i="5"/>
  <c r="O1381" i="5"/>
  <c r="Q1380" i="5"/>
  <c r="M1387" i="5"/>
  <c r="O1383" i="5"/>
  <c r="O1376" i="5"/>
  <c r="O1382" i="5"/>
  <c r="I1385" i="5"/>
  <c r="G1387" i="5"/>
  <c r="K1384" i="5"/>
  <c r="R968" i="5"/>
  <c r="N967" i="5"/>
  <c r="J966" i="5"/>
  <c r="F965" i="5"/>
  <c r="P963" i="5"/>
  <c r="R961" i="5"/>
  <c r="H961" i="5"/>
  <c r="R959" i="5"/>
  <c r="F958" i="5"/>
  <c r="P956" i="5"/>
  <c r="F956" i="5"/>
  <c r="H954" i="5"/>
  <c r="H968" i="5"/>
  <c r="L967" i="5"/>
  <c r="R966" i="5"/>
  <c r="N965" i="5"/>
  <c r="J964" i="5"/>
  <c r="F963" i="5"/>
  <c r="L962" i="5"/>
  <c r="P961" i="5"/>
  <c r="L960" i="5"/>
  <c r="H959" i="5"/>
  <c r="N958" i="5"/>
  <c r="J957" i="5"/>
  <c r="N956" i="5"/>
  <c r="J955" i="5"/>
  <c r="P954" i="5"/>
  <c r="P968" i="5"/>
  <c r="F968" i="5"/>
  <c r="H966" i="5"/>
  <c r="R964" i="5"/>
  <c r="N963" i="5"/>
  <c r="J962" i="5"/>
  <c r="F961" i="5"/>
  <c r="P959" i="5"/>
  <c r="R957" i="5"/>
  <c r="H957" i="5"/>
  <c r="R955" i="5"/>
  <c r="F954" i="5"/>
  <c r="N968" i="5"/>
  <c r="J967" i="5"/>
  <c r="P966" i="5"/>
  <c r="L965" i="5"/>
  <c r="H964" i="5"/>
  <c r="L963" i="5"/>
  <c r="R962" i="5"/>
  <c r="N961" i="5"/>
  <c r="J960" i="5"/>
  <c r="F959" i="5"/>
  <c r="L958" i="5"/>
  <c r="P957" i="5"/>
  <c r="L956" i="5"/>
  <c r="H955" i="5"/>
  <c r="N954" i="5"/>
  <c r="R967" i="5"/>
  <c r="F966" i="5"/>
  <c r="P964" i="5"/>
  <c r="F964" i="5"/>
  <c r="H962" i="5"/>
  <c r="R960" i="5"/>
  <c r="N959" i="5"/>
  <c r="J958" i="5"/>
  <c r="F957" i="5"/>
  <c r="P955" i="5"/>
  <c r="L968" i="5"/>
  <c r="H967" i="5"/>
  <c r="N966" i="5"/>
  <c r="J965" i="5"/>
  <c r="N964" i="5"/>
  <c r="J963" i="5"/>
  <c r="P962" i="5"/>
  <c r="L961" i="5"/>
  <c r="H960" i="5"/>
  <c r="L959" i="5"/>
  <c r="R958" i="5"/>
  <c r="N957" i="5"/>
  <c r="J956" i="5"/>
  <c r="F955" i="5"/>
  <c r="L954" i="5"/>
  <c r="P967" i="5"/>
  <c r="R965" i="5"/>
  <c r="H965" i="5"/>
  <c r="R963" i="5"/>
  <c r="F962" i="5"/>
  <c r="P960" i="5"/>
  <c r="F960" i="5"/>
  <c r="H958" i="5"/>
  <c r="R956" i="5"/>
  <c r="N955" i="5"/>
  <c r="J954" i="5"/>
  <c r="L964" i="5"/>
  <c r="L957" i="5"/>
  <c r="F967" i="5"/>
  <c r="N960" i="5"/>
  <c r="L966" i="5"/>
  <c r="H963" i="5"/>
  <c r="J959" i="5"/>
  <c r="H956" i="5"/>
  <c r="P965" i="5"/>
  <c r="N962" i="5"/>
  <c r="P958" i="5"/>
  <c r="L955" i="5"/>
  <c r="J968" i="5"/>
  <c r="J961" i="5"/>
  <c r="R954" i="5"/>
  <c r="O955" i="5"/>
  <c r="G966" i="5"/>
  <c r="Q960" i="5"/>
  <c r="I964" i="5"/>
  <c r="K961" i="5"/>
  <c r="M966" i="5"/>
  <c r="G955" i="5"/>
  <c r="M958" i="5"/>
  <c r="M968" i="5"/>
  <c r="G954" i="5"/>
  <c r="K958" i="5"/>
  <c r="O963" i="5"/>
  <c r="I960" i="5"/>
  <c r="O959" i="5"/>
  <c r="G963" i="5"/>
  <c r="G967" i="5"/>
  <c r="M959" i="5"/>
  <c r="Q964" i="5"/>
  <c r="G957" i="5"/>
  <c r="K959" i="5"/>
  <c r="K965" i="5"/>
  <c r="I955" i="5"/>
  <c r="M957" i="5"/>
  <c r="O960" i="5"/>
  <c r="M967" i="5"/>
  <c r="I959" i="5"/>
  <c r="O961" i="5"/>
  <c r="Q963" i="5"/>
  <c r="G965" i="5"/>
  <c r="G958" i="5"/>
  <c r="K956" i="5"/>
  <c r="K960" i="5"/>
  <c r="Q954" i="5"/>
  <c r="O958" i="5"/>
  <c r="O954" i="5"/>
  <c r="G962" i="5"/>
  <c r="Q961" i="5"/>
  <c r="M954" i="5"/>
  <c r="G959" i="5"/>
  <c r="Q956" i="5"/>
  <c r="I958" i="5"/>
  <c r="M961" i="5"/>
  <c r="G968" i="5"/>
  <c r="Q959" i="5"/>
  <c r="Q967" i="5"/>
  <c r="I963" i="5"/>
  <c r="O967" i="5"/>
  <c r="M960" i="5"/>
  <c r="M965" i="5"/>
  <c r="G964" i="5"/>
  <c r="M962" i="5"/>
  <c r="I966" i="5"/>
  <c r="K964" i="5"/>
  <c r="Q962" i="5"/>
  <c r="O966" i="5"/>
  <c r="O962" i="5"/>
  <c r="I968" i="5"/>
  <c r="I965" i="5"/>
  <c r="Q955" i="5"/>
  <c r="I956" i="5"/>
  <c r="O968" i="5"/>
  <c r="K957" i="5"/>
  <c r="G956" i="5"/>
  <c r="K966" i="5"/>
  <c r="Q966" i="5"/>
  <c r="K954" i="5"/>
  <c r="M963" i="5"/>
  <c r="K955" i="5"/>
  <c r="K967" i="5"/>
  <c r="O964" i="5"/>
  <c r="I967" i="5"/>
  <c r="O957" i="5"/>
  <c r="M955" i="5"/>
  <c r="Q965" i="5"/>
  <c r="I957" i="5"/>
  <c r="I954" i="5"/>
  <c r="G961" i="5"/>
  <c r="O956" i="5"/>
  <c r="K968" i="5"/>
  <c r="M956" i="5"/>
  <c r="K963" i="5"/>
  <c r="Q957" i="5"/>
  <c r="Q958" i="5"/>
  <c r="O965" i="5"/>
  <c r="G960" i="5"/>
  <c r="I962" i="5"/>
  <c r="Q968" i="5"/>
  <c r="I961" i="5"/>
  <c r="M964" i="5"/>
  <c r="K962" i="5"/>
  <c r="P1013" i="5"/>
  <c r="F1013" i="5"/>
  <c r="J1012" i="5"/>
  <c r="N1011" i="5"/>
  <c r="R1010" i="5"/>
  <c r="H1010" i="5"/>
  <c r="P1008" i="5"/>
  <c r="F1006" i="5"/>
  <c r="P1004" i="5"/>
  <c r="F1004" i="5"/>
  <c r="H1002" i="5"/>
  <c r="R1000" i="5"/>
  <c r="N999" i="5"/>
  <c r="L1011" i="5"/>
  <c r="F1010" i="5"/>
  <c r="J1009" i="5"/>
  <c r="N1008" i="5"/>
  <c r="R1007" i="5"/>
  <c r="H1007" i="5"/>
  <c r="N1006" i="5"/>
  <c r="J1005" i="5"/>
  <c r="N1004" i="5"/>
  <c r="J1003" i="5"/>
  <c r="P1002" i="5"/>
  <c r="L1001" i="5"/>
  <c r="H1000" i="5"/>
  <c r="L999" i="5"/>
  <c r="N1013" i="5"/>
  <c r="R1012" i="5"/>
  <c r="H1012" i="5"/>
  <c r="P1010" i="5"/>
  <c r="H1009" i="5"/>
  <c r="P1007" i="5"/>
  <c r="R1005" i="5"/>
  <c r="H1005" i="5"/>
  <c r="R1003" i="5"/>
  <c r="F1002" i="5"/>
  <c r="P1000" i="5"/>
  <c r="F1000" i="5"/>
  <c r="L1013" i="5"/>
  <c r="F1012" i="5"/>
  <c r="J1011" i="5"/>
  <c r="N1010" i="5"/>
  <c r="R1009" i="5"/>
  <c r="L1008" i="5"/>
  <c r="F1007" i="5"/>
  <c r="L1006" i="5"/>
  <c r="P1005" i="5"/>
  <c r="L1004" i="5"/>
  <c r="H1003" i="5"/>
  <c r="N1002" i="5"/>
  <c r="J1001" i="5"/>
  <c r="N1000" i="5"/>
  <c r="J999" i="5"/>
  <c r="P1012" i="5"/>
  <c r="H1011" i="5"/>
  <c r="P1009" i="5"/>
  <c r="F1009" i="5"/>
  <c r="J1008" i="5"/>
  <c r="N1007" i="5"/>
  <c r="J1006" i="5"/>
  <c r="F1005" i="5"/>
  <c r="P1003" i="5"/>
  <c r="R1001" i="5"/>
  <c r="H1001" i="5"/>
  <c r="R999" i="5"/>
  <c r="J1013" i="5"/>
  <c r="N1012" i="5"/>
  <c r="R1011" i="5"/>
  <c r="L1010" i="5"/>
  <c r="L1007" i="5"/>
  <c r="R1006" i="5"/>
  <c r="N1005" i="5"/>
  <c r="J1004" i="5"/>
  <c r="F1003" i="5"/>
  <c r="L1002" i="5"/>
  <c r="P1001" i="5"/>
  <c r="L1000" i="5"/>
  <c r="H999" i="5"/>
  <c r="H1013" i="5"/>
  <c r="P1011" i="5"/>
  <c r="F1011" i="5"/>
  <c r="J1010" i="5"/>
  <c r="N1009" i="5"/>
  <c r="R1008" i="5"/>
  <c r="H1008" i="5"/>
  <c r="H1006" i="5"/>
  <c r="R1004" i="5"/>
  <c r="N1003" i="5"/>
  <c r="J1002" i="5"/>
  <c r="F1001" i="5"/>
  <c r="P999" i="5"/>
  <c r="N1001" i="5"/>
  <c r="J1007" i="5"/>
  <c r="H1004" i="5"/>
  <c r="J1000" i="5"/>
  <c r="R1013" i="5"/>
  <c r="P1006" i="5"/>
  <c r="L1003" i="5"/>
  <c r="L1009" i="5"/>
  <c r="R1002" i="5"/>
  <c r="F999" i="5"/>
  <c r="L1012" i="5"/>
  <c r="L1005" i="5"/>
  <c r="F1008" i="5"/>
  <c r="Q1002" i="5"/>
  <c r="O1000" i="5"/>
  <c r="G1004" i="5"/>
  <c r="G1003" i="5"/>
  <c r="G1009" i="5"/>
  <c r="O1007" i="5"/>
  <c r="Q1001" i="5"/>
  <c r="I1002" i="5"/>
  <c r="O1001" i="5"/>
  <c r="Q1009" i="5"/>
  <c r="K1005" i="5"/>
  <c r="I1005" i="5"/>
  <c r="G1011" i="5"/>
  <c r="M999" i="5"/>
  <c r="Q1006" i="5"/>
  <c r="M1004" i="5"/>
  <c r="Q999" i="5"/>
  <c r="I1011" i="5"/>
  <c r="M1008" i="5"/>
  <c r="I1004" i="5"/>
  <c r="M1012" i="5"/>
  <c r="K1002" i="5"/>
  <c r="Q1000" i="5"/>
  <c r="K1013" i="5"/>
  <c r="K1006" i="5"/>
  <c r="I1010" i="5"/>
  <c r="G1002" i="5"/>
  <c r="I1013" i="5"/>
  <c r="M1000" i="5"/>
  <c r="Q1010" i="5"/>
  <c r="G1013" i="5"/>
  <c r="O1008" i="5"/>
  <c r="G1001" i="5"/>
  <c r="O1004" i="5"/>
  <c r="Q1008" i="5"/>
  <c r="I1003" i="5"/>
  <c r="O1005" i="5"/>
  <c r="K1010" i="5"/>
  <c r="O1012" i="5"/>
  <c r="G1000" i="5"/>
  <c r="K1004" i="5"/>
  <c r="K1007" i="5"/>
  <c r="I1006" i="5"/>
  <c r="K1012" i="5"/>
  <c r="K1011" i="5"/>
  <c r="M1013" i="5"/>
  <c r="I1001" i="5"/>
  <c r="O999" i="5"/>
  <c r="M1003" i="5"/>
  <c r="M1005" i="5"/>
  <c r="G1005" i="5"/>
  <c r="K999" i="5"/>
  <c r="M1007" i="5"/>
  <c r="Q1005" i="5"/>
  <c r="M1006" i="5"/>
  <c r="G1008" i="5"/>
  <c r="O1006" i="5"/>
  <c r="O1009" i="5"/>
  <c r="K1003" i="5"/>
  <c r="I1009" i="5"/>
  <c r="M1011" i="5"/>
  <c r="Q1007" i="5"/>
  <c r="G1010" i="5"/>
  <c r="O1011" i="5"/>
  <c r="I1007" i="5"/>
  <c r="I1012" i="5"/>
  <c r="K1008" i="5"/>
  <c r="I1000" i="5"/>
  <c r="G1012" i="5"/>
  <c r="I999" i="5"/>
  <c r="M1009" i="5"/>
  <c r="M1002" i="5"/>
  <c r="G999" i="5"/>
  <c r="K1000" i="5"/>
  <c r="O1010" i="5"/>
  <c r="Q1004" i="5"/>
  <c r="K1001" i="5"/>
  <c r="M1001" i="5"/>
  <c r="Q1011" i="5"/>
  <c r="I1008" i="5"/>
  <c r="O1003" i="5"/>
  <c r="O1002" i="5"/>
  <c r="Q1013" i="5"/>
  <c r="M1010" i="5"/>
  <c r="G1007" i="5"/>
  <c r="Q1003" i="5"/>
  <c r="Q1012" i="5"/>
  <c r="O1013" i="5"/>
  <c r="K1009" i="5"/>
  <c r="G1006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68" i="5"/>
  <c r="H765" i="5"/>
  <c r="J762" i="5"/>
  <c r="F760" i="5"/>
  <c r="R770" i="5"/>
  <c r="J770" i="5"/>
  <c r="L767" i="5"/>
  <c r="N764" i="5"/>
  <c r="P761" i="5"/>
  <c r="P759" i="5"/>
  <c r="F764" i="5"/>
  <c r="H761" i="5"/>
  <c r="L759" i="5"/>
  <c r="P769" i="5"/>
  <c r="R766" i="5"/>
  <c r="H759" i="5"/>
  <c r="F772" i="5"/>
  <c r="H769" i="5"/>
  <c r="J766" i="5"/>
  <c r="L763" i="5"/>
  <c r="R760" i="5"/>
  <c r="N760" i="5"/>
  <c r="L771" i="5"/>
  <c r="N768" i="5"/>
  <c r="P765" i="5"/>
  <c r="R762" i="5"/>
  <c r="J760" i="5"/>
  <c r="M760" i="5"/>
  <c r="G764" i="5"/>
  <c r="M771" i="5"/>
  <c r="O764" i="5"/>
  <c r="K759" i="5"/>
  <c r="O760" i="5"/>
  <c r="M767" i="5"/>
  <c r="G761" i="5"/>
  <c r="K770" i="5"/>
  <c r="M765" i="5"/>
  <c r="K772" i="5"/>
  <c r="G765" i="5"/>
  <c r="Q760" i="5"/>
  <c r="I764" i="5"/>
  <c r="O765" i="5"/>
  <c r="O766" i="5"/>
  <c r="Q762" i="5"/>
  <c r="K766" i="5"/>
  <c r="M768" i="5"/>
  <c r="I765" i="5"/>
  <c r="Q768" i="5"/>
  <c r="K765" i="5"/>
  <c r="I770" i="5"/>
  <c r="K762" i="5"/>
  <c r="Q767" i="5"/>
  <c r="K767" i="5"/>
  <c r="M772" i="5"/>
  <c r="O769" i="5"/>
  <c r="O761" i="5"/>
  <c r="K763" i="5"/>
  <c r="G773" i="5"/>
  <c r="Q765" i="5"/>
  <c r="O759" i="5"/>
  <c r="Q759" i="5"/>
  <c r="G770" i="5"/>
  <c r="M759" i="5"/>
  <c r="I766" i="5"/>
  <c r="Q770" i="5"/>
  <c r="G763" i="5"/>
  <c r="G769" i="5"/>
  <c r="I769" i="5"/>
  <c r="O767" i="5"/>
  <c r="M764" i="5"/>
  <c r="G760" i="5"/>
  <c r="O772" i="5"/>
  <c r="I762" i="5"/>
  <c r="Q772" i="5"/>
  <c r="I771" i="5"/>
  <c r="Q761" i="5"/>
  <c r="O768" i="5"/>
  <c r="G771" i="5"/>
  <c r="M773" i="5"/>
  <c r="K771" i="5"/>
  <c r="M763" i="5"/>
  <c r="M766" i="5"/>
  <c r="Q766" i="5"/>
  <c r="G762" i="5"/>
  <c r="I773" i="5"/>
  <c r="Q769" i="5"/>
  <c r="G768" i="5"/>
  <c r="K773" i="5"/>
  <c r="I761" i="5"/>
  <c r="I763" i="5"/>
  <c r="M762" i="5"/>
  <c r="O762" i="5"/>
  <c r="Q773" i="5"/>
  <c r="K764" i="5"/>
  <c r="Q764" i="5"/>
  <c r="G759" i="5"/>
  <c r="Q763" i="5"/>
  <c r="I768" i="5"/>
  <c r="G772" i="5"/>
  <c r="G766" i="5"/>
  <c r="M770" i="5"/>
  <c r="K761" i="5"/>
  <c r="I767" i="5"/>
  <c r="O773" i="5"/>
  <c r="O763" i="5"/>
  <c r="I759" i="5"/>
  <c r="K768" i="5"/>
  <c r="G767" i="5"/>
  <c r="I772" i="5"/>
  <c r="M769" i="5"/>
  <c r="K769" i="5"/>
  <c r="K760" i="5"/>
  <c r="O770" i="5"/>
  <c r="I760" i="5"/>
  <c r="O771" i="5"/>
  <c r="M761" i="5"/>
  <c r="Q771" i="5"/>
  <c r="P877" i="5"/>
  <c r="F877" i="5"/>
  <c r="J876" i="5"/>
  <c r="F874" i="5"/>
  <c r="J873" i="5"/>
  <c r="H871" i="5"/>
  <c r="P869" i="5"/>
  <c r="F869" i="5"/>
  <c r="J868" i="5"/>
  <c r="F866" i="5"/>
  <c r="J865" i="5"/>
  <c r="J878" i="5"/>
  <c r="H876" i="5"/>
  <c r="L875" i="5"/>
  <c r="P874" i="5"/>
  <c r="N872" i="5"/>
  <c r="R871" i="5"/>
  <c r="F871" i="5"/>
  <c r="J870" i="5"/>
  <c r="H868" i="5"/>
  <c r="L867" i="5"/>
  <c r="P866" i="5"/>
  <c r="N864" i="5"/>
  <c r="N877" i="5"/>
  <c r="R876" i="5"/>
  <c r="N874" i="5"/>
  <c r="R873" i="5"/>
  <c r="H873" i="5"/>
  <c r="P871" i="5"/>
  <c r="N869" i="5"/>
  <c r="R868" i="5"/>
  <c r="N866" i="5"/>
  <c r="R865" i="5"/>
  <c r="H865" i="5"/>
  <c r="R878" i="5"/>
  <c r="H878" i="5"/>
  <c r="L877" i="5"/>
  <c r="P876" i="5"/>
  <c r="F876" i="5"/>
  <c r="J875" i="5"/>
  <c r="L874" i="5"/>
  <c r="L872" i="5"/>
  <c r="N871" i="5"/>
  <c r="R870" i="5"/>
  <c r="H870" i="5"/>
  <c r="L869" i="5"/>
  <c r="P868" i="5"/>
  <c r="F868" i="5"/>
  <c r="J867" i="5"/>
  <c r="L866" i="5"/>
  <c r="L864" i="5"/>
  <c r="F878" i="5"/>
  <c r="J877" i="5"/>
  <c r="H875" i="5"/>
  <c r="P873" i="5"/>
  <c r="F873" i="5"/>
  <c r="J872" i="5"/>
  <c r="F870" i="5"/>
  <c r="J869" i="5"/>
  <c r="H867" i="5"/>
  <c r="P865" i="5"/>
  <c r="F865" i="5"/>
  <c r="J864" i="5"/>
  <c r="P878" i="5"/>
  <c r="N876" i="5"/>
  <c r="R875" i="5"/>
  <c r="F875" i="5"/>
  <c r="J874" i="5"/>
  <c r="H872" i="5"/>
  <c r="L871" i="5"/>
  <c r="P870" i="5"/>
  <c r="N868" i="5"/>
  <c r="R867" i="5"/>
  <c r="F867" i="5"/>
  <c r="J866" i="5"/>
  <c r="H864" i="5"/>
  <c r="N878" i="5"/>
  <c r="R877" i="5"/>
  <c r="H877" i="5"/>
  <c r="P875" i="5"/>
  <c r="N873" i="5"/>
  <c r="R872" i="5"/>
  <c r="N870" i="5"/>
  <c r="R869" i="5"/>
  <c r="H869" i="5"/>
  <c r="P867" i="5"/>
  <c r="N865" i="5"/>
  <c r="R864" i="5"/>
  <c r="L878" i="5"/>
  <c r="L876" i="5"/>
  <c r="N875" i="5"/>
  <c r="R874" i="5"/>
  <c r="H874" i="5"/>
  <c r="L873" i="5"/>
  <c r="P872" i="5"/>
  <c r="F872" i="5"/>
  <c r="J871" i="5"/>
  <c r="L870" i="5"/>
  <c r="L868" i="5"/>
  <c r="N867" i="5"/>
  <c r="R866" i="5"/>
  <c r="H866" i="5"/>
  <c r="L865" i="5"/>
  <c r="P864" i="5"/>
  <c r="F864" i="5"/>
  <c r="K869" i="5"/>
  <c r="I878" i="5"/>
  <c r="M868" i="5"/>
  <c r="I874" i="5"/>
  <c r="K873" i="5"/>
  <c r="M873" i="5"/>
  <c r="O875" i="5"/>
  <c r="K872" i="5"/>
  <c r="Q876" i="5"/>
  <c r="G875" i="5"/>
  <c r="K875" i="5"/>
  <c r="G865" i="5"/>
  <c r="Q878" i="5"/>
  <c r="O869" i="5"/>
  <c r="I864" i="5"/>
  <c r="Q875" i="5"/>
  <c r="K867" i="5"/>
  <c r="K864" i="5"/>
  <c r="G864" i="5"/>
  <c r="I873" i="5"/>
  <c r="G867" i="5"/>
  <c r="O870" i="5"/>
  <c r="O871" i="5"/>
  <c r="G873" i="5"/>
  <c r="M876" i="5"/>
  <c r="I877" i="5"/>
  <c r="Q870" i="5"/>
  <c r="K877" i="5"/>
  <c r="G877" i="5"/>
  <c r="K874" i="5"/>
  <c r="G866" i="5"/>
  <c r="K878" i="5"/>
  <c r="Q864" i="5"/>
  <c r="Q868" i="5"/>
  <c r="M878" i="5"/>
  <c r="Q867" i="5"/>
  <c r="I865" i="5"/>
  <c r="M875" i="5"/>
  <c r="Q871" i="5"/>
  <c r="I867" i="5"/>
  <c r="K868" i="5"/>
  <c r="Q877" i="5"/>
  <c r="M874" i="5"/>
  <c r="I871" i="5"/>
  <c r="K866" i="5"/>
  <c r="O876" i="5"/>
  <c r="I875" i="5"/>
  <c r="G874" i="5"/>
  <c r="Q872" i="5"/>
  <c r="O874" i="5"/>
  <c r="M867" i="5"/>
  <c r="O878" i="5"/>
  <c r="I868" i="5"/>
  <c r="M870" i="5"/>
  <c r="M869" i="5"/>
  <c r="O866" i="5"/>
  <c r="K865" i="5"/>
  <c r="O867" i="5"/>
  <c r="O868" i="5"/>
  <c r="I876" i="5"/>
  <c r="K876" i="5"/>
  <c r="I866" i="5"/>
  <c r="M866" i="5"/>
  <c r="G870" i="5"/>
  <c r="G871" i="5"/>
  <c r="M865" i="5"/>
  <c r="I872" i="5"/>
  <c r="Q869" i="5"/>
  <c r="K871" i="5"/>
  <c r="I869" i="5"/>
  <c r="O873" i="5"/>
  <c r="K870" i="5"/>
  <c r="M871" i="5"/>
  <c r="G872" i="5"/>
  <c r="O872" i="5"/>
  <c r="M877" i="5"/>
  <c r="O865" i="5"/>
  <c r="O864" i="5"/>
  <c r="Q873" i="5"/>
  <c r="M864" i="5"/>
  <c r="I870" i="5"/>
  <c r="O877" i="5"/>
  <c r="G876" i="5"/>
  <c r="Q866" i="5"/>
  <c r="M872" i="5"/>
  <c r="Q865" i="5"/>
  <c r="G878" i="5"/>
  <c r="G869" i="5"/>
  <c r="Q874" i="5"/>
  <c r="G868" i="5"/>
  <c r="R952" i="5"/>
  <c r="N951" i="5"/>
  <c r="J950" i="5"/>
  <c r="F949" i="5"/>
  <c r="L948" i="5"/>
  <c r="R947" i="5"/>
  <c r="J947" i="5"/>
  <c r="P946" i="5"/>
  <c r="H946" i="5"/>
  <c r="N945" i="5"/>
  <c r="F945" i="5"/>
  <c r="L944" i="5"/>
  <c r="R943" i="5"/>
  <c r="J943" i="5"/>
  <c r="P942" i="5"/>
  <c r="H942" i="5"/>
  <c r="N941" i="5"/>
  <c r="F941" i="5"/>
  <c r="L940" i="5"/>
  <c r="L953" i="5"/>
  <c r="H952" i="5"/>
  <c r="L951" i="5"/>
  <c r="R950" i="5"/>
  <c r="N949" i="5"/>
  <c r="P952" i="5"/>
  <c r="F952" i="5"/>
  <c r="H950" i="5"/>
  <c r="R948" i="5"/>
  <c r="J948" i="5"/>
  <c r="P947" i="5"/>
  <c r="H947" i="5"/>
  <c r="N946" i="5"/>
  <c r="F946" i="5"/>
  <c r="L945" i="5"/>
  <c r="J953" i="5"/>
  <c r="N952" i="5"/>
  <c r="J951" i="5"/>
  <c r="P950" i="5"/>
  <c r="L949" i="5"/>
  <c r="R953" i="5"/>
  <c r="H953" i="5"/>
  <c r="P953" i="5"/>
  <c r="L952" i="5"/>
  <c r="H951" i="5"/>
  <c r="N950" i="5"/>
  <c r="J949" i="5"/>
  <c r="F953" i="5"/>
  <c r="P951" i="5"/>
  <c r="R949" i="5"/>
  <c r="H949" i="5"/>
  <c r="N948" i="5"/>
  <c r="F948" i="5"/>
  <c r="L947" i="5"/>
  <c r="R946" i="5"/>
  <c r="J946" i="5"/>
  <c r="P945" i="5"/>
  <c r="H945" i="5"/>
  <c r="P949" i="5"/>
  <c r="N947" i="5"/>
  <c r="R945" i="5"/>
  <c r="J942" i="5"/>
  <c r="J941" i="5"/>
  <c r="J940" i="5"/>
  <c r="J944" i="5"/>
  <c r="H943" i="5"/>
  <c r="H941" i="5"/>
  <c r="H940" i="5"/>
  <c r="J939" i="5"/>
  <c r="N953" i="5"/>
  <c r="F951" i="5"/>
  <c r="F947" i="5"/>
  <c r="J945" i="5"/>
  <c r="H944" i="5"/>
  <c r="F943" i="5"/>
  <c r="F942" i="5"/>
  <c r="F940" i="5"/>
  <c r="H939" i="5"/>
  <c r="F944" i="5"/>
  <c r="F939" i="5"/>
  <c r="P948" i="5"/>
  <c r="R942" i="5"/>
  <c r="R941" i="5"/>
  <c r="R940" i="5"/>
  <c r="R939" i="5"/>
  <c r="J952" i="5"/>
  <c r="L950" i="5"/>
  <c r="L946" i="5"/>
  <c r="R944" i="5"/>
  <c r="P943" i="5"/>
  <c r="P941" i="5"/>
  <c r="P940" i="5"/>
  <c r="P939" i="5"/>
  <c r="F950" i="5"/>
  <c r="H948" i="5"/>
  <c r="P944" i="5"/>
  <c r="N943" i="5"/>
  <c r="N942" i="5"/>
  <c r="N940" i="5"/>
  <c r="N939" i="5"/>
  <c r="R951" i="5"/>
  <c r="N944" i="5"/>
  <c r="L943" i="5"/>
  <c r="L942" i="5"/>
  <c r="L941" i="5"/>
  <c r="L939" i="5"/>
  <c r="K951" i="5"/>
  <c r="M944" i="5"/>
  <c r="K947" i="5"/>
  <c r="Q950" i="5"/>
  <c r="Q949" i="5"/>
  <c r="G941" i="5"/>
  <c r="K943" i="5"/>
  <c r="I940" i="5"/>
  <c r="M942" i="5"/>
  <c r="O940" i="5"/>
  <c r="G944" i="5"/>
  <c r="I947" i="5"/>
  <c r="G949" i="5"/>
  <c r="Q944" i="5"/>
  <c r="M943" i="5"/>
  <c r="G952" i="5"/>
  <c r="I948" i="5"/>
  <c r="M950" i="5"/>
  <c r="I945" i="5"/>
  <c r="O943" i="5"/>
  <c r="M947" i="5"/>
  <c r="I941" i="5"/>
  <c r="I952" i="5"/>
  <c r="K948" i="5"/>
  <c r="K953" i="5"/>
  <c r="I949" i="5"/>
  <c r="K949" i="5"/>
  <c r="M951" i="5"/>
  <c r="G939" i="5"/>
  <c r="K942" i="5"/>
  <c r="O944" i="5"/>
  <c r="O948" i="5"/>
  <c r="G948" i="5"/>
  <c r="O951" i="5"/>
  <c r="K950" i="5"/>
  <c r="K941" i="5"/>
  <c r="K952" i="5"/>
  <c r="I939" i="5"/>
  <c r="M949" i="5"/>
  <c r="G940" i="5"/>
  <c r="I942" i="5"/>
  <c r="G947" i="5"/>
  <c r="M953" i="5"/>
  <c r="O953" i="5"/>
  <c r="K939" i="5"/>
  <c r="M939" i="5"/>
  <c r="K940" i="5"/>
  <c r="O950" i="5"/>
  <c r="Q942" i="5"/>
  <c r="G945" i="5"/>
  <c r="M952" i="5"/>
  <c r="M941" i="5"/>
  <c r="Q951" i="5"/>
  <c r="Q946" i="5"/>
  <c r="Q945" i="5"/>
  <c r="M948" i="5"/>
  <c r="M940" i="5"/>
  <c r="O949" i="5"/>
  <c r="Q941" i="5"/>
  <c r="O942" i="5"/>
  <c r="Q953" i="5"/>
  <c r="O945" i="5"/>
  <c r="I950" i="5"/>
  <c r="O941" i="5"/>
  <c r="I946" i="5"/>
  <c r="K946" i="5"/>
  <c r="Q943" i="5"/>
  <c r="Q948" i="5"/>
  <c r="G951" i="5"/>
  <c r="I943" i="5"/>
  <c r="G953" i="5"/>
  <c r="K944" i="5"/>
  <c r="G946" i="5"/>
  <c r="M945" i="5"/>
  <c r="O952" i="5"/>
  <c r="O946" i="5"/>
  <c r="O939" i="5"/>
  <c r="Q947" i="5"/>
  <c r="Q940" i="5"/>
  <c r="G943" i="5"/>
  <c r="Q952" i="5"/>
  <c r="G950" i="5"/>
  <c r="I944" i="5"/>
  <c r="K945" i="5"/>
  <c r="Q939" i="5"/>
  <c r="I951" i="5"/>
  <c r="M946" i="5"/>
  <c r="O947" i="5"/>
  <c r="G942" i="5"/>
  <c r="I953" i="5"/>
  <c r="H1163" i="5"/>
  <c r="R1161" i="5"/>
  <c r="N1160" i="5"/>
  <c r="J1159" i="5"/>
  <c r="F1158" i="5"/>
  <c r="P1156" i="5"/>
  <c r="R1154" i="5"/>
  <c r="H1154" i="5"/>
  <c r="R1152" i="5"/>
  <c r="F1151" i="5"/>
  <c r="P1149" i="5"/>
  <c r="H1149" i="5"/>
  <c r="P1163" i="5"/>
  <c r="L1162" i="5"/>
  <c r="F1163" i="5"/>
  <c r="P1161" i="5"/>
  <c r="F1161" i="5"/>
  <c r="H1159" i="5"/>
  <c r="R1157" i="5"/>
  <c r="N1156" i="5"/>
  <c r="J1155" i="5"/>
  <c r="F1154" i="5"/>
  <c r="P1152" i="5"/>
  <c r="R1150" i="5"/>
  <c r="H1150" i="5"/>
  <c r="N1149" i="5"/>
  <c r="F1149" i="5"/>
  <c r="N1163" i="5"/>
  <c r="J1162" i="5"/>
  <c r="N1161" i="5"/>
  <c r="J1160" i="5"/>
  <c r="P1159" i="5"/>
  <c r="L1158" i="5"/>
  <c r="H1157" i="5"/>
  <c r="L1156" i="5"/>
  <c r="R1155" i="5"/>
  <c r="N1154" i="5"/>
  <c r="J1153" i="5"/>
  <c r="F1152" i="5"/>
  <c r="L1151" i="5"/>
  <c r="P1150" i="5"/>
  <c r="R1162" i="5"/>
  <c r="H1162" i="5"/>
  <c r="R1160" i="5"/>
  <c r="F1159" i="5"/>
  <c r="P1157" i="5"/>
  <c r="F1157" i="5"/>
  <c r="H1155" i="5"/>
  <c r="R1153" i="5"/>
  <c r="N1152" i="5"/>
  <c r="J1151" i="5"/>
  <c r="F1150" i="5"/>
  <c r="L1149" i="5"/>
  <c r="L1163" i="5"/>
  <c r="P1162" i="5"/>
  <c r="L1161" i="5"/>
  <c r="H1160" i="5"/>
  <c r="N1159" i="5"/>
  <c r="J1158" i="5"/>
  <c r="N1157" i="5"/>
  <c r="J1156" i="5"/>
  <c r="P1155" i="5"/>
  <c r="L1154" i="5"/>
  <c r="H1153" i="5"/>
  <c r="L1152" i="5"/>
  <c r="R1151" i="5"/>
  <c r="N1150" i="5"/>
  <c r="R1163" i="5"/>
  <c r="N1162" i="5"/>
  <c r="J1161" i="5"/>
  <c r="F1160" i="5"/>
  <c r="L1159" i="5"/>
  <c r="P1158" i="5"/>
  <c r="L1157" i="5"/>
  <c r="H1156" i="5"/>
  <c r="N1155" i="5"/>
  <c r="J1154" i="5"/>
  <c r="N1153" i="5"/>
  <c r="J1152" i="5"/>
  <c r="P1151" i="5"/>
  <c r="L1150" i="5"/>
  <c r="F1162" i="5"/>
  <c r="H1158" i="5"/>
  <c r="F1156" i="5"/>
  <c r="H1152" i="5"/>
  <c r="R1149" i="5"/>
  <c r="R1159" i="5"/>
  <c r="P1153" i="5"/>
  <c r="J1157" i="5"/>
  <c r="L1155" i="5"/>
  <c r="L1153" i="5"/>
  <c r="N1151" i="5"/>
  <c r="J1149" i="5"/>
  <c r="H1161" i="5"/>
  <c r="F1155" i="5"/>
  <c r="F1153" i="5"/>
  <c r="H1151" i="5"/>
  <c r="J1163" i="5"/>
  <c r="R1156" i="5"/>
  <c r="P1160" i="5"/>
  <c r="R1158" i="5"/>
  <c r="P1154" i="5"/>
  <c r="L1160" i="5"/>
  <c r="N1158" i="5"/>
  <c r="J1150" i="5"/>
  <c r="G1153" i="5"/>
  <c r="M1154" i="5"/>
  <c r="G1151" i="5"/>
  <c r="G1162" i="5"/>
  <c r="I1158" i="5"/>
  <c r="I1154" i="5"/>
  <c r="Q1156" i="5"/>
  <c r="K1153" i="5"/>
  <c r="G1149" i="5"/>
  <c r="K1159" i="5"/>
  <c r="K1150" i="5"/>
  <c r="O1160" i="5"/>
  <c r="K1155" i="5"/>
  <c r="I1160" i="5"/>
  <c r="O1155" i="5"/>
  <c r="I1150" i="5"/>
  <c r="M1160" i="5"/>
  <c r="M1151" i="5"/>
  <c r="Q1161" i="5"/>
  <c r="M1156" i="5"/>
  <c r="K1163" i="5"/>
  <c r="G1159" i="5"/>
  <c r="K1151" i="5"/>
  <c r="O1152" i="5"/>
  <c r="Q1163" i="5"/>
  <c r="O1157" i="5"/>
  <c r="O1156" i="5"/>
  <c r="K1161" i="5"/>
  <c r="M1152" i="5"/>
  <c r="G1152" i="5"/>
  <c r="O1149" i="5"/>
  <c r="Q1158" i="5"/>
  <c r="Q1157" i="5"/>
  <c r="Q1162" i="5"/>
  <c r="M1155" i="5"/>
  <c r="O1153" i="5"/>
  <c r="I1153" i="5"/>
  <c r="G1160" i="5"/>
  <c r="G1156" i="5"/>
  <c r="O1162" i="5"/>
  <c r="G1161" i="5"/>
  <c r="Q1149" i="5"/>
  <c r="Q1154" i="5"/>
  <c r="I1163" i="5"/>
  <c r="O1161" i="5"/>
  <c r="Q1150" i="5"/>
  <c r="G1163" i="5"/>
  <c r="I1152" i="5"/>
  <c r="I1161" i="5"/>
  <c r="G1157" i="5"/>
  <c r="K1154" i="5"/>
  <c r="O1163" i="5"/>
  <c r="I1162" i="5"/>
  <c r="K1158" i="5"/>
  <c r="I1149" i="5"/>
  <c r="Q1160" i="5"/>
  <c r="K1156" i="5"/>
  <c r="G1150" i="5"/>
  <c r="K1160" i="5"/>
  <c r="Q1153" i="5"/>
  <c r="M1157" i="5"/>
  <c r="I1151" i="5"/>
  <c r="M1161" i="5"/>
  <c r="I1157" i="5"/>
  <c r="K1162" i="5"/>
  <c r="M1162" i="5"/>
  <c r="O1158" i="5"/>
  <c r="K1152" i="5"/>
  <c r="M1163" i="5"/>
  <c r="M1159" i="5"/>
  <c r="K1149" i="5"/>
  <c r="M1149" i="5"/>
  <c r="Q1159" i="5"/>
  <c r="M1153" i="5"/>
  <c r="M1150" i="5"/>
  <c r="O1151" i="5"/>
  <c r="O1150" i="5"/>
  <c r="O1154" i="5"/>
  <c r="Q1152" i="5"/>
  <c r="G1155" i="5"/>
  <c r="Q1151" i="5"/>
  <c r="Q1155" i="5"/>
  <c r="I1156" i="5"/>
  <c r="K1157" i="5"/>
  <c r="G1154" i="5"/>
  <c r="G1158" i="5"/>
  <c r="M1158" i="5"/>
  <c r="O1159" i="5"/>
  <c r="I1155" i="5"/>
  <c r="I1159" i="5"/>
  <c r="P1088" i="5"/>
  <c r="R1087" i="5"/>
  <c r="L1085" i="5"/>
  <c r="F1084" i="5"/>
  <c r="J1083" i="5"/>
  <c r="N1082" i="5"/>
  <c r="R1081" i="5"/>
  <c r="R1079" i="5"/>
  <c r="H1079" i="5"/>
  <c r="R1077" i="5"/>
  <c r="F1076" i="5"/>
  <c r="P1074" i="5"/>
  <c r="F1074" i="5"/>
  <c r="N1088" i="5"/>
  <c r="P1087" i="5"/>
  <c r="R1086" i="5"/>
  <c r="H1086" i="5"/>
  <c r="P1084" i="5"/>
  <c r="H1083" i="5"/>
  <c r="P1081" i="5"/>
  <c r="F1081" i="5"/>
  <c r="L1080" i="5"/>
  <c r="P1079" i="5"/>
  <c r="L1078" i="5"/>
  <c r="H1077" i="5"/>
  <c r="N1076" i="5"/>
  <c r="J1075" i="5"/>
  <c r="N1074" i="5"/>
  <c r="N1087" i="5"/>
  <c r="F1086" i="5"/>
  <c r="J1085" i="5"/>
  <c r="N1084" i="5"/>
  <c r="R1083" i="5"/>
  <c r="L1082" i="5"/>
  <c r="J1080" i="5"/>
  <c r="F1079" i="5"/>
  <c r="P1077" i="5"/>
  <c r="R1075" i="5"/>
  <c r="H1075" i="5"/>
  <c r="L1088" i="5"/>
  <c r="L1087" i="5"/>
  <c r="P1086" i="5"/>
  <c r="H1085" i="5"/>
  <c r="P1083" i="5"/>
  <c r="F1083" i="5"/>
  <c r="J1082" i="5"/>
  <c r="N1081" i="5"/>
  <c r="R1080" i="5"/>
  <c r="N1079" i="5"/>
  <c r="J1088" i="5"/>
  <c r="N1086" i="5"/>
  <c r="R1085" i="5"/>
  <c r="L1084" i="5"/>
  <c r="L1081" i="5"/>
  <c r="H1080" i="5"/>
  <c r="R1078" i="5"/>
  <c r="N1077" i="5"/>
  <c r="J1076" i="5"/>
  <c r="F1075" i="5"/>
  <c r="H1088" i="5"/>
  <c r="J1087" i="5"/>
  <c r="P1085" i="5"/>
  <c r="F1085" i="5"/>
  <c r="J1084" i="5"/>
  <c r="N1083" i="5"/>
  <c r="R1082" i="5"/>
  <c r="H1082" i="5"/>
  <c r="P1080" i="5"/>
  <c r="L1079" i="5"/>
  <c r="H1078" i="5"/>
  <c r="L1077" i="5"/>
  <c r="R1076" i="5"/>
  <c r="N1075" i="5"/>
  <c r="J1074" i="5"/>
  <c r="F1088" i="5"/>
  <c r="H1087" i="5"/>
  <c r="L1086" i="5"/>
  <c r="L1083" i="5"/>
  <c r="F1082" i="5"/>
  <c r="J1081" i="5"/>
  <c r="F1080" i="5"/>
  <c r="P1078" i="5"/>
  <c r="F1078" i="5"/>
  <c r="H1076" i="5"/>
  <c r="R1074" i="5"/>
  <c r="R1088" i="5"/>
  <c r="F1087" i="5"/>
  <c r="J1086" i="5"/>
  <c r="N1085" i="5"/>
  <c r="R1084" i="5"/>
  <c r="H1084" i="5"/>
  <c r="P1082" i="5"/>
  <c r="H1081" i="5"/>
  <c r="N1080" i="5"/>
  <c r="J1079" i="5"/>
  <c r="N1078" i="5"/>
  <c r="P1076" i="5"/>
  <c r="L1076" i="5"/>
  <c r="L1074" i="5"/>
  <c r="J1078" i="5"/>
  <c r="H1074" i="5"/>
  <c r="P1075" i="5"/>
  <c r="F1077" i="5"/>
  <c r="J1077" i="5"/>
  <c r="L1075" i="5"/>
  <c r="Q1076" i="5"/>
  <c r="I1084" i="5"/>
  <c r="I1075" i="5"/>
  <c r="M1085" i="5"/>
  <c r="G1079" i="5"/>
  <c r="K1079" i="5"/>
  <c r="Q1087" i="5"/>
  <c r="G1075" i="5"/>
  <c r="K1085" i="5"/>
  <c r="K1076" i="5"/>
  <c r="O1086" i="5"/>
  <c r="G1076" i="5"/>
  <c r="K1086" i="5"/>
  <c r="I1080" i="5"/>
  <c r="I1088" i="5"/>
  <c r="Q1074" i="5"/>
  <c r="I1076" i="5"/>
  <c r="M1086" i="5"/>
  <c r="O1081" i="5"/>
  <c r="M1077" i="5"/>
  <c r="O1088" i="5"/>
  <c r="I1077" i="5"/>
  <c r="K1088" i="5"/>
  <c r="K1081" i="5"/>
  <c r="O1074" i="5"/>
  <c r="M1080" i="5"/>
  <c r="K1077" i="5"/>
  <c r="M1088" i="5"/>
  <c r="O1078" i="5"/>
  <c r="K1078" i="5"/>
  <c r="M1082" i="5"/>
  <c r="O1087" i="5"/>
  <c r="I1078" i="5"/>
  <c r="M1078" i="5"/>
  <c r="G1078" i="5"/>
  <c r="Q1079" i="5"/>
  <c r="G1077" i="5"/>
  <c r="G1086" i="5"/>
  <c r="M1079" i="5"/>
  <c r="M1087" i="5"/>
  <c r="O1083" i="5"/>
  <c r="I1079" i="5"/>
  <c r="O1082" i="5"/>
  <c r="I1086" i="5"/>
  <c r="O1079" i="5"/>
  <c r="G1082" i="5"/>
  <c r="Q1075" i="5"/>
  <c r="G1085" i="5"/>
  <c r="G1074" i="5"/>
  <c r="O1080" i="5"/>
  <c r="M1074" i="5"/>
  <c r="Q1084" i="5"/>
  <c r="K1080" i="5"/>
  <c r="Q1080" i="5"/>
  <c r="I1083" i="5"/>
  <c r="Q1083" i="5"/>
  <c r="Q1082" i="5"/>
  <c r="G1087" i="5"/>
  <c r="Q1081" i="5"/>
  <c r="O1075" i="5"/>
  <c r="M1081" i="5"/>
  <c r="G1083" i="5"/>
  <c r="K1084" i="5"/>
  <c r="G1088" i="5"/>
  <c r="G1084" i="5"/>
  <c r="I1087" i="5"/>
  <c r="K1083" i="5"/>
  <c r="I1081" i="5"/>
  <c r="I1074" i="5"/>
  <c r="O1085" i="5"/>
  <c r="K1082" i="5"/>
  <c r="M1076" i="5"/>
  <c r="Q1088" i="5"/>
  <c r="K1087" i="5"/>
  <c r="M1083" i="5"/>
  <c r="Q1078" i="5"/>
  <c r="K1074" i="5"/>
  <c r="O1084" i="5"/>
  <c r="I1082" i="5"/>
  <c r="M1075" i="5"/>
  <c r="Q1085" i="5"/>
  <c r="M1084" i="5"/>
  <c r="K1075" i="5"/>
  <c r="O1076" i="5"/>
  <c r="Q1086" i="5"/>
  <c r="O1077" i="5"/>
  <c r="Q1077" i="5"/>
  <c r="I1085" i="5"/>
  <c r="G1081" i="5"/>
  <c r="G1080" i="5"/>
  <c r="AM11" i="6"/>
  <c r="AL15" i="6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Q779" i="5"/>
  <c r="M785" i="5"/>
  <c r="I784" i="5"/>
  <c r="Q788" i="5"/>
  <c r="M782" i="5"/>
  <c r="O787" i="5"/>
  <c r="M787" i="5"/>
  <c r="I782" i="5"/>
  <c r="K781" i="5"/>
  <c r="O788" i="5"/>
  <c r="M786" i="5"/>
  <c r="K777" i="5"/>
  <c r="G774" i="5"/>
  <c r="K780" i="5"/>
  <c r="O783" i="5"/>
  <c r="G778" i="5"/>
  <c r="M775" i="5"/>
  <c r="Q785" i="5"/>
  <c r="I775" i="5"/>
  <c r="G787" i="5"/>
  <c r="O778" i="5"/>
  <c r="Q783" i="5"/>
  <c r="M781" i="5"/>
  <c r="Q775" i="5"/>
  <c r="O776" i="5"/>
  <c r="I776" i="5"/>
  <c r="I783" i="5"/>
  <c r="K784" i="5"/>
  <c r="O786" i="5"/>
  <c r="Q778" i="5"/>
  <c r="G786" i="5"/>
  <c r="I779" i="5"/>
  <c r="Q777" i="5"/>
  <c r="K776" i="5"/>
  <c r="G782" i="5"/>
  <c r="M776" i="5"/>
  <c r="O785" i="5"/>
  <c r="Q776" i="5"/>
  <c r="O782" i="5"/>
  <c r="G780" i="5"/>
  <c r="Q780" i="5"/>
  <c r="M778" i="5"/>
  <c r="M784" i="5"/>
  <c r="I774" i="5"/>
  <c r="I780" i="5"/>
  <c r="G788" i="5"/>
  <c r="I781" i="5"/>
  <c r="K785" i="5"/>
  <c r="O779" i="5"/>
  <c r="G775" i="5"/>
  <c r="O775" i="5"/>
  <c r="I787" i="5"/>
  <c r="Q784" i="5"/>
  <c r="O777" i="5"/>
  <c r="K782" i="5"/>
  <c r="M788" i="5"/>
  <c r="M777" i="5"/>
  <c r="G783" i="5"/>
  <c r="G781" i="5"/>
  <c r="G779" i="5"/>
  <c r="Q786" i="5"/>
  <c r="O774" i="5"/>
  <c r="K783" i="5"/>
  <c r="M774" i="5"/>
  <c r="K775" i="5"/>
  <c r="K787" i="5"/>
  <c r="M783" i="5"/>
  <c r="M780" i="5"/>
  <c r="G777" i="5"/>
  <c r="I785" i="5"/>
  <c r="Q782" i="5"/>
  <c r="K779" i="5"/>
  <c r="G776" i="5"/>
  <c r="K786" i="5"/>
  <c r="K774" i="5"/>
  <c r="G785" i="5"/>
  <c r="O781" i="5"/>
  <c r="I777" i="5"/>
  <c r="K788" i="5"/>
  <c r="O784" i="5"/>
  <c r="I788" i="5"/>
  <c r="I786" i="5"/>
  <c r="K778" i="5"/>
  <c r="M779" i="5"/>
  <c r="Q774" i="5"/>
  <c r="O780" i="5"/>
  <c r="Q787" i="5"/>
  <c r="Q781" i="5"/>
  <c r="I778" i="5"/>
  <c r="G78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G736" i="5"/>
  <c r="G742" i="5"/>
  <c r="Q733" i="5"/>
  <c r="M740" i="5"/>
  <c r="I736" i="5"/>
  <c r="K729" i="5"/>
  <c r="Q740" i="5"/>
  <c r="M735" i="5"/>
  <c r="O731" i="5"/>
  <c r="Q737" i="5"/>
  <c r="K738" i="5"/>
  <c r="Q741" i="5"/>
  <c r="O743" i="5"/>
  <c r="K742" i="5"/>
  <c r="Q732" i="5"/>
  <c r="I743" i="5"/>
  <c r="M738" i="5"/>
  <c r="I741" i="5"/>
  <c r="G734" i="5"/>
  <c r="K731" i="5"/>
  <c r="K737" i="5"/>
  <c r="O729" i="5"/>
  <c r="O739" i="5"/>
  <c r="K735" i="5"/>
  <c r="I735" i="5"/>
  <c r="O732" i="5"/>
  <c r="I730" i="5"/>
  <c r="O742" i="5"/>
  <c r="Q742" i="5"/>
  <c r="K736" i="5"/>
  <c r="O740" i="5"/>
  <c r="I742" i="5"/>
  <c r="G733" i="5"/>
  <c r="Q729" i="5"/>
  <c r="Q730" i="5"/>
  <c r="M737" i="5"/>
  <c r="M732" i="5"/>
  <c r="Q734" i="5"/>
  <c r="O733" i="5"/>
  <c r="I729" i="5"/>
  <c r="M731" i="5"/>
  <c r="O737" i="5"/>
  <c r="I733" i="5"/>
  <c r="I734" i="5"/>
  <c r="M729" i="5"/>
  <c r="O738" i="5"/>
  <c r="G737" i="5"/>
  <c r="K730" i="5"/>
  <c r="I738" i="5"/>
  <c r="Q743" i="5"/>
  <c r="M739" i="5"/>
  <c r="G741" i="5"/>
  <c r="O736" i="5"/>
  <c r="Q738" i="5"/>
  <c r="M742" i="5"/>
  <c r="Q739" i="5"/>
  <c r="G729" i="5"/>
  <c r="K739" i="5"/>
  <c r="I737" i="5"/>
  <c r="O741" i="5"/>
  <c r="M730" i="5"/>
  <c r="G735" i="5"/>
  <c r="M736" i="5"/>
  <c r="G740" i="5"/>
  <c r="G743" i="5"/>
  <c r="G732" i="5"/>
  <c r="K734" i="5"/>
  <c r="O730" i="5"/>
  <c r="K743" i="5"/>
  <c r="G731" i="5"/>
  <c r="K732" i="5"/>
  <c r="M743" i="5"/>
  <c r="K733" i="5"/>
  <c r="M733" i="5"/>
  <c r="O735" i="5"/>
  <c r="O734" i="5"/>
  <c r="G739" i="5"/>
  <c r="Q735" i="5"/>
  <c r="I732" i="5"/>
  <c r="K741" i="5"/>
  <c r="G738" i="5"/>
  <c r="M734" i="5"/>
  <c r="I739" i="5"/>
  <c r="Q731" i="5"/>
  <c r="Q736" i="5"/>
  <c r="G730" i="5"/>
  <c r="K740" i="5"/>
  <c r="I740" i="5"/>
  <c r="I731" i="5"/>
  <c r="M741" i="5"/>
  <c r="P893" i="5"/>
  <c r="F893" i="5"/>
  <c r="J892" i="5"/>
  <c r="F890" i="5"/>
  <c r="J889" i="5"/>
  <c r="H887" i="5"/>
  <c r="P885" i="5"/>
  <c r="F885" i="5"/>
  <c r="J884" i="5"/>
  <c r="F882" i="5"/>
  <c r="J881" i="5"/>
  <c r="H879" i="5"/>
  <c r="H892" i="5"/>
  <c r="L891" i="5"/>
  <c r="P890" i="5"/>
  <c r="N888" i="5"/>
  <c r="R887" i="5"/>
  <c r="F887" i="5"/>
  <c r="J886" i="5"/>
  <c r="H884" i="5"/>
  <c r="L883" i="5"/>
  <c r="P882" i="5"/>
  <c r="N880" i="5"/>
  <c r="R879" i="5"/>
  <c r="F879" i="5"/>
  <c r="N893" i="5"/>
  <c r="R892" i="5"/>
  <c r="N890" i="5"/>
  <c r="R889" i="5"/>
  <c r="H889" i="5"/>
  <c r="P887" i="5"/>
  <c r="N885" i="5"/>
  <c r="R884" i="5"/>
  <c r="N882" i="5"/>
  <c r="R881" i="5"/>
  <c r="H881" i="5"/>
  <c r="P879" i="5"/>
  <c r="L893" i="5"/>
  <c r="P892" i="5"/>
  <c r="F892" i="5"/>
  <c r="J891" i="5"/>
  <c r="L890" i="5"/>
  <c r="L888" i="5"/>
  <c r="N887" i="5"/>
  <c r="R886" i="5"/>
  <c r="H886" i="5"/>
  <c r="L885" i="5"/>
  <c r="P884" i="5"/>
  <c r="F884" i="5"/>
  <c r="J883" i="5"/>
  <c r="L882" i="5"/>
  <c r="L880" i="5"/>
  <c r="N879" i="5"/>
  <c r="J893" i="5"/>
  <c r="H891" i="5"/>
  <c r="P889" i="5"/>
  <c r="F889" i="5"/>
  <c r="J888" i="5"/>
  <c r="F886" i="5"/>
  <c r="J885" i="5"/>
  <c r="H883" i="5"/>
  <c r="P881" i="5"/>
  <c r="F881" i="5"/>
  <c r="J880" i="5"/>
  <c r="N892" i="5"/>
  <c r="R891" i="5"/>
  <c r="F891" i="5"/>
  <c r="J890" i="5"/>
  <c r="H888" i="5"/>
  <c r="L887" i="5"/>
  <c r="P886" i="5"/>
  <c r="N884" i="5"/>
  <c r="R883" i="5"/>
  <c r="F883" i="5"/>
  <c r="J882" i="5"/>
  <c r="H880" i="5"/>
  <c r="L879" i="5"/>
  <c r="R893" i="5"/>
  <c r="H893" i="5"/>
  <c r="P891" i="5"/>
  <c r="N889" i="5"/>
  <c r="R888" i="5"/>
  <c r="N886" i="5"/>
  <c r="R885" i="5"/>
  <c r="H885" i="5"/>
  <c r="P883" i="5"/>
  <c r="N881" i="5"/>
  <c r="R880" i="5"/>
  <c r="L892" i="5"/>
  <c r="N891" i="5"/>
  <c r="R890" i="5"/>
  <c r="H890" i="5"/>
  <c r="L889" i="5"/>
  <c r="P888" i="5"/>
  <c r="F888" i="5"/>
  <c r="J887" i="5"/>
  <c r="L886" i="5"/>
  <c r="L884" i="5"/>
  <c r="N883" i="5"/>
  <c r="R882" i="5"/>
  <c r="H882" i="5"/>
  <c r="L881" i="5"/>
  <c r="P880" i="5"/>
  <c r="F880" i="5"/>
  <c r="J879" i="5"/>
  <c r="M879" i="5"/>
  <c r="O889" i="5"/>
  <c r="G888" i="5"/>
  <c r="K892" i="5"/>
  <c r="M892" i="5"/>
  <c r="Q882" i="5"/>
  <c r="I884" i="5"/>
  <c r="I881" i="5"/>
  <c r="I882" i="5"/>
  <c r="K883" i="5"/>
  <c r="M891" i="5"/>
  <c r="I883" i="5"/>
  <c r="K879" i="5"/>
  <c r="K886" i="5"/>
  <c r="O879" i="5"/>
  <c r="G893" i="5"/>
  <c r="M884" i="5"/>
  <c r="M883" i="5"/>
  <c r="Q886" i="5"/>
  <c r="G880" i="5"/>
  <c r="Q880" i="5"/>
  <c r="G889" i="5"/>
  <c r="K884" i="5"/>
  <c r="M880" i="5"/>
  <c r="I886" i="5"/>
  <c r="O892" i="5"/>
  <c r="G883" i="5"/>
  <c r="I890" i="5"/>
  <c r="Q888" i="5"/>
  <c r="K890" i="5"/>
  <c r="K893" i="5"/>
  <c r="O884" i="5"/>
  <c r="O887" i="5"/>
  <c r="M885" i="5"/>
  <c r="M888" i="5"/>
  <c r="I885" i="5"/>
  <c r="M886" i="5"/>
  <c r="G891" i="5"/>
  <c r="K885" i="5"/>
  <c r="I889" i="5"/>
  <c r="O886" i="5"/>
  <c r="O880" i="5"/>
  <c r="Q890" i="5"/>
  <c r="G881" i="5"/>
  <c r="M893" i="5"/>
  <c r="Q887" i="5"/>
  <c r="O888" i="5"/>
  <c r="Q881" i="5"/>
  <c r="G884" i="5"/>
  <c r="G885" i="5"/>
  <c r="O885" i="5"/>
  <c r="K882" i="5"/>
  <c r="Q879" i="5"/>
  <c r="G890" i="5"/>
  <c r="M887" i="5"/>
  <c r="O881" i="5"/>
  <c r="Q889" i="5"/>
  <c r="K887" i="5"/>
  <c r="K891" i="5"/>
  <c r="Q885" i="5"/>
  <c r="Q892" i="5"/>
  <c r="I891" i="5"/>
  <c r="G879" i="5"/>
  <c r="I892" i="5"/>
  <c r="M889" i="5"/>
  <c r="G892" i="5"/>
  <c r="K880" i="5"/>
  <c r="O890" i="5"/>
  <c r="I880" i="5"/>
  <c r="K881" i="5"/>
  <c r="M881" i="5"/>
  <c r="Q891" i="5"/>
  <c r="M882" i="5"/>
  <c r="Q884" i="5"/>
  <c r="O882" i="5"/>
  <c r="Q893" i="5"/>
  <c r="G882" i="5"/>
  <c r="O883" i="5"/>
  <c r="I888" i="5"/>
  <c r="Q883" i="5"/>
  <c r="I893" i="5"/>
  <c r="G887" i="5"/>
  <c r="K889" i="5"/>
  <c r="G886" i="5"/>
  <c r="O893" i="5"/>
  <c r="M890" i="5"/>
  <c r="I887" i="5"/>
  <c r="O891" i="5"/>
  <c r="I879" i="5"/>
  <c r="K888" i="5"/>
  <c r="J1133" i="5"/>
  <c r="N1131" i="5"/>
  <c r="J1128" i="5"/>
  <c r="N1126" i="5"/>
  <c r="P1125" i="5"/>
  <c r="F1124" i="5"/>
  <c r="H1123" i="5"/>
  <c r="J1122" i="5"/>
  <c r="N1121" i="5"/>
  <c r="P1120" i="5"/>
  <c r="R1119" i="5"/>
  <c r="H1133" i="5"/>
  <c r="L1132" i="5"/>
  <c r="L1131" i="5"/>
  <c r="P1130" i="5"/>
  <c r="R1129" i="5"/>
  <c r="F1129" i="5"/>
  <c r="H1128" i="5"/>
  <c r="J1127" i="5"/>
  <c r="L1126" i="5"/>
  <c r="R1124" i="5"/>
  <c r="F1123" i="5"/>
  <c r="L1121" i="5"/>
  <c r="N1120" i="5"/>
  <c r="P1119" i="5"/>
  <c r="J1132" i="5"/>
  <c r="N1130" i="5"/>
  <c r="P1129" i="5"/>
  <c r="F1128" i="5"/>
  <c r="H1127" i="5"/>
  <c r="J1126" i="5"/>
  <c r="N1125" i="5"/>
  <c r="P1124" i="5"/>
  <c r="R1123" i="5"/>
  <c r="H1122" i="5"/>
  <c r="J1121" i="5"/>
  <c r="N1119" i="5"/>
  <c r="R1133" i="5"/>
  <c r="F1133" i="5"/>
  <c r="H1132" i="5"/>
  <c r="J1131" i="5"/>
  <c r="L1130" i="5"/>
  <c r="R1128" i="5"/>
  <c r="F1127" i="5"/>
  <c r="L1125" i="5"/>
  <c r="N1124" i="5"/>
  <c r="P1123" i="5"/>
  <c r="R1122" i="5"/>
  <c r="F1122" i="5"/>
  <c r="H1121" i="5"/>
  <c r="L1120" i="5"/>
  <c r="L1119" i="5"/>
  <c r="P1133" i="5"/>
  <c r="F1132" i="5"/>
  <c r="H1131" i="5"/>
  <c r="J1130" i="5"/>
  <c r="N1129" i="5"/>
  <c r="P1128" i="5"/>
  <c r="R1127" i="5"/>
  <c r="H1126" i="5"/>
  <c r="J1125" i="5"/>
  <c r="N1123" i="5"/>
  <c r="J1120" i="5"/>
  <c r="R1132" i="5"/>
  <c r="F1131" i="5"/>
  <c r="L1129" i="5"/>
  <c r="N1128" i="5"/>
  <c r="P1127" i="5"/>
  <c r="R1126" i="5"/>
  <c r="F1126" i="5"/>
  <c r="H1125" i="5"/>
  <c r="L1124" i="5"/>
  <c r="L1123" i="5"/>
  <c r="P1122" i="5"/>
  <c r="R1121" i="5"/>
  <c r="F1121" i="5"/>
  <c r="H1120" i="5"/>
  <c r="J1119" i="5"/>
  <c r="N1133" i="5"/>
  <c r="P1132" i="5"/>
  <c r="R1131" i="5"/>
  <c r="H1130" i="5"/>
  <c r="J1129" i="5"/>
  <c r="N1127" i="5"/>
  <c r="J1124" i="5"/>
  <c r="N1122" i="5"/>
  <c r="P1121" i="5"/>
  <c r="F1120" i="5"/>
  <c r="H1119" i="5"/>
  <c r="L1133" i="5"/>
  <c r="N1132" i="5"/>
  <c r="P1131" i="5"/>
  <c r="R1130" i="5"/>
  <c r="F1130" i="5"/>
  <c r="H1129" i="5"/>
  <c r="L1128" i="5"/>
  <c r="L1127" i="5"/>
  <c r="P1126" i="5"/>
  <c r="R1125" i="5"/>
  <c r="F1125" i="5"/>
  <c r="H1124" i="5"/>
  <c r="J1123" i="5"/>
  <c r="L1122" i="5"/>
  <c r="R1120" i="5"/>
  <c r="F1119" i="5"/>
  <c r="K1119" i="5"/>
  <c r="O1129" i="5"/>
  <c r="G1131" i="5"/>
  <c r="G1133" i="5"/>
  <c r="O1125" i="5"/>
  <c r="Q1129" i="5"/>
  <c r="M1120" i="5"/>
  <c r="Q1130" i="5"/>
  <c r="Q1121" i="5"/>
  <c r="Q1126" i="5"/>
  <c r="M1119" i="5"/>
  <c r="K1130" i="5"/>
  <c r="O1121" i="5"/>
  <c r="O1128" i="5"/>
  <c r="M1127" i="5"/>
  <c r="I1125" i="5"/>
  <c r="G1129" i="5"/>
  <c r="M1132" i="5"/>
  <c r="Q1119" i="5"/>
  <c r="M1131" i="5"/>
  <c r="Q1122" i="5"/>
  <c r="O1119" i="5"/>
  <c r="K1126" i="5"/>
  <c r="I1130" i="5"/>
  <c r="Q1132" i="5"/>
  <c r="G1120" i="5"/>
  <c r="M1133" i="5"/>
  <c r="G1125" i="5"/>
  <c r="O1132" i="5"/>
  <c r="Q1120" i="5"/>
  <c r="G1121" i="5"/>
  <c r="K1131" i="5"/>
  <c r="O1120" i="5"/>
  <c r="G1122" i="5"/>
  <c r="M1123" i="5"/>
  <c r="I1126" i="5"/>
  <c r="G1123" i="5"/>
  <c r="I1124" i="5"/>
  <c r="I1122" i="5"/>
  <c r="K1133" i="5"/>
  <c r="I1123" i="5"/>
  <c r="O1124" i="5"/>
  <c r="K1127" i="5"/>
  <c r="K1125" i="5"/>
  <c r="M1126" i="5"/>
  <c r="K1123" i="5"/>
  <c r="K1132" i="5"/>
  <c r="M1128" i="5"/>
  <c r="O1127" i="5"/>
  <c r="Q1128" i="5"/>
  <c r="M1124" i="5"/>
  <c r="G1124" i="5"/>
  <c r="G1128" i="5"/>
  <c r="I1120" i="5"/>
  <c r="K1121" i="5"/>
  <c r="Q1123" i="5"/>
  <c r="O1126" i="5"/>
  <c r="M1122" i="5"/>
  <c r="O1123" i="5"/>
  <c r="G1126" i="5"/>
  <c r="Q1127" i="5"/>
  <c r="Q1125" i="5"/>
  <c r="Q1124" i="5"/>
  <c r="G1127" i="5"/>
  <c r="I1127" i="5"/>
  <c r="G1130" i="5"/>
  <c r="I1129" i="5"/>
  <c r="I1128" i="5"/>
  <c r="K1129" i="5"/>
  <c r="I1119" i="5"/>
  <c r="K1128" i="5"/>
  <c r="I1131" i="5"/>
  <c r="M1130" i="5"/>
  <c r="O1131" i="5"/>
  <c r="I1132" i="5"/>
  <c r="M1129" i="5"/>
  <c r="I1133" i="5"/>
  <c r="O1133" i="5"/>
  <c r="I1121" i="5"/>
  <c r="K1120" i="5"/>
  <c r="O1130" i="5"/>
  <c r="K1122" i="5"/>
  <c r="G1119" i="5"/>
  <c r="M1121" i="5"/>
  <c r="Q1131" i="5"/>
  <c r="K1124" i="5"/>
  <c r="G1132" i="5"/>
  <c r="O1122" i="5"/>
  <c r="Q1133" i="5"/>
  <c r="M1125" i="5"/>
  <c r="N1148" i="5"/>
  <c r="F1148" i="5"/>
  <c r="L1147" i="5"/>
  <c r="R1146" i="5"/>
  <c r="J1146" i="5"/>
  <c r="P1145" i="5"/>
  <c r="H1145" i="5"/>
  <c r="N1144" i="5"/>
  <c r="F1144" i="5"/>
  <c r="L1143" i="5"/>
  <c r="R1142" i="5"/>
  <c r="J1142" i="5"/>
  <c r="P1141" i="5"/>
  <c r="H1141" i="5"/>
  <c r="L1148" i="5"/>
  <c r="R1147" i="5"/>
  <c r="J1147" i="5"/>
  <c r="P1146" i="5"/>
  <c r="H1146" i="5"/>
  <c r="N1145" i="5"/>
  <c r="F1145" i="5"/>
  <c r="L1144" i="5"/>
  <c r="R1143" i="5"/>
  <c r="J1143" i="5"/>
  <c r="P1142" i="5"/>
  <c r="R1148" i="5"/>
  <c r="J1148" i="5"/>
  <c r="P1147" i="5"/>
  <c r="H1147" i="5"/>
  <c r="N1146" i="5"/>
  <c r="F1146" i="5"/>
  <c r="L1145" i="5"/>
  <c r="R1144" i="5"/>
  <c r="J1144" i="5"/>
  <c r="P1143" i="5"/>
  <c r="H1143" i="5"/>
  <c r="N1142" i="5"/>
  <c r="F1142" i="5"/>
  <c r="L1141" i="5"/>
  <c r="R1140" i="5"/>
  <c r="J1140" i="5"/>
  <c r="H1148" i="5"/>
  <c r="L1142" i="5"/>
  <c r="F1140" i="5"/>
  <c r="H1139" i="5"/>
  <c r="J1138" i="5"/>
  <c r="N1137" i="5"/>
  <c r="P1136" i="5"/>
  <c r="R1135" i="5"/>
  <c r="H1134" i="5"/>
  <c r="H1144" i="5"/>
  <c r="F1141" i="5"/>
  <c r="F1139" i="5"/>
  <c r="L1137" i="5"/>
  <c r="N1136" i="5"/>
  <c r="P1135" i="5"/>
  <c r="R1134" i="5"/>
  <c r="F1134" i="5"/>
  <c r="N1147" i="5"/>
  <c r="R1145" i="5"/>
  <c r="H1142" i="5"/>
  <c r="R1139" i="5"/>
  <c r="H1138" i="5"/>
  <c r="J1137" i="5"/>
  <c r="N1135" i="5"/>
  <c r="N1143" i="5"/>
  <c r="P1140" i="5"/>
  <c r="P1139" i="5"/>
  <c r="R1138" i="5"/>
  <c r="F1138" i="5"/>
  <c r="H1137" i="5"/>
  <c r="L1136" i="5"/>
  <c r="L1135" i="5"/>
  <c r="P1134" i="5"/>
  <c r="F1147" i="5"/>
  <c r="J1145" i="5"/>
  <c r="R1141" i="5"/>
  <c r="N1140" i="5"/>
  <c r="N1139" i="5"/>
  <c r="J1136" i="5"/>
  <c r="N1134" i="5"/>
  <c r="F1143" i="5"/>
  <c r="L1139" i="5"/>
  <c r="P1138" i="5"/>
  <c r="R1137" i="5"/>
  <c r="F1137" i="5"/>
  <c r="H1136" i="5"/>
  <c r="J1135" i="5"/>
  <c r="L1134" i="5"/>
  <c r="P1148" i="5"/>
  <c r="N1141" i="5"/>
  <c r="L1140" i="5"/>
  <c r="N1138" i="5"/>
  <c r="P1137" i="5"/>
  <c r="F1136" i="5"/>
  <c r="H1135" i="5"/>
  <c r="J1134" i="5"/>
  <c r="L1146" i="5"/>
  <c r="P1144" i="5"/>
  <c r="J1141" i="5"/>
  <c r="H1140" i="5"/>
  <c r="J1139" i="5"/>
  <c r="L1138" i="5"/>
  <c r="R1136" i="5"/>
  <c r="F1135" i="5"/>
  <c r="G1143" i="5"/>
  <c r="O1135" i="5"/>
  <c r="I1144" i="5"/>
  <c r="K1135" i="5"/>
  <c r="I1147" i="5"/>
  <c r="Q1136" i="5"/>
  <c r="G1134" i="5"/>
  <c r="K1140" i="5"/>
  <c r="G1135" i="5"/>
  <c r="K1145" i="5"/>
  <c r="O1137" i="5"/>
  <c r="I1134" i="5"/>
  <c r="G1139" i="5"/>
  <c r="G1147" i="5"/>
  <c r="M1141" i="5"/>
  <c r="I1136" i="5"/>
  <c r="M1146" i="5"/>
  <c r="M1145" i="5"/>
  <c r="O1138" i="5"/>
  <c r="G1141" i="5"/>
  <c r="M1137" i="5"/>
  <c r="M1136" i="5"/>
  <c r="I1140" i="5"/>
  <c r="I1135" i="5"/>
  <c r="G1142" i="5"/>
  <c r="O1142" i="5"/>
  <c r="K1137" i="5"/>
  <c r="M1148" i="5"/>
  <c r="O1148" i="5"/>
  <c r="K1143" i="5"/>
  <c r="O1146" i="5"/>
  <c r="Q1138" i="5"/>
  <c r="Q1139" i="5"/>
  <c r="K1141" i="5"/>
  <c r="I1143" i="5"/>
  <c r="O1134" i="5"/>
  <c r="M1138" i="5"/>
  <c r="O1145" i="5"/>
  <c r="I1142" i="5"/>
  <c r="M1142" i="5"/>
  <c r="K1136" i="5"/>
  <c r="O1147" i="5"/>
  <c r="G1146" i="5"/>
  <c r="O1139" i="5"/>
  <c r="Q1148" i="5"/>
  <c r="M1144" i="5"/>
  <c r="M1134" i="5"/>
  <c r="O1143" i="5"/>
  <c r="K1144" i="5"/>
  <c r="Q1140" i="5"/>
  <c r="Q1146" i="5"/>
  <c r="M1147" i="5"/>
  <c r="Q1144" i="5"/>
  <c r="G1138" i="5"/>
  <c r="I1138" i="5"/>
  <c r="G1145" i="5"/>
  <c r="G1136" i="5"/>
  <c r="K1146" i="5"/>
  <c r="O1136" i="5"/>
  <c r="M1140" i="5"/>
  <c r="I1148" i="5"/>
  <c r="I1137" i="5"/>
  <c r="K1148" i="5"/>
  <c r="Q1137" i="5"/>
  <c r="Q1142" i="5"/>
  <c r="K1138" i="5"/>
  <c r="G1140" i="5"/>
  <c r="I1146" i="5"/>
  <c r="M1139" i="5"/>
  <c r="I1141" i="5"/>
  <c r="Q1135" i="5"/>
  <c r="O1140" i="5"/>
  <c r="K1142" i="5"/>
  <c r="I1139" i="5"/>
  <c r="G1137" i="5"/>
  <c r="Q1141" i="5"/>
  <c r="K1134" i="5"/>
  <c r="M1143" i="5"/>
  <c r="Q1143" i="5"/>
  <c r="Q1147" i="5"/>
  <c r="K1139" i="5"/>
  <c r="G1144" i="5"/>
  <c r="K1147" i="5"/>
  <c r="O1144" i="5"/>
  <c r="G1148" i="5"/>
  <c r="Q1134" i="5"/>
  <c r="O1141" i="5"/>
  <c r="I1145" i="5"/>
  <c r="M1135" i="5"/>
  <c r="Q1145" i="5"/>
  <c r="R1058" i="5"/>
  <c r="F1057" i="5"/>
  <c r="L1055" i="5"/>
  <c r="N1054" i="5"/>
  <c r="P1053" i="5"/>
  <c r="R1052" i="5"/>
  <c r="F1052" i="5"/>
  <c r="H1051" i="5"/>
  <c r="L1050" i="5"/>
  <c r="L1049" i="5"/>
  <c r="P1048" i="5"/>
  <c r="R1047" i="5"/>
  <c r="F1047" i="5"/>
  <c r="H1046" i="5"/>
  <c r="J1045" i="5"/>
  <c r="L1044" i="5"/>
  <c r="P1058" i="5"/>
  <c r="R1057" i="5"/>
  <c r="H1056" i="5"/>
  <c r="J1055" i="5"/>
  <c r="N1053" i="5"/>
  <c r="J1050" i="5"/>
  <c r="N1048" i="5"/>
  <c r="P1047" i="5"/>
  <c r="F1046" i="5"/>
  <c r="H1045" i="5"/>
  <c r="J1044" i="5"/>
  <c r="N1058" i="5"/>
  <c r="P1057" i="5"/>
  <c r="R1056" i="5"/>
  <c r="F1056" i="5"/>
  <c r="H1055" i="5"/>
  <c r="L1054" i="5"/>
  <c r="L1053" i="5"/>
  <c r="P1052" i="5"/>
  <c r="R1051" i="5"/>
  <c r="F1051" i="5"/>
  <c r="H1050" i="5"/>
  <c r="J1049" i="5"/>
  <c r="L1048" i="5"/>
  <c r="R1046" i="5"/>
  <c r="F1045" i="5"/>
  <c r="N1057" i="5"/>
  <c r="J1054" i="5"/>
  <c r="N1052" i="5"/>
  <c r="P1051" i="5"/>
  <c r="F1050" i="5"/>
  <c r="H1049" i="5"/>
  <c r="J1048" i="5"/>
  <c r="N1047" i="5"/>
  <c r="P1046" i="5"/>
  <c r="R1045" i="5"/>
  <c r="H1044" i="5"/>
  <c r="L1058" i="5"/>
  <c r="L1057" i="5"/>
  <c r="P1056" i="5"/>
  <c r="R1055" i="5"/>
  <c r="F1055" i="5"/>
  <c r="H1054" i="5"/>
  <c r="J1053" i="5"/>
  <c r="L1052" i="5"/>
  <c r="R1050" i="5"/>
  <c r="F1049" i="5"/>
  <c r="L1047" i="5"/>
  <c r="N1046" i="5"/>
  <c r="P1045" i="5"/>
  <c r="R1044" i="5"/>
  <c r="F1044" i="5"/>
  <c r="J1058" i="5"/>
  <c r="N1056" i="5"/>
  <c r="P1055" i="5"/>
  <c r="F1054" i="5"/>
  <c r="H1053" i="5"/>
  <c r="J1052" i="5"/>
  <c r="N1051" i="5"/>
  <c r="P1050" i="5"/>
  <c r="R1049" i="5"/>
  <c r="H1048" i="5"/>
  <c r="J1047" i="5"/>
  <c r="N1045" i="5"/>
  <c r="F1058" i="5"/>
  <c r="H1057" i="5"/>
  <c r="J1056" i="5"/>
  <c r="N1055" i="5"/>
  <c r="P1054" i="5"/>
  <c r="R1053" i="5"/>
  <c r="H1052" i="5"/>
  <c r="J1051" i="5"/>
  <c r="N1049" i="5"/>
  <c r="J1046" i="5"/>
  <c r="N1044" i="5"/>
  <c r="L1045" i="5"/>
  <c r="L1056" i="5"/>
  <c r="R1048" i="5"/>
  <c r="F1048" i="5"/>
  <c r="P1044" i="5"/>
  <c r="L1051" i="5"/>
  <c r="H1047" i="5"/>
  <c r="H1058" i="5"/>
  <c r="R1054" i="5"/>
  <c r="N1050" i="5"/>
  <c r="L1046" i="5"/>
  <c r="J1057" i="5"/>
  <c r="P1049" i="5"/>
  <c r="F1053" i="5"/>
  <c r="K1045" i="5"/>
  <c r="O1055" i="5"/>
  <c r="I1056" i="5"/>
  <c r="K1044" i="5"/>
  <c r="G1046" i="5"/>
  <c r="Q1054" i="5"/>
  <c r="Q1051" i="5"/>
  <c r="Q1057" i="5"/>
  <c r="O1050" i="5"/>
  <c r="M1046" i="5"/>
  <c r="Q1056" i="5"/>
  <c r="G1049" i="5"/>
  <c r="K1057" i="5"/>
  <c r="M1049" i="5"/>
  <c r="G1047" i="5"/>
  <c r="I1055" i="5"/>
  <c r="K1052" i="5"/>
  <c r="Q1044" i="5"/>
  <c r="K1056" i="5"/>
  <c r="O1044" i="5"/>
  <c r="Q1053" i="5"/>
  <c r="O1047" i="5"/>
  <c r="Q1058" i="5"/>
  <c r="M1045" i="5"/>
  <c r="O1054" i="5"/>
  <c r="G1054" i="5"/>
  <c r="O1051" i="5"/>
  <c r="Q1046" i="5"/>
  <c r="K1049" i="5"/>
  <c r="O1057" i="5"/>
  <c r="G1056" i="5"/>
  <c r="Q1048" i="5"/>
  <c r="M1053" i="5"/>
  <c r="Q1047" i="5"/>
  <c r="K1058" i="5"/>
  <c r="G1050" i="5"/>
  <c r="I1058" i="5"/>
  <c r="O1053" i="5"/>
  <c r="G1055" i="5"/>
  <c r="Q1045" i="5"/>
  <c r="G1058" i="5"/>
  <c r="G1051" i="5"/>
  <c r="Q1055" i="5"/>
  <c r="O1046" i="5"/>
  <c r="G1048" i="5"/>
  <c r="I1052" i="5"/>
  <c r="O1045" i="5"/>
  <c r="M1044" i="5"/>
  <c r="M1050" i="5"/>
  <c r="I1049" i="5"/>
  <c r="I1057" i="5"/>
  <c r="K1053" i="5"/>
  <c r="I1050" i="5"/>
  <c r="M1052" i="5"/>
  <c r="I1048" i="5"/>
  <c r="M1057" i="5"/>
  <c r="K1050" i="5"/>
  <c r="I1044" i="5"/>
  <c r="M1054" i="5"/>
  <c r="I1051" i="5"/>
  <c r="Q1052" i="5"/>
  <c r="K1051" i="5"/>
  <c r="K1048" i="5"/>
  <c r="I1047" i="5"/>
  <c r="M1051" i="5"/>
  <c r="Q1050" i="5"/>
  <c r="Q1049" i="5"/>
  <c r="I1054" i="5"/>
  <c r="G1045" i="5"/>
  <c r="G1052" i="5"/>
  <c r="M1056" i="5"/>
  <c r="K1047" i="5"/>
  <c r="G1044" i="5"/>
  <c r="I1053" i="5"/>
  <c r="O1049" i="5"/>
  <c r="G1057" i="5"/>
  <c r="K1054" i="5"/>
  <c r="O1052" i="5"/>
  <c r="G1053" i="5"/>
  <c r="I1045" i="5"/>
  <c r="M1055" i="5"/>
  <c r="K1055" i="5"/>
  <c r="K1046" i="5"/>
  <c r="O1056" i="5"/>
  <c r="I1046" i="5"/>
  <c r="M1058" i="5"/>
  <c r="M1047" i="5"/>
  <c r="O1058" i="5"/>
  <c r="M1048" i="5"/>
  <c r="O1048" i="5"/>
  <c r="L1252" i="5"/>
  <c r="P1251" i="5"/>
  <c r="H1250" i="5"/>
  <c r="P1248" i="5"/>
  <c r="F1248" i="5"/>
  <c r="J1247" i="5"/>
  <c r="N1246" i="5"/>
  <c r="R1245" i="5"/>
  <c r="H1245" i="5"/>
  <c r="P1243" i="5"/>
  <c r="H1242" i="5"/>
  <c r="P1240" i="5"/>
  <c r="F1240" i="5"/>
  <c r="J1239" i="5"/>
  <c r="H1253" i="5"/>
  <c r="J1252" i="5"/>
  <c r="N1251" i="5"/>
  <c r="R1250" i="5"/>
  <c r="L1249" i="5"/>
  <c r="L1246" i="5"/>
  <c r="F1245" i="5"/>
  <c r="J1244" i="5"/>
  <c r="N1243" i="5"/>
  <c r="R1242" i="5"/>
  <c r="L1241" i="5"/>
  <c r="R1253" i="5"/>
  <c r="F1253" i="5"/>
  <c r="H1252" i="5"/>
  <c r="P1250" i="5"/>
  <c r="F1250" i="5"/>
  <c r="J1249" i="5"/>
  <c r="N1248" i="5"/>
  <c r="R1247" i="5"/>
  <c r="H1247" i="5"/>
  <c r="P1245" i="5"/>
  <c r="H1244" i="5"/>
  <c r="P1242" i="5"/>
  <c r="F1242" i="5"/>
  <c r="J1241" i="5"/>
  <c r="N1240" i="5"/>
  <c r="R1239" i="5"/>
  <c r="H1239" i="5"/>
  <c r="L1251" i="5"/>
  <c r="L1248" i="5"/>
  <c r="F1247" i="5"/>
  <c r="J1246" i="5"/>
  <c r="N1245" i="5"/>
  <c r="R1244" i="5"/>
  <c r="L1243" i="5"/>
  <c r="L1240" i="5"/>
  <c r="F1239" i="5"/>
  <c r="P1253" i="5"/>
  <c r="R1252" i="5"/>
  <c r="F1252" i="5"/>
  <c r="J1251" i="5"/>
  <c r="N1250" i="5"/>
  <c r="R1249" i="5"/>
  <c r="H1249" i="5"/>
  <c r="P1247" i="5"/>
  <c r="H1246" i="5"/>
  <c r="P1244" i="5"/>
  <c r="F1244" i="5"/>
  <c r="J1243" i="5"/>
  <c r="N1242" i="5"/>
  <c r="R1241" i="5"/>
  <c r="H1241" i="5"/>
  <c r="P1239" i="5"/>
  <c r="N1253" i="5"/>
  <c r="P1252" i="5"/>
  <c r="L1250" i="5"/>
  <c r="F1249" i="5"/>
  <c r="J1248" i="5"/>
  <c r="N1247" i="5"/>
  <c r="R1246" i="5"/>
  <c r="L1245" i="5"/>
  <c r="L1242" i="5"/>
  <c r="F1241" i="5"/>
  <c r="J1240" i="5"/>
  <c r="N1239" i="5"/>
  <c r="L1253" i="5"/>
  <c r="R1251" i="5"/>
  <c r="H1251" i="5"/>
  <c r="P1249" i="5"/>
  <c r="H1248" i="5"/>
  <c r="P1246" i="5"/>
  <c r="F1246" i="5"/>
  <c r="J1245" i="5"/>
  <c r="N1244" i="5"/>
  <c r="R1243" i="5"/>
  <c r="H1243" i="5"/>
  <c r="P1241" i="5"/>
  <c r="H1240" i="5"/>
  <c r="J1253" i="5"/>
  <c r="N1252" i="5"/>
  <c r="F1251" i="5"/>
  <c r="J1250" i="5"/>
  <c r="N1249" i="5"/>
  <c r="R1248" i="5"/>
  <c r="L1247" i="5"/>
  <c r="L1244" i="5"/>
  <c r="F1243" i="5"/>
  <c r="J1242" i="5"/>
  <c r="N1241" i="5"/>
  <c r="R1240" i="5"/>
  <c r="L1239" i="5"/>
  <c r="I1245" i="5"/>
  <c r="I1244" i="5"/>
  <c r="G1245" i="5"/>
  <c r="K1239" i="5"/>
  <c r="K1246" i="5"/>
  <c r="M1246" i="5"/>
  <c r="I1246" i="5"/>
  <c r="G1241" i="5"/>
  <c r="K1251" i="5"/>
  <c r="K1252" i="5"/>
  <c r="M1247" i="5"/>
  <c r="O1239" i="5"/>
  <c r="Q1248" i="5"/>
  <c r="K1247" i="5"/>
  <c r="I1242" i="5"/>
  <c r="K1253" i="5"/>
  <c r="I1249" i="5"/>
  <c r="M1240" i="5"/>
  <c r="M1252" i="5"/>
  <c r="O1248" i="5"/>
  <c r="O1252" i="5"/>
  <c r="G1253" i="5"/>
  <c r="M1248" i="5"/>
  <c r="K1243" i="5"/>
  <c r="O1241" i="5"/>
  <c r="M1239" i="5"/>
  <c r="Q1249" i="5"/>
  <c r="G1243" i="5"/>
  <c r="O1249" i="5"/>
  <c r="M1244" i="5"/>
  <c r="Q1242" i="5"/>
  <c r="O1240" i="5"/>
  <c r="K1245" i="5"/>
  <c r="Q1250" i="5"/>
  <c r="O1245" i="5"/>
  <c r="Q1241" i="5"/>
  <c r="O1247" i="5"/>
  <c r="Q1246" i="5"/>
  <c r="G1244" i="5"/>
  <c r="G1251" i="5"/>
  <c r="Q1240" i="5"/>
  <c r="G1249" i="5"/>
  <c r="O1244" i="5"/>
  <c r="G1248" i="5"/>
  <c r="M1242" i="5"/>
  <c r="O1253" i="5"/>
  <c r="M1241" i="5"/>
  <c r="Q1251" i="5"/>
  <c r="K1244" i="5"/>
  <c r="K1250" i="5"/>
  <c r="O1243" i="5"/>
  <c r="O1242" i="5"/>
  <c r="Q1253" i="5"/>
  <c r="M1245" i="5"/>
  <c r="M1251" i="5"/>
  <c r="Q1244" i="5"/>
  <c r="Q1243" i="5"/>
  <c r="O1246" i="5"/>
  <c r="I1250" i="5"/>
  <c r="G1240" i="5"/>
  <c r="M1253" i="5"/>
  <c r="G1247" i="5"/>
  <c r="K1241" i="5"/>
  <c r="G1246" i="5"/>
  <c r="Q1247" i="5"/>
  <c r="I1241" i="5"/>
  <c r="I1248" i="5"/>
  <c r="I1247" i="5"/>
  <c r="Q1252" i="5"/>
  <c r="G1250" i="5"/>
  <c r="K1242" i="5"/>
  <c r="G1239" i="5"/>
  <c r="K1249" i="5"/>
  <c r="I1252" i="5"/>
  <c r="K1248" i="5"/>
  <c r="Q1239" i="5"/>
  <c r="I1251" i="5"/>
  <c r="M1243" i="5"/>
  <c r="G1252" i="5"/>
  <c r="M1250" i="5"/>
  <c r="I1239" i="5"/>
  <c r="M1249" i="5"/>
  <c r="G1242" i="5"/>
  <c r="I1253" i="5"/>
  <c r="Q1245" i="5"/>
  <c r="I1240" i="5"/>
  <c r="O1251" i="5"/>
  <c r="K1240" i="5"/>
  <c r="O1250" i="5"/>
  <c r="I1243" i="5"/>
  <c r="F1028" i="5"/>
  <c r="P1026" i="5"/>
  <c r="F1026" i="5"/>
  <c r="H1024" i="5"/>
  <c r="R1022" i="5"/>
  <c r="N1021" i="5"/>
  <c r="J1020" i="5"/>
  <c r="F1019" i="5"/>
  <c r="N1028" i="5"/>
  <c r="J1027" i="5"/>
  <c r="N1026" i="5"/>
  <c r="J1025" i="5"/>
  <c r="P1024" i="5"/>
  <c r="L1023" i="5"/>
  <c r="H1022" i="5"/>
  <c r="L1021" i="5"/>
  <c r="R1020" i="5"/>
  <c r="N1019" i="5"/>
  <c r="J1018" i="5"/>
  <c r="R1027" i="5"/>
  <c r="H1027" i="5"/>
  <c r="R1025" i="5"/>
  <c r="F1024" i="5"/>
  <c r="P1022" i="5"/>
  <c r="F1022" i="5"/>
  <c r="H1020" i="5"/>
  <c r="R1018" i="5"/>
  <c r="L1028" i="5"/>
  <c r="P1027" i="5"/>
  <c r="L1026" i="5"/>
  <c r="H1025" i="5"/>
  <c r="N1024" i="5"/>
  <c r="J1023" i="5"/>
  <c r="N1022" i="5"/>
  <c r="J1021" i="5"/>
  <c r="P1020" i="5"/>
  <c r="L1019" i="5"/>
  <c r="H1018" i="5"/>
  <c r="J1028" i="5"/>
  <c r="F1027" i="5"/>
  <c r="P1025" i="5"/>
  <c r="R1023" i="5"/>
  <c r="H1023" i="5"/>
  <c r="R1021" i="5"/>
  <c r="F1020" i="5"/>
  <c r="P1018" i="5"/>
  <c r="R1028" i="5"/>
  <c r="N1027" i="5"/>
  <c r="J1026" i="5"/>
  <c r="F1025" i="5"/>
  <c r="L1024" i="5"/>
  <c r="P1023" i="5"/>
  <c r="L1022" i="5"/>
  <c r="H1021" i="5"/>
  <c r="N1020" i="5"/>
  <c r="J1019" i="5"/>
  <c r="N1018" i="5"/>
  <c r="F1018" i="5"/>
  <c r="L1017" i="5"/>
  <c r="P1028" i="5"/>
  <c r="L1027" i="5"/>
  <c r="H1026" i="5"/>
  <c r="L1025" i="5"/>
  <c r="R1024" i="5"/>
  <c r="N1023" i="5"/>
  <c r="J1022" i="5"/>
  <c r="F1021" i="5"/>
  <c r="L1020" i="5"/>
  <c r="P1019" i="5"/>
  <c r="L1018" i="5"/>
  <c r="R1017" i="5"/>
  <c r="H1019" i="5"/>
  <c r="P1016" i="5"/>
  <c r="H1015" i="5"/>
  <c r="N1025" i="5"/>
  <c r="J1017" i="5"/>
  <c r="N1016" i="5"/>
  <c r="R1015" i="5"/>
  <c r="L1014" i="5"/>
  <c r="H1028" i="5"/>
  <c r="P1021" i="5"/>
  <c r="H1017" i="5"/>
  <c r="P1015" i="5"/>
  <c r="F1015" i="5"/>
  <c r="J1014" i="5"/>
  <c r="J1024" i="5"/>
  <c r="L1016" i="5"/>
  <c r="F1017" i="5"/>
  <c r="J1016" i="5"/>
  <c r="N1015" i="5"/>
  <c r="R1014" i="5"/>
  <c r="H1014" i="5"/>
  <c r="P1017" i="5"/>
  <c r="L1015" i="5"/>
  <c r="F1014" i="5"/>
  <c r="R1026" i="5"/>
  <c r="F1023" i="5"/>
  <c r="R1016" i="5"/>
  <c r="H1016" i="5"/>
  <c r="P1014" i="5"/>
  <c r="N1014" i="5"/>
  <c r="N1017" i="5"/>
  <c r="F1016" i="5"/>
  <c r="R1019" i="5"/>
  <c r="J1015" i="5"/>
  <c r="K1025" i="5"/>
  <c r="K1017" i="5"/>
  <c r="K1020" i="5"/>
  <c r="Q1015" i="5"/>
  <c r="M1024" i="5"/>
  <c r="G1018" i="5"/>
  <c r="M1026" i="5"/>
  <c r="K1016" i="5"/>
  <c r="O1015" i="5"/>
  <c r="M1016" i="5"/>
  <c r="O1022" i="5"/>
  <c r="I1015" i="5"/>
  <c r="I1019" i="5"/>
  <c r="M1021" i="5"/>
  <c r="I1021" i="5"/>
  <c r="M1028" i="5"/>
  <c r="G1027" i="5"/>
  <c r="K1015" i="5"/>
  <c r="O1026" i="5"/>
  <c r="M1017" i="5"/>
  <c r="G1021" i="5"/>
  <c r="K1021" i="5"/>
  <c r="Q1026" i="5"/>
  <c r="G1028" i="5"/>
  <c r="M1025" i="5"/>
  <c r="Q1023" i="5"/>
  <c r="G1026" i="5"/>
  <c r="K1022" i="5"/>
  <c r="M1018" i="5"/>
  <c r="G1014" i="5"/>
  <c r="K1023" i="5"/>
  <c r="K1024" i="5"/>
  <c r="Q1028" i="5"/>
  <c r="M1014" i="5"/>
  <c r="O1018" i="5"/>
  <c r="Q1016" i="5"/>
  <c r="K1027" i="5"/>
  <c r="M1023" i="5"/>
  <c r="G1015" i="5"/>
  <c r="Q1020" i="5"/>
  <c r="I1023" i="5"/>
  <c r="I1027" i="5"/>
  <c r="G1022" i="5"/>
  <c r="Q1018" i="5"/>
  <c r="M1027" i="5"/>
  <c r="O1028" i="5"/>
  <c r="M1022" i="5"/>
  <c r="K1014" i="5"/>
  <c r="O1024" i="5"/>
  <c r="G1023" i="5"/>
  <c r="I1014" i="5"/>
  <c r="O1025" i="5"/>
  <c r="I1020" i="5"/>
  <c r="M1015" i="5"/>
  <c r="Q1025" i="5"/>
  <c r="I1016" i="5"/>
  <c r="O1019" i="5"/>
  <c r="I1022" i="5"/>
  <c r="G1019" i="5"/>
  <c r="O1027" i="5"/>
  <c r="Q1024" i="5"/>
  <c r="O1016" i="5"/>
  <c r="I1024" i="5"/>
  <c r="Q1019" i="5"/>
  <c r="O1023" i="5"/>
  <c r="O1014" i="5"/>
  <c r="O1017" i="5"/>
  <c r="Q1017" i="5"/>
  <c r="Q1027" i="5"/>
  <c r="K1018" i="5"/>
  <c r="G1020" i="5"/>
  <c r="Q1014" i="5"/>
  <c r="G1017" i="5"/>
  <c r="M1019" i="5"/>
  <c r="I1018" i="5"/>
  <c r="M1020" i="5"/>
  <c r="O1020" i="5"/>
  <c r="K1019" i="5"/>
  <c r="Q1022" i="5"/>
  <c r="Q1021" i="5"/>
  <c r="O1021" i="5"/>
  <c r="I1026" i="5"/>
  <c r="G1024" i="5"/>
  <c r="G1025" i="5"/>
  <c r="I1025" i="5"/>
  <c r="I1028" i="5"/>
  <c r="G1016" i="5"/>
  <c r="K1026" i="5"/>
  <c r="I1017" i="5"/>
  <c r="K1028" i="5"/>
  <c r="J908" i="5"/>
  <c r="F907" i="5"/>
  <c r="L906" i="5"/>
  <c r="P905" i="5"/>
  <c r="L904" i="5"/>
  <c r="R903" i="5"/>
  <c r="J903" i="5"/>
  <c r="P902" i="5"/>
  <c r="H902" i="5"/>
  <c r="N901" i="5"/>
  <c r="F901" i="5"/>
  <c r="R908" i="5"/>
  <c r="N907" i="5"/>
  <c r="J906" i="5"/>
  <c r="F905" i="5"/>
  <c r="H908" i="5"/>
  <c r="L907" i="5"/>
  <c r="R906" i="5"/>
  <c r="N905" i="5"/>
  <c r="J904" i="5"/>
  <c r="P908" i="5"/>
  <c r="F908" i="5"/>
  <c r="H906" i="5"/>
  <c r="R904" i="5"/>
  <c r="N908" i="5"/>
  <c r="J907" i="5"/>
  <c r="P906" i="5"/>
  <c r="L905" i="5"/>
  <c r="H904" i="5"/>
  <c r="N903" i="5"/>
  <c r="F903" i="5"/>
  <c r="L902" i="5"/>
  <c r="R901" i="5"/>
  <c r="J901" i="5"/>
  <c r="R907" i="5"/>
  <c r="F906" i="5"/>
  <c r="P904" i="5"/>
  <c r="L908" i="5"/>
  <c r="H907" i="5"/>
  <c r="N906" i="5"/>
  <c r="J905" i="5"/>
  <c r="N904" i="5"/>
  <c r="F904" i="5"/>
  <c r="L903" i="5"/>
  <c r="H905" i="5"/>
  <c r="H903" i="5"/>
  <c r="F902" i="5"/>
  <c r="J900" i="5"/>
  <c r="F898" i="5"/>
  <c r="J897" i="5"/>
  <c r="H895" i="5"/>
  <c r="H900" i="5"/>
  <c r="L899" i="5"/>
  <c r="P898" i="5"/>
  <c r="N896" i="5"/>
  <c r="R895" i="5"/>
  <c r="F895" i="5"/>
  <c r="J894" i="5"/>
  <c r="P907" i="5"/>
  <c r="R902" i="5"/>
  <c r="R900" i="5"/>
  <c r="N898" i="5"/>
  <c r="R897" i="5"/>
  <c r="H897" i="5"/>
  <c r="P895" i="5"/>
  <c r="P901" i="5"/>
  <c r="P900" i="5"/>
  <c r="F900" i="5"/>
  <c r="J899" i="5"/>
  <c r="L898" i="5"/>
  <c r="L896" i="5"/>
  <c r="N895" i="5"/>
  <c r="R894" i="5"/>
  <c r="H894" i="5"/>
  <c r="N902" i="5"/>
  <c r="H899" i="5"/>
  <c r="P897" i="5"/>
  <c r="F897" i="5"/>
  <c r="J896" i="5"/>
  <c r="F894" i="5"/>
  <c r="P903" i="5"/>
  <c r="L901" i="5"/>
  <c r="N900" i="5"/>
  <c r="R899" i="5"/>
  <c r="F899" i="5"/>
  <c r="J898" i="5"/>
  <c r="H896" i="5"/>
  <c r="L895" i="5"/>
  <c r="P894" i="5"/>
  <c r="J902" i="5"/>
  <c r="P899" i="5"/>
  <c r="N897" i="5"/>
  <c r="R896" i="5"/>
  <c r="N894" i="5"/>
  <c r="R905" i="5"/>
  <c r="H901" i="5"/>
  <c r="L900" i="5"/>
  <c r="N899" i="5"/>
  <c r="R898" i="5"/>
  <c r="H898" i="5"/>
  <c r="L897" i="5"/>
  <c r="P896" i="5"/>
  <c r="F896" i="5"/>
  <c r="J895" i="5"/>
  <c r="L894" i="5"/>
  <c r="K904" i="5"/>
  <c r="O898" i="5"/>
  <c r="M898" i="5"/>
  <c r="G894" i="5"/>
  <c r="G899" i="5"/>
  <c r="K900" i="5"/>
  <c r="O906" i="5"/>
  <c r="G903" i="5"/>
  <c r="G907" i="5"/>
  <c r="O903" i="5"/>
  <c r="Q903" i="5"/>
  <c r="K907" i="5"/>
  <c r="M903" i="5"/>
  <c r="K897" i="5"/>
  <c r="M908" i="5"/>
  <c r="Q899" i="5"/>
  <c r="O899" i="5"/>
  <c r="G898" i="5"/>
  <c r="K894" i="5"/>
  <c r="O904" i="5"/>
  <c r="I896" i="5"/>
  <c r="M905" i="5"/>
  <c r="G895" i="5"/>
  <c r="K896" i="5"/>
  <c r="I904" i="5"/>
  <c r="I907" i="5"/>
  <c r="O895" i="5"/>
  <c r="M901" i="5"/>
  <c r="M895" i="5"/>
  <c r="Q905" i="5"/>
  <c r="Q900" i="5"/>
  <c r="I903" i="5"/>
  <c r="M906" i="5"/>
  <c r="I894" i="5"/>
  <c r="Q896" i="5"/>
  <c r="O897" i="5"/>
  <c r="Q895" i="5"/>
  <c r="M907" i="5"/>
  <c r="M896" i="5"/>
  <c r="K901" i="5"/>
  <c r="G906" i="5"/>
  <c r="O896" i="5"/>
  <c r="I895" i="5"/>
  <c r="K905" i="5"/>
  <c r="K895" i="5"/>
  <c r="G901" i="5"/>
  <c r="I902" i="5"/>
  <c r="M902" i="5"/>
  <c r="O905" i="5"/>
  <c r="I899" i="5"/>
  <c r="Q898" i="5"/>
  <c r="M894" i="5"/>
  <c r="K903" i="5"/>
  <c r="Q897" i="5"/>
  <c r="G902" i="5"/>
  <c r="Q906" i="5"/>
  <c r="Q908" i="5"/>
  <c r="O902" i="5"/>
  <c r="M904" i="5"/>
  <c r="I900" i="5"/>
  <c r="O907" i="5"/>
  <c r="G900" i="5"/>
  <c r="M897" i="5"/>
  <c r="O908" i="5"/>
  <c r="G908" i="5"/>
  <c r="Q904" i="5"/>
  <c r="O894" i="5"/>
  <c r="I901" i="5"/>
  <c r="M900" i="5"/>
  <c r="Q907" i="5"/>
  <c r="O900" i="5"/>
  <c r="Q902" i="5"/>
  <c r="Q894" i="5"/>
  <c r="Q901" i="5"/>
  <c r="I906" i="5"/>
  <c r="G897" i="5"/>
  <c r="G904" i="5"/>
  <c r="K899" i="5"/>
  <c r="I905" i="5"/>
  <c r="O901" i="5"/>
  <c r="G896" i="5"/>
  <c r="K906" i="5"/>
  <c r="G905" i="5"/>
  <c r="I897" i="5"/>
  <c r="K908" i="5"/>
  <c r="K902" i="5"/>
  <c r="I908" i="5"/>
  <c r="K898" i="5"/>
  <c r="I898" i="5"/>
  <c r="M899" i="5"/>
  <c r="P1297" i="5"/>
  <c r="F1297" i="5"/>
  <c r="H1295" i="5"/>
  <c r="R1293" i="5"/>
  <c r="N1292" i="5"/>
  <c r="J1291" i="5"/>
  <c r="F1290" i="5"/>
  <c r="P1288" i="5"/>
  <c r="R1286" i="5"/>
  <c r="R1298" i="5"/>
  <c r="H1298" i="5"/>
  <c r="R1296" i="5"/>
  <c r="P1298" i="5"/>
  <c r="H1297" i="5"/>
  <c r="N1295" i="5"/>
  <c r="R1294" i="5"/>
  <c r="F1289" i="5"/>
  <c r="J1288" i="5"/>
  <c r="H1286" i="5"/>
  <c r="R1284" i="5"/>
  <c r="R1297" i="5"/>
  <c r="H1296" i="5"/>
  <c r="P1294" i="5"/>
  <c r="F1294" i="5"/>
  <c r="J1293" i="5"/>
  <c r="L1292" i="5"/>
  <c r="R1291" i="5"/>
  <c r="H1291" i="5"/>
  <c r="L1290" i="5"/>
  <c r="P1289" i="5"/>
  <c r="N1287" i="5"/>
  <c r="P1286" i="5"/>
  <c r="L1285" i="5"/>
  <c r="H1284" i="5"/>
  <c r="N1298" i="5"/>
  <c r="L1295" i="5"/>
  <c r="H1293" i="5"/>
  <c r="N1289" i="5"/>
  <c r="R1288" i="5"/>
  <c r="H1288" i="5"/>
  <c r="L1287" i="5"/>
  <c r="F1286" i="5"/>
  <c r="P1284" i="5"/>
  <c r="N1297" i="5"/>
  <c r="P1296" i="5"/>
  <c r="F1296" i="5"/>
  <c r="J1295" i="5"/>
  <c r="N1294" i="5"/>
  <c r="F1293" i="5"/>
  <c r="J1292" i="5"/>
  <c r="P1291" i="5"/>
  <c r="F1291" i="5"/>
  <c r="J1290" i="5"/>
  <c r="F1288" i="5"/>
  <c r="J1287" i="5"/>
  <c r="N1286" i="5"/>
  <c r="J1285" i="5"/>
  <c r="F1284" i="5"/>
  <c r="L1298" i="5"/>
  <c r="L1297" i="5"/>
  <c r="L1294" i="5"/>
  <c r="P1293" i="5"/>
  <c r="H1290" i="5"/>
  <c r="L1289" i="5"/>
  <c r="R1285" i="5"/>
  <c r="N1284" i="5"/>
  <c r="J1298" i="5"/>
  <c r="N1296" i="5"/>
  <c r="R1295" i="5"/>
  <c r="N1293" i="5"/>
  <c r="R1292" i="5"/>
  <c r="H1292" i="5"/>
  <c r="N1291" i="5"/>
  <c r="R1290" i="5"/>
  <c r="J1289" i="5"/>
  <c r="N1288" i="5"/>
  <c r="R1287" i="5"/>
  <c r="H1287" i="5"/>
  <c r="L1286" i="5"/>
  <c r="J1297" i="5"/>
  <c r="L1296" i="5"/>
  <c r="P1295" i="5"/>
  <c r="F1295" i="5"/>
  <c r="J1294" i="5"/>
  <c r="P1290" i="5"/>
  <c r="L1288" i="5"/>
  <c r="P1285" i="5"/>
  <c r="F1285" i="5"/>
  <c r="F1298" i="5"/>
  <c r="J1296" i="5"/>
  <c r="H1294" i="5"/>
  <c r="L1293" i="5"/>
  <c r="P1292" i="5"/>
  <c r="F1292" i="5"/>
  <c r="L1291" i="5"/>
  <c r="N1290" i="5"/>
  <c r="R1289" i="5"/>
  <c r="H1289" i="5"/>
  <c r="P1287" i="5"/>
  <c r="F1287" i="5"/>
  <c r="J1286" i="5"/>
  <c r="N1285" i="5"/>
  <c r="J1284" i="5"/>
  <c r="H1285" i="5"/>
  <c r="L1284" i="5"/>
  <c r="O1286" i="5"/>
  <c r="K1291" i="5"/>
  <c r="O1285" i="5"/>
  <c r="O1287" i="5"/>
  <c r="Q1298" i="5"/>
  <c r="Q1287" i="5"/>
  <c r="M1292" i="5"/>
  <c r="Q1288" i="5"/>
  <c r="Q1292" i="5"/>
  <c r="G1290" i="5"/>
  <c r="O1293" i="5"/>
  <c r="G1291" i="5"/>
  <c r="Q1284" i="5"/>
  <c r="G1295" i="5"/>
  <c r="M1284" i="5"/>
  <c r="Q1294" i="5"/>
  <c r="I1292" i="5"/>
  <c r="Q1297" i="5"/>
  <c r="I1296" i="5"/>
  <c r="M1297" i="5"/>
  <c r="I1284" i="5"/>
  <c r="K1293" i="5"/>
  <c r="G1287" i="5"/>
  <c r="I1298" i="5"/>
  <c r="K1297" i="5"/>
  <c r="Q1286" i="5"/>
  <c r="I1297" i="5"/>
  <c r="M1294" i="5"/>
  <c r="I1288" i="5"/>
  <c r="K1284" i="5"/>
  <c r="G1289" i="5"/>
  <c r="K1285" i="5"/>
  <c r="O1295" i="5"/>
  <c r="K1289" i="5"/>
  <c r="M1285" i="5"/>
  <c r="I1290" i="5"/>
  <c r="M1286" i="5"/>
  <c r="Q1296" i="5"/>
  <c r="M1290" i="5"/>
  <c r="I1287" i="5"/>
  <c r="M1289" i="5"/>
  <c r="M1288" i="5"/>
  <c r="I1285" i="5"/>
  <c r="M1295" i="5"/>
  <c r="G1288" i="5"/>
  <c r="O1290" i="5"/>
  <c r="O1289" i="5"/>
  <c r="K1286" i="5"/>
  <c r="O1296" i="5"/>
  <c r="I1291" i="5"/>
  <c r="I1289" i="5"/>
  <c r="Q1291" i="5"/>
  <c r="Q1290" i="5"/>
  <c r="M1287" i="5"/>
  <c r="O1298" i="5"/>
  <c r="K1292" i="5"/>
  <c r="K1290" i="5"/>
  <c r="G1294" i="5"/>
  <c r="G1293" i="5"/>
  <c r="O1288" i="5"/>
  <c r="M1293" i="5"/>
  <c r="M1291" i="5"/>
  <c r="I1295" i="5"/>
  <c r="I1294" i="5"/>
  <c r="Q1289" i="5"/>
  <c r="O1294" i="5"/>
  <c r="O1292" i="5"/>
  <c r="K1296" i="5"/>
  <c r="G1285" i="5"/>
  <c r="K1295" i="5"/>
  <c r="G1292" i="5"/>
  <c r="Q1295" i="5"/>
  <c r="O1297" i="5"/>
  <c r="Q1293" i="5"/>
  <c r="G1286" i="5"/>
  <c r="K1298" i="5"/>
  <c r="I1286" i="5"/>
  <c r="M1296" i="5"/>
  <c r="G1297" i="5"/>
  <c r="I1293" i="5"/>
  <c r="O1284" i="5"/>
  <c r="G1296" i="5"/>
  <c r="O1291" i="5"/>
  <c r="K1288" i="5"/>
  <c r="K1287" i="5"/>
  <c r="M1298" i="5"/>
  <c r="G1284" i="5"/>
  <c r="K1294" i="5"/>
  <c r="Q1285" i="5"/>
  <c r="G1298" i="5"/>
  <c r="N1238" i="5"/>
  <c r="R1237" i="5"/>
  <c r="H1237" i="5"/>
  <c r="P1235" i="5"/>
  <c r="H1234" i="5"/>
  <c r="P1232" i="5"/>
  <c r="F1232" i="5"/>
  <c r="J1231" i="5"/>
  <c r="N1230" i="5"/>
  <c r="J1229" i="5"/>
  <c r="F1228" i="5"/>
  <c r="P1226" i="5"/>
  <c r="R1224" i="5"/>
  <c r="H1224" i="5"/>
  <c r="L1238" i="5"/>
  <c r="F1237" i="5"/>
  <c r="J1236" i="5"/>
  <c r="N1235" i="5"/>
  <c r="R1234" i="5"/>
  <c r="L1233" i="5"/>
  <c r="L1230" i="5"/>
  <c r="R1229" i="5"/>
  <c r="N1228" i="5"/>
  <c r="J1227" i="5"/>
  <c r="F1226" i="5"/>
  <c r="L1225" i="5"/>
  <c r="P1224" i="5"/>
  <c r="P1237" i="5"/>
  <c r="H1236" i="5"/>
  <c r="P1234" i="5"/>
  <c r="F1234" i="5"/>
  <c r="J1233" i="5"/>
  <c r="N1232" i="5"/>
  <c r="R1231" i="5"/>
  <c r="H1231" i="5"/>
  <c r="H1229" i="5"/>
  <c r="R1227" i="5"/>
  <c r="N1226" i="5"/>
  <c r="J1225" i="5"/>
  <c r="F1224" i="5"/>
  <c r="J1238" i="5"/>
  <c r="N1237" i="5"/>
  <c r="R1236" i="5"/>
  <c r="L1235" i="5"/>
  <c r="L1232" i="5"/>
  <c r="F1231" i="5"/>
  <c r="J1230" i="5"/>
  <c r="P1229" i="5"/>
  <c r="L1228" i="5"/>
  <c r="H1227" i="5"/>
  <c r="L1226" i="5"/>
  <c r="R1225" i="5"/>
  <c r="N1224" i="5"/>
  <c r="H1238" i="5"/>
  <c r="P1236" i="5"/>
  <c r="F1236" i="5"/>
  <c r="J1235" i="5"/>
  <c r="N1234" i="5"/>
  <c r="R1233" i="5"/>
  <c r="H1233" i="5"/>
  <c r="P1231" i="5"/>
  <c r="F1229" i="5"/>
  <c r="P1227" i="5"/>
  <c r="F1227" i="5"/>
  <c r="H1225" i="5"/>
  <c r="R1238" i="5"/>
  <c r="L1237" i="5"/>
  <c r="L1234" i="5"/>
  <c r="F1233" i="5"/>
  <c r="J1232" i="5"/>
  <c r="N1231" i="5"/>
  <c r="R1230" i="5"/>
  <c r="H1230" i="5"/>
  <c r="N1229" i="5"/>
  <c r="J1228" i="5"/>
  <c r="N1227" i="5"/>
  <c r="J1226" i="5"/>
  <c r="P1225" i="5"/>
  <c r="L1224" i="5"/>
  <c r="P1238" i="5"/>
  <c r="F1238" i="5"/>
  <c r="J1237" i="5"/>
  <c r="N1236" i="5"/>
  <c r="R1235" i="5"/>
  <c r="H1235" i="5"/>
  <c r="P1233" i="5"/>
  <c r="H1232" i="5"/>
  <c r="P1230" i="5"/>
  <c r="R1228" i="5"/>
  <c r="H1228" i="5"/>
  <c r="R1226" i="5"/>
  <c r="F1225" i="5"/>
  <c r="L1236" i="5"/>
  <c r="F1235" i="5"/>
  <c r="J1234" i="5"/>
  <c r="N1233" i="5"/>
  <c r="R1232" i="5"/>
  <c r="L1231" i="5"/>
  <c r="F1230" i="5"/>
  <c r="L1229" i="5"/>
  <c r="P1228" i="5"/>
  <c r="L1227" i="5"/>
  <c r="H1226" i="5"/>
  <c r="N1225" i="5"/>
  <c r="J1224" i="5"/>
  <c r="G1227" i="5"/>
  <c r="I1238" i="5"/>
  <c r="I1235" i="5"/>
  <c r="I1234" i="5"/>
  <c r="I1228" i="5"/>
  <c r="G1226" i="5"/>
  <c r="K1236" i="5"/>
  <c r="M1238" i="5"/>
  <c r="Q1228" i="5"/>
  <c r="K1229" i="5"/>
  <c r="I1227" i="5"/>
  <c r="K1238" i="5"/>
  <c r="I1226" i="5"/>
  <c r="G1231" i="5"/>
  <c r="M1225" i="5"/>
  <c r="Q1235" i="5"/>
  <c r="M1230" i="5"/>
  <c r="K1228" i="5"/>
  <c r="M1228" i="5"/>
  <c r="I1232" i="5"/>
  <c r="O1231" i="5"/>
  <c r="M1229" i="5"/>
  <c r="G1225" i="5"/>
  <c r="Q1230" i="5"/>
  <c r="I1224" i="5"/>
  <c r="K1233" i="5"/>
  <c r="Q1232" i="5"/>
  <c r="O1230" i="5"/>
  <c r="K1227" i="5"/>
  <c r="K1235" i="5"/>
  <c r="I1237" i="5"/>
  <c r="M1234" i="5"/>
  <c r="G1230" i="5"/>
  <c r="Q1224" i="5"/>
  <c r="G1235" i="5"/>
  <c r="Q1231" i="5"/>
  <c r="O1229" i="5"/>
  <c r="M1236" i="5"/>
  <c r="K1225" i="5"/>
  <c r="O1235" i="5"/>
  <c r="Q1237" i="5"/>
  <c r="I1236" i="5"/>
  <c r="G1234" i="5"/>
  <c r="G1233" i="5"/>
  <c r="M1226" i="5"/>
  <c r="Q1236" i="5"/>
  <c r="K1232" i="5"/>
  <c r="I1231" i="5"/>
  <c r="M1224" i="5"/>
  <c r="G1229" i="5"/>
  <c r="M1231" i="5"/>
  <c r="G1224" i="5"/>
  <c r="K1234" i="5"/>
  <c r="O1227" i="5"/>
  <c r="M1233" i="5"/>
  <c r="Q1226" i="5"/>
  <c r="K1231" i="5"/>
  <c r="O1232" i="5"/>
  <c r="I1225" i="5"/>
  <c r="M1235" i="5"/>
  <c r="Q1238" i="5"/>
  <c r="O1234" i="5"/>
  <c r="I1230" i="5"/>
  <c r="O1233" i="5"/>
  <c r="O1237" i="5"/>
  <c r="Q1233" i="5"/>
  <c r="K1226" i="5"/>
  <c r="O1236" i="5"/>
  <c r="M1232" i="5"/>
  <c r="O1224" i="5"/>
  <c r="G1236" i="5"/>
  <c r="M1227" i="5"/>
  <c r="O1238" i="5"/>
  <c r="K1237" i="5"/>
  <c r="Q1234" i="5"/>
  <c r="Q1225" i="5"/>
  <c r="G1238" i="5"/>
  <c r="O1228" i="5"/>
  <c r="K1224" i="5"/>
  <c r="G1228" i="5"/>
  <c r="Q1229" i="5"/>
  <c r="O1226" i="5"/>
  <c r="I1229" i="5"/>
  <c r="G1232" i="5"/>
  <c r="Q1227" i="5"/>
  <c r="M1237" i="5"/>
  <c r="O1225" i="5"/>
  <c r="K1230" i="5"/>
  <c r="G1237" i="5"/>
  <c r="I1233" i="5"/>
  <c r="G2" i="9"/>
  <c r="L66" i="4" l="1"/>
  <c r="J60" i="4"/>
  <c r="J65" i="4"/>
  <c r="B65" i="4"/>
  <c r="H70" i="4"/>
  <c r="F66" i="4"/>
  <c r="L65" i="4"/>
  <c r="H73" i="4"/>
  <c r="M63" i="4"/>
  <c r="M65" i="4"/>
  <c r="C64" i="4"/>
  <c r="E61" i="4"/>
  <c r="L1449" i="5"/>
  <c r="G67" i="4"/>
  <c r="G70" i="4"/>
  <c r="I60" i="4"/>
  <c r="I62" i="4"/>
  <c r="K66" i="4"/>
  <c r="K72" i="4"/>
  <c r="H2" i="9"/>
  <c r="D72" i="4"/>
  <c r="J64" i="4"/>
  <c r="D70" i="4"/>
  <c r="H72" i="4"/>
  <c r="D63" i="4"/>
  <c r="L60" i="4"/>
  <c r="D60" i="4"/>
  <c r="F62" i="4"/>
  <c r="L63" i="4"/>
  <c r="C61" i="4"/>
  <c r="J1449" i="5"/>
  <c r="E67" i="4"/>
  <c r="E70" i="4"/>
  <c r="G60" i="4"/>
  <c r="G62" i="4"/>
  <c r="I66" i="4"/>
  <c r="I72" i="4"/>
  <c r="K68" i="4"/>
  <c r="K73" i="4"/>
  <c r="AM15" i="6"/>
  <c r="AN11" i="6"/>
  <c r="H65" i="4"/>
  <c r="H63" i="4"/>
  <c r="B68" i="4"/>
  <c r="F72" i="4"/>
  <c r="J70" i="4"/>
  <c r="Q1449" i="5"/>
  <c r="L67" i="4"/>
  <c r="J68" i="4"/>
  <c r="D65" i="4"/>
  <c r="L70" i="4"/>
  <c r="M64" i="4"/>
  <c r="H1449" i="5"/>
  <c r="C67" i="4"/>
  <c r="C70" i="4"/>
  <c r="E60" i="4"/>
  <c r="E62" i="4"/>
  <c r="G66" i="4"/>
  <c r="G72" i="4"/>
  <c r="I68" i="4"/>
  <c r="I73" i="4"/>
  <c r="K63" i="4"/>
  <c r="K65" i="4"/>
  <c r="AO7" i="6"/>
  <c r="D66" i="4"/>
  <c r="B62" i="4"/>
  <c r="F63" i="4"/>
  <c r="G1449" i="5"/>
  <c r="B67" i="4"/>
  <c r="D62" i="4"/>
  <c r="H66" i="4"/>
  <c r="B63" i="4"/>
  <c r="D64" i="4"/>
  <c r="H62" i="4"/>
  <c r="J66" i="4"/>
  <c r="B61" i="4"/>
  <c r="M61" i="4"/>
  <c r="F1449" i="5"/>
  <c r="C60" i="4"/>
  <c r="C62" i="4"/>
  <c r="E66" i="4"/>
  <c r="E72" i="4"/>
  <c r="G68" i="4"/>
  <c r="G73" i="4"/>
  <c r="I63" i="4"/>
  <c r="I65" i="4"/>
  <c r="D73" i="4"/>
  <c r="F65" i="4"/>
  <c r="B73" i="4"/>
  <c r="L72" i="4"/>
  <c r="F60" i="4"/>
  <c r="I1449" i="5"/>
  <c r="D67" i="4"/>
  <c r="F64" i="4"/>
  <c r="H64" i="4"/>
  <c r="R1449" i="5"/>
  <c r="M67" i="4"/>
  <c r="M70" i="4"/>
  <c r="C66" i="4"/>
  <c r="C72" i="4"/>
  <c r="E68" i="4"/>
  <c r="E73" i="4"/>
  <c r="G63" i="4"/>
  <c r="G65" i="4"/>
  <c r="K64" i="4"/>
  <c r="AM14" i="6"/>
  <c r="AN10" i="6"/>
  <c r="F73" i="4"/>
  <c r="D68" i="4"/>
  <c r="F68" i="4"/>
  <c r="H61" i="4"/>
  <c r="B70" i="4"/>
  <c r="J63" i="4"/>
  <c r="J73" i="4"/>
  <c r="J72" i="4"/>
  <c r="L68" i="4"/>
  <c r="L73" i="4"/>
  <c r="M60" i="4"/>
  <c r="M62" i="4"/>
  <c r="C68" i="4"/>
  <c r="C73" i="4"/>
  <c r="E63" i="4"/>
  <c r="E65" i="4"/>
  <c r="I64" i="4"/>
  <c r="K61" i="4"/>
  <c r="B60" i="4"/>
  <c r="L64" i="4"/>
  <c r="B66" i="4"/>
  <c r="B64" i="4"/>
  <c r="L62" i="4"/>
  <c r="J62" i="4"/>
  <c r="F61" i="4"/>
  <c r="O1449" i="5"/>
  <c r="J67" i="4"/>
  <c r="K1449" i="5"/>
  <c r="F67" i="4"/>
  <c r="M66" i="4"/>
  <c r="M72" i="4"/>
  <c r="C63" i="4"/>
  <c r="C65" i="4"/>
  <c r="G64" i="4"/>
  <c r="I61" i="4"/>
  <c r="P1449" i="5"/>
  <c r="K67" i="4"/>
  <c r="K70" i="4"/>
  <c r="L61" i="4"/>
  <c r="B72" i="4"/>
  <c r="H60" i="4"/>
  <c r="J61" i="4"/>
  <c r="M1449" i="5"/>
  <c r="H67" i="4"/>
  <c r="H68" i="4"/>
  <c r="F70" i="4"/>
  <c r="D61" i="4"/>
  <c r="M68" i="4"/>
  <c r="M73" i="4"/>
  <c r="E64" i="4"/>
  <c r="G61" i="4"/>
  <c r="N1449" i="5"/>
  <c r="I67" i="4"/>
  <c r="I70" i="4"/>
  <c r="K60" i="4"/>
  <c r="K62" i="4"/>
  <c r="AN14" i="6" l="1"/>
  <c r="AO10" i="6"/>
  <c r="AP7" i="6"/>
  <c r="AO11" i="6"/>
  <c r="AN15" i="6"/>
  <c r="I2" i="9"/>
  <c r="AQ7" i="6" l="1"/>
  <c r="J2" i="9"/>
  <c r="AO14" i="6"/>
  <c r="AP10" i="6"/>
  <c r="AO15" i="6"/>
  <c r="AP11" i="6"/>
  <c r="AP15" i="6" l="1"/>
  <c r="AQ11" i="6"/>
  <c r="AR7" i="6"/>
  <c r="AP14" i="6"/>
  <c r="AQ10" i="6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K2" i="9"/>
  <c r="AS7" i="6" l="1"/>
  <c r="AQ14" i="6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R10" i="6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Q15" i="6"/>
  <c r="AR11" i="6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L2" i="9"/>
  <c r="AR14" i="6" l="1"/>
  <c r="AS10" i="6"/>
  <c r="AT7" i="6"/>
  <c r="AR15" i="6"/>
  <c r="N2" i="9" s="1"/>
  <c r="AS11" i="6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2" i="9"/>
  <c r="AU7" i="6" l="1"/>
  <c r="AS15" i="6"/>
  <c r="O2" i="9" s="1"/>
  <c r="AT11" i="6"/>
  <c r="AS14" i="6"/>
  <c r="AT10" i="6"/>
  <c r="AT14" i="6" l="1"/>
  <c r="AU10" i="6"/>
  <c r="AU11" i="6"/>
  <c r="AT15" i="6"/>
  <c r="P2" i="9" s="1"/>
  <c r="AV7" i="6"/>
  <c r="AW7" i="6" l="1"/>
  <c r="AV11" i="6"/>
  <c r="AU15" i="6"/>
  <c r="Q2" i="9" s="1"/>
  <c r="AV10" i="6"/>
  <c r="AU14" i="6"/>
  <c r="AW11" i="6" l="1"/>
  <c r="AV15" i="6"/>
  <c r="R2" i="9" s="1"/>
  <c r="AX7" i="6"/>
  <c r="AV14" i="6"/>
  <c r="AW10" i="6"/>
  <c r="AW14" i="6" l="1"/>
  <c r="AX10" i="6"/>
  <c r="AY7" i="6"/>
  <c r="AW15" i="6"/>
  <c r="S2" i="9" s="1"/>
  <c r="AX11" i="6"/>
  <c r="AZ7" i="6" l="1"/>
  <c r="AX15" i="6"/>
  <c r="T2" i="9" s="1"/>
  <c r="AY11" i="6"/>
  <c r="AX14" i="6"/>
  <c r="AY10" i="6"/>
  <c r="AY15" i="6" l="1"/>
  <c r="U2" i="9" s="1"/>
  <c r="AZ11" i="6"/>
  <c r="AY14" i="6"/>
  <c r="AZ10" i="6"/>
  <c r="BA7" i="6"/>
  <c r="BA10" i="6" l="1"/>
  <c r="AZ14" i="6"/>
  <c r="AZ15" i="6"/>
  <c r="V2" i="9" s="1"/>
  <c r="BA11" i="6"/>
  <c r="BB7" i="6"/>
  <c r="BC7" i="6" l="1"/>
  <c r="BA15" i="6"/>
  <c r="W2" i="9" s="1"/>
  <c r="BB11" i="6"/>
  <c r="BA14" i="6"/>
  <c r="BB10" i="6"/>
  <c r="BB14" i="6" l="1"/>
  <c r="BC10" i="6"/>
  <c r="BC11" i="6"/>
  <c r="BB15" i="6"/>
  <c r="X2" i="9" s="1"/>
  <c r="BD7" i="6"/>
  <c r="BE7" i="6" l="1"/>
  <c r="BC14" i="6"/>
  <c r="BD10" i="6"/>
  <c r="BD11" i="6"/>
  <c r="BC15" i="6"/>
  <c r="Y2" i="9" s="1"/>
  <c r="BE11" i="6" l="1"/>
  <c r="BD15" i="6"/>
  <c r="Z2" i="9" s="1"/>
  <c r="BD14" i="6"/>
  <c r="BE10" i="6"/>
  <c r="BF7" i="6"/>
  <c r="BG7" i="6" l="1"/>
  <c r="BE14" i="6"/>
  <c r="BF10" i="6"/>
  <c r="BE15" i="6"/>
  <c r="AA2" i="9" s="1"/>
  <c r="BF11" i="6"/>
  <c r="BF15" i="6" l="1"/>
  <c r="AB2" i="9" s="1"/>
  <c r="BG11" i="6"/>
  <c r="BF14" i="6"/>
  <c r="BG10" i="6"/>
  <c r="BH7" i="6"/>
  <c r="BG14" i="6" l="1"/>
  <c r="BH10" i="6"/>
  <c r="BI7" i="6"/>
  <c r="BG15" i="6"/>
  <c r="AC2" i="9" s="1"/>
  <c r="BH11" i="6"/>
  <c r="BH15" i="6" l="1"/>
  <c r="AD2" i="9" s="1"/>
  <c r="BI11" i="6"/>
  <c r="BJ7" i="6"/>
  <c r="BI10" i="6"/>
  <c r="BH14" i="6"/>
  <c r="BI14" i="6" l="1"/>
  <c r="BJ10" i="6"/>
  <c r="BK7" i="6"/>
  <c r="BI15" i="6"/>
  <c r="AE2" i="9" s="1"/>
  <c r="BJ11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<sst xmlns="http://schemas.openxmlformats.org/spreadsheetml/2006/main" count="7282" uniqueCount="563">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</sst>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3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3" fillId="0" borderId="0" xfId="0" applyFont="1" applyBorder="1" applyAlignment="1"/>
    <xf numFmtId="0" fontId="21" fillId="4" borderId="0" xfId="0" applyFont="1" applyFill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0" fontId="23" fillId="0" borderId="0" xfId="0" applyFont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3" fillId="5" borderId="0" xfId="0" applyFont="1" applyFill="1" applyBorder="1"/>
    <xf numFmtId="0" fontId="18" fillId="5" borderId="0" xfId="0" applyFont="1" applyFill="1" applyBorder="1"/>
    <xf numFmtId="0" fontId="22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24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4" fillId="7" borderId="1" xfId="0" applyFont="1" applyFill="1" applyBorder="1"/>
    <xf numFmtId="0" fontId="2" fillId="3" borderId="1" xfId="0" applyFont="1" applyFill="1" applyBorder="1"/>
    <xf numFmtId="0" fontId="26" fillId="8" borderId="0" xfId="0" applyFont="1" applyFill="1" applyBorder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0" fontId="29" fillId="0" borderId="0" xfId="0" applyFont="1" applyBorder="1"/>
    <xf numFmtId="0" fontId="15" fillId="8" borderId="1" xfId="0" applyFont="1" applyFill="1" applyBorder="1" applyAlignment="1">
      <alignment horizontal="left"/>
    </xf>
    <xf numFmtId="0" fontId="24" fillId="9" borderId="8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1" fontId="0" fillId="0" borderId="0" xfId="0" applyNumberFormat="1" applyBorder="1"/>
    <xf numFmtId="11" fontId="2" fillId="3" borderId="1" xfId="0" applyNumberFormat="1" applyFont="1" applyFill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7.625" style="74" customWidth="1"/>
    <col min="2" max="2" width="61.375" style="74" customWidth="1"/>
    <col min="3" max="4" width="7.625" style="74" customWidth="1"/>
    <col min="5" max="5" width="64.625" style="74" customWidth="1"/>
    <col min="6" max="26" width="7.625" style="74" customWidth="1"/>
  </cols>
  <sheetData>
    <row r="1" spans="1:12">
      <c r="A1" s="1" t="s">
        <v>0</v>
      </c>
      <c r="B1" s="2" t="s">
        <v>1</v>
      </c>
      <c r="K1" s="35" t="s">
        <v>2</v>
      </c>
      <c r="L1" s="35" t="s">
        <v>3</v>
      </c>
    </row>
    <row r="2" spans="1:12">
      <c r="A2" s="1" t="s">
        <v>4</v>
      </c>
      <c r="B2" s="2" t="str">
        <f>LOOKUP(B1,K1:L50,L1:L50)</f>
        <v>MN</v>
      </c>
      <c r="K2" s="35" t="s">
        <v>5</v>
      </c>
      <c r="L2" s="35" t="s">
        <v>6</v>
      </c>
    </row>
    <row r="3" spans="1:12">
      <c r="A3" s="1" t="s">
        <v>7</v>
      </c>
      <c r="K3" s="35" t="s">
        <v>8</v>
      </c>
      <c r="L3" s="35" t="s">
        <v>9</v>
      </c>
    </row>
    <row r="4" spans="1:12">
      <c r="A4" s="1" t="s">
        <v>10</v>
      </c>
      <c r="K4" s="35" t="s">
        <v>11</v>
      </c>
      <c r="L4" s="35" t="s">
        <v>12</v>
      </c>
    </row>
    <row r="5" spans="1:12">
      <c r="K5" s="35" t="s">
        <v>13</v>
      </c>
      <c r="L5" s="35" t="s">
        <v>14</v>
      </c>
    </row>
    <row r="6" spans="1:12">
      <c r="A6" s="1" t="s">
        <v>15</v>
      </c>
      <c r="B6" s="3" t="s">
        <v>16</v>
      </c>
      <c r="E6" s="3" t="s">
        <v>17</v>
      </c>
      <c r="F6" s="4"/>
      <c r="G6" s="4"/>
      <c r="H6" s="4"/>
      <c r="I6" s="4"/>
      <c r="J6" s="4"/>
      <c r="K6" s="35" t="s">
        <v>18</v>
      </c>
      <c r="L6" s="35" t="s">
        <v>19</v>
      </c>
    </row>
    <row r="7" spans="1:12">
      <c r="B7" s="2" t="s">
        <v>20</v>
      </c>
      <c r="E7" s="2" t="s">
        <v>21</v>
      </c>
      <c r="K7" s="35" t="s">
        <v>22</v>
      </c>
      <c r="L7" s="35" t="s">
        <v>23</v>
      </c>
    </row>
    <row r="8" spans="1:12">
      <c r="B8" s="5">
        <v>2019</v>
      </c>
      <c r="E8" s="2" t="s">
        <v>24</v>
      </c>
      <c r="K8" s="35" t="s">
        <v>25</v>
      </c>
      <c r="L8" s="35" t="s">
        <v>26</v>
      </c>
    </row>
    <row r="9" spans="1:12">
      <c r="B9" s="2" t="s">
        <v>27</v>
      </c>
      <c r="E9" s="2"/>
      <c r="K9" s="35" t="s">
        <v>28</v>
      </c>
      <c r="L9" s="35" t="s">
        <v>29</v>
      </c>
    </row>
    <row r="10" spans="1:12">
      <c r="B10" s="6" t="s">
        <v>30</v>
      </c>
      <c r="E10" s="2"/>
      <c r="K10" s="35" t="s">
        <v>31</v>
      </c>
      <c r="L10" s="35" t="s">
        <v>32</v>
      </c>
    </row>
    <row r="11" spans="1:12">
      <c r="B11" s="2" t="s">
        <v>33</v>
      </c>
      <c r="K11" s="35" t="s">
        <v>34</v>
      </c>
      <c r="L11" s="35" t="s">
        <v>35</v>
      </c>
    </row>
    <row r="12" spans="1:12">
      <c r="K12" s="35" t="s">
        <v>36</v>
      </c>
      <c r="L12" s="35" t="s">
        <v>37</v>
      </c>
    </row>
    <row r="13" spans="1:12">
      <c r="B13" s="3" t="s">
        <v>38</v>
      </c>
      <c r="E13" s="3" t="s">
        <v>39</v>
      </c>
      <c r="F13" s="3"/>
      <c r="G13" s="3"/>
      <c r="H13" s="3"/>
      <c r="K13" s="35" t="s">
        <v>40</v>
      </c>
      <c r="L13" s="35" t="s">
        <v>41</v>
      </c>
    </row>
    <row r="14" spans="1:12">
      <c r="B14" s="2" t="s">
        <v>42</v>
      </c>
      <c r="E14" s="2" t="s">
        <v>20</v>
      </c>
      <c r="K14" s="35" t="s">
        <v>43</v>
      </c>
      <c r="L14" s="35" t="s">
        <v>44</v>
      </c>
    </row>
    <row r="15" spans="1:12">
      <c r="B15" s="5">
        <v>2018</v>
      </c>
      <c r="E15" s="5">
        <v>2019</v>
      </c>
      <c r="K15" s="35" t="s">
        <v>45</v>
      </c>
      <c r="L15" s="35" t="s">
        <v>46</v>
      </c>
    </row>
    <row r="16" spans="1:12">
      <c r="B16" s="2" t="s">
        <v>47</v>
      </c>
      <c r="E16" s="2" t="s">
        <v>48</v>
      </c>
      <c r="F16" s="1" t="s">
        <v>49</v>
      </c>
      <c r="K16" s="35" t="s">
        <v>50</v>
      </c>
      <c r="L16" s="35" t="s">
        <v>51</v>
      </c>
    </row>
    <row r="17" spans="1:12">
      <c r="B17" s="7" t="s">
        <v>52</v>
      </c>
      <c r="E17" s="1" t="s">
        <v>53</v>
      </c>
      <c r="K17" s="35" t="s">
        <v>54</v>
      </c>
      <c r="L17" s="35" t="s">
        <v>55</v>
      </c>
    </row>
    <row r="18" spans="1:12">
      <c r="B18" s="2" t="s">
        <v>56</v>
      </c>
      <c r="K18" s="35" t="s">
        <v>57</v>
      </c>
      <c r="L18" s="35" t="s">
        <v>58</v>
      </c>
    </row>
    <row r="19" spans="1:12">
      <c r="K19" s="35" t="s">
        <v>59</v>
      </c>
      <c r="L19" s="35" t="s">
        <v>60</v>
      </c>
    </row>
    <row r="20" spans="1:12">
      <c r="B20" s="3" t="s">
        <v>61</v>
      </c>
      <c r="K20" s="35" t="s">
        <v>62</v>
      </c>
      <c r="L20" s="35" t="s">
        <v>63</v>
      </c>
    </row>
    <row r="21" spans="1:12" ht="15.75" customHeight="1">
      <c r="B21" s="2" t="s">
        <v>20</v>
      </c>
      <c r="K21" s="35" t="s">
        <v>64</v>
      </c>
      <c r="L21" s="35" t="s">
        <v>65</v>
      </c>
    </row>
    <row r="22" spans="1:12" ht="15.75" customHeight="1">
      <c r="B22" s="5">
        <v>2019</v>
      </c>
      <c r="K22" s="35" t="s">
        <v>66</v>
      </c>
      <c r="L22" s="35" t="s">
        <v>67</v>
      </c>
    </row>
    <row r="23" spans="1:12" ht="15.75" customHeight="1">
      <c r="B23" s="2" t="s">
        <v>27</v>
      </c>
      <c r="K23" s="35" t="s">
        <v>1</v>
      </c>
      <c r="L23" s="35" t="s">
        <v>68</v>
      </c>
    </row>
    <row r="24" spans="1:12" ht="15.75" customHeight="1">
      <c r="B24" s="8" t="s">
        <v>69</v>
      </c>
      <c r="K24" s="35" t="s">
        <v>70</v>
      </c>
      <c r="L24" s="35" t="s">
        <v>71</v>
      </c>
    </row>
    <row r="25" spans="1:12" ht="15.75" customHeight="1">
      <c r="B25" s="2" t="s">
        <v>72</v>
      </c>
      <c r="K25" s="35" t="s">
        <v>73</v>
      </c>
      <c r="L25" s="35" t="s">
        <v>74</v>
      </c>
    </row>
    <row r="26" spans="1:12" ht="15.75" customHeight="1">
      <c r="K26" s="35" t="s">
        <v>75</v>
      </c>
      <c r="L26" s="35" t="s">
        <v>76</v>
      </c>
    </row>
    <row r="27" spans="1:12" ht="15.75" customHeight="1">
      <c r="A27" s="1" t="s">
        <v>77</v>
      </c>
      <c r="K27" s="35" t="s">
        <v>78</v>
      </c>
      <c r="L27" s="35" t="s">
        <v>79</v>
      </c>
    </row>
    <row r="28" spans="1:12" ht="15.75" customHeight="1">
      <c r="A28" s="2" t="s">
        <v>80</v>
      </c>
      <c r="K28" s="35" t="s">
        <v>81</v>
      </c>
      <c r="L28" s="35" t="s">
        <v>82</v>
      </c>
    </row>
    <row r="29" spans="1:12" ht="15.75" customHeight="1">
      <c r="A29" s="2" t="s">
        <v>83</v>
      </c>
      <c r="K29" s="35" t="s">
        <v>84</v>
      </c>
      <c r="L29" s="35" t="s">
        <v>85</v>
      </c>
    </row>
    <row r="30" spans="1:12" ht="15.75" customHeight="1">
      <c r="A30" s="2" t="s">
        <v>86</v>
      </c>
      <c r="K30" s="35" t="s">
        <v>87</v>
      </c>
      <c r="L30" s="35" t="s">
        <v>88</v>
      </c>
    </row>
    <row r="31" spans="1:12" ht="15.75" customHeight="1">
      <c r="A31" s="2" t="s">
        <v>89</v>
      </c>
      <c r="K31" s="35" t="s">
        <v>90</v>
      </c>
      <c r="L31" s="35" t="s">
        <v>91</v>
      </c>
    </row>
    <row r="32" spans="1:12" ht="15.75" customHeight="1">
      <c r="A32" s="2" t="s">
        <v>92</v>
      </c>
      <c r="K32" s="35" t="s">
        <v>93</v>
      </c>
      <c r="L32" s="35" t="s">
        <v>94</v>
      </c>
    </row>
    <row r="33" spans="1:12" ht="15.75" customHeight="1">
      <c r="K33" s="35" t="s">
        <v>95</v>
      </c>
      <c r="L33" s="35" t="s">
        <v>96</v>
      </c>
    </row>
    <row r="34" spans="1:12" ht="15.75" customHeight="1">
      <c r="A34" s="2" t="s">
        <v>97</v>
      </c>
      <c r="K34" s="35" t="s">
        <v>98</v>
      </c>
      <c r="L34" s="35" t="s">
        <v>99</v>
      </c>
    </row>
    <row r="35" spans="1:12" ht="15.75" customHeight="1">
      <c r="A35" s="2" t="s">
        <v>100</v>
      </c>
      <c r="K35" s="35" t="s">
        <v>101</v>
      </c>
      <c r="L35" s="35" t="s">
        <v>102</v>
      </c>
    </row>
    <row r="36" spans="1:12" ht="15.75" customHeight="1">
      <c r="K36" s="35" t="s">
        <v>103</v>
      </c>
      <c r="L36" s="35" t="s">
        <v>104</v>
      </c>
    </row>
    <row r="37" spans="1:12" ht="15.75" customHeight="1">
      <c r="A37" s="2" t="s">
        <v>105</v>
      </c>
      <c r="K37" s="35" t="s">
        <v>106</v>
      </c>
      <c r="L37" s="35" t="s">
        <v>107</v>
      </c>
    </row>
    <row r="38" spans="1:12" ht="15.75" customHeight="1">
      <c r="A38" s="2" t="s">
        <v>108</v>
      </c>
      <c r="K38" s="35" t="s">
        <v>109</v>
      </c>
      <c r="L38" s="35" t="s">
        <v>110</v>
      </c>
    </row>
    <row r="39" spans="1:12" ht="15.75" customHeight="1">
      <c r="A39" s="2" t="s">
        <v>111</v>
      </c>
      <c r="K39" s="35" t="s">
        <v>112</v>
      </c>
      <c r="L39" s="35" t="s">
        <v>113</v>
      </c>
    </row>
    <row r="40" spans="1:12" ht="15.75" customHeight="1">
      <c r="K40" s="35" t="s">
        <v>114</v>
      </c>
      <c r="L40" s="35" t="s">
        <v>115</v>
      </c>
    </row>
    <row r="41" spans="1:12" ht="15.75" customHeight="1">
      <c r="A41" s="2" t="s">
        <v>116</v>
      </c>
      <c r="K41" s="35" t="s">
        <v>117</v>
      </c>
      <c r="L41" s="35" t="s">
        <v>118</v>
      </c>
    </row>
    <row r="42" spans="1:12" ht="15.75" customHeight="1">
      <c r="A42" s="2" t="s">
        <v>119</v>
      </c>
      <c r="K42" s="35" t="s">
        <v>120</v>
      </c>
      <c r="L42" s="35" t="s">
        <v>121</v>
      </c>
    </row>
    <row r="43" spans="1:12" ht="15.75" customHeight="1">
      <c r="A43" s="2" t="s">
        <v>122</v>
      </c>
      <c r="K43" s="35" t="s">
        <v>123</v>
      </c>
      <c r="L43" s="35" t="s">
        <v>124</v>
      </c>
    </row>
    <row r="44" spans="1:12" ht="15.75" customHeight="1">
      <c r="K44" s="35" t="s">
        <v>125</v>
      </c>
      <c r="L44" s="35" t="s">
        <v>126</v>
      </c>
    </row>
    <row r="45" spans="1:12" ht="15.75" customHeight="1">
      <c r="A45" s="1" t="s">
        <v>127</v>
      </c>
      <c r="K45" s="35" t="s">
        <v>128</v>
      </c>
      <c r="L45" s="35" t="s">
        <v>129</v>
      </c>
    </row>
    <row r="46" spans="1:12" ht="15.75" customHeight="1">
      <c r="A46" s="2" t="s">
        <v>130</v>
      </c>
      <c r="K46" s="35" t="s">
        <v>131</v>
      </c>
      <c r="L46" s="35" t="s">
        <v>132</v>
      </c>
    </row>
    <row r="47" spans="1:12" ht="15.75" customHeight="1">
      <c r="A47" s="2" t="s">
        <v>133</v>
      </c>
      <c r="K47" s="35" t="s">
        <v>134</v>
      </c>
      <c r="L47" s="35" t="s">
        <v>135</v>
      </c>
    </row>
    <row r="48" spans="1:12" ht="15.75" customHeight="1">
      <c r="A48" s="2" t="s">
        <v>136</v>
      </c>
      <c r="K48" s="35" t="s">
        <v>137</v>
      </c>
      <c r="L48" s="35" t="s">
        <v>138</v>
      </c>
    </row>
    <row r="49" spans="1:12" ht="15.75" customHeight="1">
      <c r="K49" s="35" t="s">
        <v>139</v>
      </c>
      <c r="L49" s="35" t="s">
        <v>140</v>
      </c>
    </row>
    <row r="50" spans="1:12" ht="15.75" customHeight="1">
      <c r="A50" s="1" t="s">
        <v>141</v>
      </c>
      <c r="K50" s="35" t="s">
        <v>142</v>
      </c>
      <c r="L50" s="35" t="s">
        <v>143</v>
      </c>
    </row>
    <row r="51" spans="1:12" ht="15.75" customHeight="1">
      <c r="A51" s="9">
        <v>2.931E-7</v>
      </c>
      <c r="B51" s="2" t="s">
        <v>144</v>
      </c>
    </row>
    <row r="52" spans="1:12" ht="15.75" customHeight="1">
      <c r="A52" s="10">
        <v>0.91400000000000003</v>
      </c>
      <c r="B52" s="2" t="s">
        <v>145</v>
      </c>
    </row>
    <row r="53" spans="1:12" ht="15.75" customHeight="1">
      <c r="A53" s="10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1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2" width="16.125" style="74" customWidth="1"/>
    <col min="3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561</v>
      </c>
      <c r="B2" s="72">
        <f>SUMIFS('State Generation Costs Calcs'!B105:B155,'State Generation Costs Calcs'!$A$105:$A$155,About!$B$2)*About!$A$52</f>
        <v>55.315513083766191</v>
      </c>
      <c r="C2" s="72">
        <f>SUMIFS('State Generation Costs Calcs'!C105:C155,'State Generation Costs Calcs'!$A$105:$A$155,About!$B$2)*About!$A$52</f>
        <v>52.559218686391247</v>
      </c>
      <c r="D2" s="72">
        <f>SUMIFS('State Generation Costs Calcs'!D105:D155,'State Generation Costs Calcs'!$A$105:$A$155,About!$B$2)*About!$A$52</f>
        <v>52.085184343002396</v>
      </c>
      <c r="E2" s="72">
        <f>SUMIFS('State Generation Costs Calcs'!E105:E155,'State Generation Costs Calcs'!$A$105:$A$155,About!$B$2)*About!$A$52</f>
        <v>51.330194362592238</v>
      </c>
      <c r="F2" s="72">
        <f>SUMIFS('State Generation Costs Calcs'!F105:F155,'State Generation Costs Calcs'!$A$105:$A$155,About!$B$2)*About!$A$52</f>
        <v>50.668713249496101</v>
      </c>
      <c r="G2" s="72">
        <f>SUMIFS('State Generation Costs Calcs'!G105:G155,'State Generation Costs Calcs'!$A$105:$A$155,About!$B$2)*About!$A$52</f>
        <v>50.755844563390532</v>
      </c>
      <c r="H2" s="72">
        <f>SUMIFS('State Generation Costs Calcs'!H105:H155,'State Generation Costs Calcs'!$A$105:$A$155,About!$B$2)*About!$A$52</f>
        <v>51.187971021735223</v>
      </c>
      <c r="I2" s="72">
        <f>SUMIFS('State Generation Costs Calcs'!I105:I155,'State Generation Costs Calcs'!$A$105:$A$155,About!$B$2)*About!$A$52</f>
        <v>51.566027013854423</v>
      </c>
      <c r="J2" s="72">
        <f>SUMIFS('State Generation Costs Calcs'!J105:J155,'State Generation Costs Calcs'!$A$105:$A$155,About!$B$2)*About!$A$52</f>
        <v>51.690661134722269</v>
      </c>
      <c r="K2" s="72">
        <f>SUMIFS('State Generation Costs Calcs'!K105:K155,'State Generation Costs Calcs'!$A$105:$A$155,About!$B$2)*About!$A$52</f>
        <v>50.988960892905219</v>
      </c>
      <c r="L2" s="72">
        <f>SUMIFS('State Generation Costs Calcs'!L105:L155,'State Generation Costs Calcs'!$A$105:$A$155,About!$B$2)*About!$A$52</f>
        <v>50.223656862980697</v>
      </c>
      <c r="M2" s="72">
        <f>SUMIFS('State Generation Costs Calcs'!M105:M155,'State Generation Costs Calcs'!$A$105:$A$155,About!$B$2)*About!$A$52</f>
        <v>49.652267298896248</v>
      </c>
      <c r="N2" s="72">
        <f>SUMIFS('State Generation Costs Calcs'!N105:N155,'State Generation Costs Calcs'!$A$105:$A$155,About!$B$2)*About!$A$52</f>
        <v>48.868652387875855</v>
      </c>
      <c r="O2" s="72">
        <f>SUMIFS('State Generation Costs Calcs'!O105:O155,'State Generation Costs Calcs'!$A$105:$A$155,About!$B$2)*About!$A$52</f>
        <v>48.129697208967123</v>
      </c>
      <c r="P2" s="72">
        <f>SUMIFS('State Generation Costs Calcs'!P105:P155,'State Generation Costs Calcs'!$A$105:$A$155,About!$B$2)*About!$A$52</f>
        <v>48.136210511137492</v>
      </c>
      <c r="Q2" s="72">
        <f>SUMIFS('State Generation Costs Calcs'!Q105:Q155,'State Generation Costs Calcs'!$A$105:$A$155,About!$B$2)*About!$A$52</f>
        <v>47.915332591540846</v>
      </c>
      <c r="R2" s="72">
        <f>SUMIFS('State Generation Costs Calcs'!R105:R155,'State Generation Costs Calcs'!$A$105:$A$155,About!$B$2)*About!$A$52</f>
        <v>47.175376551908201</v>
      </c>
      <c r="S2" s="72">
        <f>SUMIFS('State Generation Costs Calcs'!S105:S155,'State Generation Costs Calcs'!$A$105:$A$155,About!$B$2)*About!$A$52</f>
        <v>46.778786188142639</v>
      </c>
      <c r="T2" s="72">
        <f>SUMIFS('State Generation Costs Calcs'!T105:T155,'State Generation Costs Calcs'!$A$105:$A$155,About!$B$2)*About!$A$52</f>
        <v>46.394339721400463</v>
      </c>
      <c r="U2" s="72">
        <f>SUMIFS('State Generation Costs Calcs'!U105:U155,'State Generation Costs Calcs'!$A$105:$A$155,About!$B$2)*About!$A$52</f>
        <v>46.469437758045338</v>
      </c>
      <c r="V2" s="72">
        <f>SUMIFS('State Generation Costs Calcs'!V105:V155,'State Generation Costs Calcs'!$A$105:$A$155,About!$B$2)*About!$A$52</f>
        <v>46.128623417086757</v>
      </c>
      <c r="W2" s="72">
        <f>SUMIFS('State Generation Costs Calcs'!W105:W155,'State Generation Costs Calcs'!$A$105:$A$155,About!$B$2)*About!$A$52</f>
        <v>45.535880243681994</v>
      </c>
      <c r="X2" s="72">
        <f>SUMIFS('State Generation Costs Calcs'!X105:X155,'State Generation Costs Calcs'!$A$105:$A$155,About!$B$2)*About!$A$52</f>
        <v>45.252161369219642</v>
      </c>
      <c r="Y2" s="72">
        <f>SUMIFS('State Generation Costs Calcs'!Y105:Y155,'State Generation Costs Calcs'!$A$105:$A$155,About!$B$2)*About!$A$52</f>
        <v>44.963404977183316</v>
      </c>
      <c r="Z2" s="72">
        <f>SUMIFS('State Generation Costs Calcs'!Z105:Z155,'State Generation Costs Calcs'!$A$105:$A$155,About!$B$2)*About!$A$52</f>
        <v>44.650910280006549</v>
      </c>
      <c r="AA2" s="72">
        <f>SUMIFS('State Generation Costs Calcs'!AA105:AA155,'State Generation Costs Calcs'!$A$105:$A$155,About!$B$2)*About!$A$52</f>
        <v>44.609179776006712</v>
      </c>
      <c r="AB2" s="72">
        <f>SUMIFS('State Generation Costs Calcs'!AB105:AB155,'State Generation Costs Calcs'!$A$105:$A$155,About!$B$2)*About!$A$52</f>
        <v>44.414334058344316</v>
      </c>
      <c r="AC2" s="72">
        <f>SUMIFS('State Generation Costs Calcs'!AC105:AC155,'State Generation Costs Calcs'!$A$105:$A$155,About!$B$2)*About!$A$52</f>
        <v>44.19964782016541</v>
      </c>
      <c r="AD2" s="72">
        <f>SUMIFS('State Generation Costs Calcs'!AD105:AD155,'State Generation Costs Calcs'!$A$105:$A$155,About!$B$2)*About!$A$52</f>
        <v>44.342113606753088</v>
      </c>
      <c r="AE2" s="72">
        <f>SUMIFS('State Generation Costs Calcs'!AE105:AE155,'State Generation Costs Calcs'!$A$105:$A$155,About!$B$2)*About!$A$52</f>
        <v>44.260439915875942</v>
      </c>
      <c r="AF2" s="72">
        <f>SUMIFS('State Generation Costs Calcs'!AF105:AF155,'State Generation Costs Calcs'!$A$105:$A$155,About!$B$2)*About!$A$52</f>
        <v>44.12373325704786</v>
      </c>
      <c r="AG2" s="72">
        <f>SUMIFS('State Generation Costs Calcs'!AG105:AG155,'State Generation Costs Calcs'!$A$105:$A$155,About!$B$2)*About!$A$52</f>
        <v>44.169121890097671</v>
      </c>
      <c r="AH2" s="73"/>
      <c r="AI2" s="73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562</v>
      </c>
      <c r="B2" s="73">
        <f>SUMIFS('State Generation Costs Calcs'!B105:B155,'State Generation Costs Calcs'!$A$105:$A$155,About!$B$2)*About!$A$52</f>
        <v>55.315513083766191</v>
      </c>
      <c r="C2" s="73">
        <f>SUMIFS('State Generation Costs Calcs'!C105:C155,'State Generation Costs Calcs'!$A$105:$A$155,About!$B$2)*About!$A$52</f>
        <v>52.559218686391247</v>
      </c>
      <c r="D2" s="73">
        <f>SUMIFS('State Generation Costs Calcs'!D105:D155,'State Generation Costs Calcs'!$A$105:$A$155,About!$B$2)*About!$A$52</f>
        <v>52.085184343002396</v>
      </c>
      <c r="E2" s="73">
        <f>SUMIFS('State Generation Costs Calcs'!E105:E155,'State Generation Costs Calcs'!$A$105:$A$155,About!$B$2)*About!$A$52</f>
        <v>51.330194362592238</v>
      </c>
      <c r="F2" s="73">
        <f>SUMIFS('State Generation Costs Calcs'!F105:F155,'State Generation Costs Calcs'!$A$105:$A$155,About!$B$2)*About!$A$52</f>
        <v>50.668713249496101</v>
      </c>
      <c r="G2" s="73">
        <f>SUMIFS('State Generation Costs Calcs'!G105:G155,'State Generation Costs Calcs'!$A$105:$A$155,About!$B$2)*About!$A$52</f>
        <v>50.755844563390532</v>
      </c>
      <c r="H2" s="73">
        <f>SUMIFS('State Generation Costs Calcs'!H105:H155,'State Generation Costs Calcs'!$A$105:$A$155,About!$B$2)*About!$A$52</f>
        <v>51.187971021735223</v>
      </c>
      <c r="I2" s="73">
        <f>SUMIFS('State Generation Costs Calcs'!I105:I155,'State Generation Costs Calcs'!$A$105:$A$155,About!$B$2)*About!$A$52</f>
        <v>51.566027013854423</v>
      </c>
      <c r="J2" s="73">
        <f>SUMIFS('State Generation Costs Calcs'!J105:J155,'State Generation Costs Calcs'!$A$105:$A$155,About!$B$2)*About!$A$52</f>
        <v>51.690661134722269</v>
      </c>
      <c r="K2" s="73">
        <f>SUMIFS('State Generation Costs Calcs'!K105:K155,'State Generation Costs Calcs'!$A$105:$A$155,About!$B$2)*About!$A$52</f>
        <v>50.988960892905219</v>
      </c>
      <c r="L2" s="73">
        <f>SUMIFS('State Generation Costs Calcs'!L105:L155,'State Generation Costs Calcs'!$A$105:$A$155,About!$B$2)*About!$A$52</f>
        <v>50.223656862980697</v>
      </c>
      <c r="M2" s="73">
        <f>SUMIFS('State Generation Costs Calcs'!M105:M155,'State Generation Costs Calcs'!$A$105:$A$155,About!$B$2)*About!$A$52</f>
        <v>49.652267298896248</v>
      </c>
      <c r="N2" s="73">
        <f>SUMIFS('State Generation Costs Calcs'!N105:N155,'State Generation Costs Calcs'!$A$105:$A$155,About!$B$2)*About!$A$52</f>
        <v>48.868652387875855</v>
      </c>
      <c r="O2" s="73">
        <f>SUMIFS('State Generation Costs Calcs'!O105:O155,'State Generation Costs Calcs'!$A$105:$A$155,About!$B$2)*About!$A$52</f>
        <v>48.129697208967123</v>
      </c>
      <c r="P2" s="73">
        <f>SUMIFS('State Generation Costs Calcs'!P105:P155,'State Generation Costs Calcs'!$A$105:$A$155,About!$B$2)*About!$A$52</f>
        <v>48.136210511137492</v>
      </c>
      <c r="Q2" s="73">
        <f>SUMIFS('State Generation Costs Calcs'!Q105:Q155,'State Generation Costs Calcs'!$A$105:$A$155,About!$B$2)*About!$A$52</f>
        <v>47.915332591540846</v>
      </c>
      <c r="R2" s="73">
        <f>SUMIFS('State Generation Costs Calcs'!R105:R155,'State Generation Costs Calcs'!$A$105:$A$155,About!$B$2)*About!$A$52</f>
        <v>47.175376551908201</v>
      </c>
      <c r="S2" s="73">
        <f>SUMIFS('State Generation Costs Calcs'!S105:S155,'State Generation Costs Calcs'!$A$105:$A$155,About!$B$2)*About!$A$52</f>
        <v>46.778786188142639</v>
      </c>
      <c r="T2" s="73">
        <f>SUMIFS('State Generation Costs Calcs'!T105:T155,'State Generation Costs Calcs'!$A$105:$A$155,About!$B$2)*About!$A$52</f>
        <v>46.394339721400463</v>
      </c>
      <c r="U2" s="73">
        <f>SUMIFS('State Generation Costs Calcs'!U105:U155,'State Generation Costs Calcs'!$A$105:$A$155,About!$B$2)*About!$A$52</f>
        <v>46.469437758045338</v>
      </c>
      <c r="V2" s="73">
        <f>SUMIFS('State Generation Costs Calcs'!V105:V155,'State Generation Costs Calcs'!$A$105:$A$155,About!$B$2)*About!$A$52</f>
        <v>46.128623417086757</v>
      </c>
      <c r="W2" s="73">
        <f>SUMIFS('State Generation Costs Calcs'!W105:W155,'State Generation Costs Calcs'!$A$105:$A$155,About!$B$2)*About!$A$52</f>
        <v>45.535880243681994</v>
      </c>
      <c r="X2" s="73">
        <f>SUMIFS('State Generation Costs Calcs'!X105:X155,'State Generation Costs Calcs'!$A$105:$A$155,About!$B$2)*About!$A$52</f>
        <v>45.252161369219642</v>
      </c>
      <c r="Y2" s="73">
        <f>SUMIFS('State Generation Costs Calcs'!Y105:Y155,'State Generation Costs Calcs'!$A$105:$A$155,About!$B$2)*About!$A$52</f>
        <v>44.963404977183316</v>
      </c>
      <c r="Z2" s="73">
        <f>SUMIFS('State Generation Costs Calcs'!Z105:Z155,'State Generation Costs Calcs'!$A$105:$A$155,About!$B$2)*About!$A$52</f>
        <v>44.650910280006549</v>
      </c>
      <c r="AA2" s="73">
        <f>SUMIFS('State Generation Costs Calcs'!AA105:AA155,'State Generation Costs Calcs'!$A$105:$A$155,About!$B$2)*About!$A$52</f>
        <v>44.609179776006712</v>
      </c>
      <c r="AB2" s="73">
        <f>SUMIFS('State Generation Costs Calcs'!AB105:AB155,'State Generation Costs Calcs'!$A$105:$A$155,About!$B$2)*About!$A$52</f>
        <v>44.414334058344316</v>
      </c>
      <c r="AC2" s="73">
        <f>SUMIFS('State Generation Costs Calcs'!AC105:AC155,'State Generation Costs Calcs'!$A$105:$A$155,About!$B$2)*About!$A$52</f>
        <v>44.19964782016541</v>
      </c>
      <c r="AD2" s="73">
        <f>SUMIFS('State Generation Costs Calcs'!AD105:AD155,'State Generation Costs Calcs'!$A$105:$A$155,About!$B$2)*About!$A$52</f>
        <v>44.342113606753088</v>
      </c>
      <c r="AE2" s="73">
        <f>SUMIFS('State Generation Costs Calcs'!AE105:AE155,'State Generation Costs Calcs'!$A$105:$A$155,About!$B$2)*About!$A$52</f>
        <v>44.260439915875942</v>
      </c>
      <c r="AF2" s="73">
        <f>SUMIFS('State Generation Costs Calcs'!AF105:AF155,'State Generation Costs Calcs'!$A$105:$A$155,About!$B$2)*About!$A$52</f>
        <v>44.12373325704786</v>
      </c>
      <c r="AG2" s="73">
        <f>SUMIFS('State Generation Costs Calcs'!AG105:AG155,'State Generation Costs Calcs'!$A$105:$A$155,About!$B$2)*About!$A$52</f>
        <v>44.169121890097671</v>
      </c>
      <c r="AH2" s="73"/>
      <c r="AI2" s="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4" customWidth="1"/>
    <col min="17" max="17" width="29.875" style="74" customWidth="1"/>
    <col min="18" max="18" width="13" style="74" customWidth="1"/>
    <col min="19" max="33" width="7.625" style="74" customWidth="1"/>
  </cols>
  <sheetData>
    <row r="1" spans="1:18" ht="15.75">
      <c r="A1" s="12" t="s">
        <v>154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77</v>
      </c>
      <c r="G1" s="12" t="s">
        <v>159</v>
      </c>
      <c r="H1" s="12" t="s">
        <v>160</v>
      </c>
      <c r="I1" s="13" t="s">
        <v>161</v>
      </c>
      <c r="J1" s="13" t="s">
        <v>162</v>
      </c>
      <c r="K1" s="13" t="s">
        <v>163</v>
      </c>
      <c r="L1" s="2"/>
      <c r="M1" s="2"/>
      <c r="N1" s="14" t="s">
        <v>164</v>
      </c>
      <c r="O1" s="2" t="str">
        <f>About!B2</f>
        <v>MN</v>
      </c>
      <c r="P1" s="2"/>
      <c r="Q1" s="2"/>
      <c r="R1" s="2"/>
    </row>
    <row r="2" spans="1:18" ht="15.75">
      <c r="A2" s="12" t="s">
        <v>165</v>
      </c>
      <c r="B2" s="12" t="s">
        <v>166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135</v>
      </c>
      <c r="J2" s="16" t="s">
        <v>135</v>
      </c>
      <c r="K2" s="16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7"/>
      <c r="O2" s="2"/>
      <c r="P2" s="2"/>
      <c r="Q2" s="2"/>
      <c r="R2" s="2"/>
    </row>
    <row r="3" spans="1:18" ht="37.5" customHeight="1">
      <c r="A3" s="12" t="s">
        <v>165</v>
      </c>
      <c r="B3" s="12" t="s">
        <v>168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135</v>
      </c>
      <c r="J3" s="16" t="s">
        <v>135</v>
      </c>
      <c r="K3" s="16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8" t="s">
        <v>169</v>
      </c>
      <c r="R3" s="2" t="s">
        <v>170</v>
      </c>
    </row>
    <row r="4" spans="1:18" ht="15.75">
      <c r="A4" s="12" t="s">
        <v>166</v>
      </c>
      <c r="B4" s="12" t="s">
        <v>171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135</v>
      </c>
      <c r="J4" s="16" t="s">
        <v>135</v>
      </c>
      <c r="K4" s="16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2" t="s">
        <v>166</v>
      </c>
      <c r="B5" s="12" t="s">
        <v>168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135</v>
      </c>
      <c r="J5" s="16" t="s">
        <v>135</v>
      </c>
      <c r="K5" s="16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2" t="s">
        <v>166</v>
      </c>
      <c r="B6" s="12" t="s">
        <v>172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135</v>
      </c>
      <c r="J6" s="16" t="s">
        <v>107</v>
      </c>
      <c r="K6" s="16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2" t="s">
        <v>166</v>
      </c>
      <c r="B7" s="12" t="s">
        <v>174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135</v>
      </c>
      <c r="J7" s="16" t="s">
        <v>37</v>
      </c>
      <c r="K7" s="16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2" t="s">
        <v>171</v>
      </c>
      <c r="B8" s="12" t="s">
        <v>168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135</v>
      </c>
      <c r="J8" s="16" t="s">
        <v>135</v>
      </c>
      <c r="K8" s="16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2" t="s">
        <v>171</v>
      </c>
      <c r="B9" s="12" t="s">
        <v>172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135</v>
      </c>
      <c r="J9" s="16" t="s">
        <v>107</v>
      </c>
      <c r="K9" s="16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2" t="s">
        <v>171</v>
      </c>
      <c r="B10" s="12" t="s">
        <v>174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135</v>
      </c>
      <c r="J10" s="16" t="s">
        <v>37</v>
      </c>
      <c r="K10" s="16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2" t="s">
        <v>171</v>
      </c>
      <c r="B11" s="12" t="s">
        <v>175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135</v>
      </c>
      <c r="J11" s="16" t="s">
        <v>76</v>
      </c>
      <c r="K11" s="16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2" t="s">
        <v>172</v>
      </c>
      <c r="B12" s="12" t="s">
        <v>176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107</v>
      </c>
      <c r="J12" s="16" t="s">
        <v>107</v>
      </c>
      <c r="K12" s="16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2" t="s">
        <v>172</v>
      </c>
      <c r="B13" s="12" t="s">
        <v>177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107</v>
      </c>
      <c r="J13" s="16" t="s">
        <v>107</v>
      </c>
      <c r="K13" s="16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2" t="s">
        <v>172</v>
      </c>
      <c r="B14" s="12" t="s">
        <v>178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107</v>
      </c>
      <c r="J14" s="16" t="s">
        <v>14</v>
      </c>
      <c r="K14" s="16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2" t="s">
        <v>172</v>
      </c>
      <c r="B15" s="12" t="s">
        <v>174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107</v>
      </c>
      <c r="J15" s="16" t="s">
        <v>37</v>
      </c>
      <c r="K15" s="16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2" t="s">
        <v>172</v>
      </c>
      <c r="B16" s="12" t="s">
        <v>179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107</v>
      </c>
      <c r="J16" s="16" t="s">
        <v>37</v>
      </c>
      <c r="K16" s="16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2" t="s">
        <v>176</v>
      </c>
      <c r="B17" s="12" t="s">
        <v>177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107</v>
      </c>
      <c r="J17" s="16" t="s">
        <v>107</v>
      </c>
      <c r="K17" s="16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2" t="s">
        <v>176</v>
      </c>
      <c r="B18" s="12" t="s">
        <v>180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107</v>
      </c>
      <c r="J18" s="16" t="s">
        <v>14</v>
      </c>
      <c r="K18" s="16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1376.3435100000002</v>
      </c>
      <c r="R18" s="2">
        <f t="shared" si="3"/>
        <v>0.18877188081670299</v>
      </c>
    </row>
    <row r="19" spans="1:18" ht="15.75">
      <c r="A19" s="12" t="s">
        <v>176</v>
      </c>
      <c r="B19" s="12" t="s">
        <v>181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107</v>
      </c>
      <c r="J19" s="16" t="s">
        <v>14</v>
      </c>
      <c r="K19" s="16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2" t="s">
        <v>177</v>
      </c>
      <c r="B20" s="12" t="s">
        <v>180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107</v>
      </c>
      <c r="J20" s="16" t="s">
        <v>14</v>
      </c>
      <c r="K20" s="16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0</v>
      </c>
      <c r="R20" s="2">
        <f t="shared" si="3"/>
        <v>0</v>
      </c>
    </row>
    <row r="21" spans="1:18" ht="15.75" customHeight="1">
      <c r="A21" s="12" t="s">
        <v>177</v>
      </c>
      <c r="B21" s="12" t="s">
        <v>182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107</v>
      </c>
      <c r="J21" s="16" t="s">
        <v>82</v>
      </c>
      <c r="K21" s="16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2" t="s">
        <v>177</v>
      </c>
      <c r="B22" s="12" t="s">
        <v>179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107</v>
      </c>
      <c r="J22" s="16" t="s">
        <v>37</v>
      </c>
      <c r="K22" s="16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2" t="s">
        <v>180</v>
      </c>
      <c r="B23" s="12" t="s">
        <v>181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14</v>
      </c>
      <c r="J23" s="16" t="s">
        <v>14</v>
      </c>
      <c r="K23" s="16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0</v>
      </c>
      <c r="R23" s="2">
        <f t="shared" si="3"/>
        <v>0</v>
      </c>
    </row>
    <row r="24" spans="1:18" ht="15.75" customHeight="1">
      <c r="A24" s="12" t="s">
        <v>180</v>
      </c>
      <c r="B24" s="12" t="s">
        <v>182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14</v>
      </c>
      <c r="J24" s="16" t="s">
        <v>82</v>
      </c>
      <c r="K24" s="16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2" t="s">
        <v>181</v>
      </c>
      <c r="B25" s="12" t="s">
        <v>178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14</v>
      </c>
      <c r="J25" s="16" t="s">
        <v>14</v>
      </c>
      <c r="K25" s="16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2" t="s">
        <v>181</v>
      </c>
      <c r="B26" s="12" t="s">
        <v>182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14</v>
      </c>
      <c r="J26" s="16" t="s">
        <v>82</v>
      </c>
      <c r="K26" s="16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68</v>
      </c>
      <c r="Q26" s="2">
        <f t="shared" si="2"/>
        <v>0</v>
      </c>
      <c r="R26" s="2">
        <f t="shared" si="3"/>
        <v>0</v>
      </c>
    </row>
    <row r="27" spans="1:18" ht="15.75" customHeight="1">
      <c r="A27" s="12" t="s">
        <v>178</v>
      </c>
      <c r="B27" s="12" t="s">
        <v>183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14</v>
      </c>
      <c r="J27" s="16" t="s">
        <v>14</v>
      </c>
      <c r="K27" s="16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71</v>
      </c>
      <c r="Q27" s="2">
        <f t="shared" si="2"/>
        <v>0</v>
      </c>
      <c r="R27" s="2">
        <f t="shared" si="3"/>
        <v>0</v>
      </c>
    </row>
    <row r="28" spans="1:18" ht="15.75" customHeight="1">
      <c r="A28" s="12" t="s">
        <v>178</v>
      </c>
      <c r="B28" s="12" t="s">
        <v>182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14</v>
      </c>
      <c r="J28" s="16" t="s">
        <v>82</v>
      </c>
      <c r="K28" s="16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74</v>
      </c>
      <c r="Q28" s="2">
        <f t="shared" si="2"/>
        <v>0</v>
      </c>
      <c r="R28" s="2">
        <f t="shared" si="3"/>
        <v>0</v>
      </c>
    </row>
    <row r="29" spans="1:18" ht="15.75" customHeight="1">
      <c r="A29" s="12" t="s">
        <v>178</v>
      </c>
      <c r="B29" s="12" t="s">
        <v>184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14</v>
      </c>
      <c r="J29" s="16" t="s">
        <v>82</v>
      </c>
      <c r="K29" s="16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76</v>
      </c>
      <c r="Q29" s="2">
        <f t="shared" si="2"/>
        <v>0</v>
      </c>
      <c r="R29" s="2">
        <f t="shared" si="3"/>
        <v>0</v>
      </c>
    </row>
    <row r="30" spans="1:18" ht="15.75" customHeight="1">
      <c r="A30" s="12" t="s">
        <v>178</v>
      </c>
      <c r="B30" s="12" t="s">
        <v>185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14</v>
      </c>
      <c r="J30" s="16" t="s">
        <v>126</v>
      </c>
      <c r="K30" s="16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79</v>
      </c>
      <c r="Q30" s="2">
        <f t="shared" si="2"/>
        <v>0</v>
      </c>
      <c r="R30" s="2">
        <f t="shared" si="3"/>
        <v>0</v>
      </c>
    </row>
    <row r="31" spans="1:18" ht="15.75" customHeight="1">
      <c r="A31" s="12" t="s">
        <v>178</v>
      </c>
      <c r="B31" s="12" t="s">
        <v>186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14</v>
      </c>
      <c r="J31" s="16" t="s">
        <v>9</v>
      </c>
      <c r="K31" s="16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82</v>
      </c>
      <c r="Q31" s="2">
        <f t="shared" si="2"/>
        <v>0</v>
      </c>
      <c r="R31" s="2">
        <f t="shared" si="3"/>
        <v>0</v>
      </c>
    </row>
    <row r="32" spans="1:18" ht="15.75" customHeight="1">
      <c r="A32" s="12" t="s">
        <v>178</v>
      </c>
      <c r="B32" s="12" t="s">
        <v>187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14</v>
      </c>
      <c r="J32" s="16" t="s">
        <v>9</v>
      </c>
      <c r="K32" s="16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85</v>
      </c>
      <c r="Q32" s="2">
        <f t="shared" si="2"/>
        <v>0</v>
      </c>
      <c r="R32" s="2">
        <f t="shared" si="3"/>
        <v>0</v>
      </c>
    </row>
    <row r="33" spans="1:18" ht="15.75" customHeight="1">
      <c r="A33" s="12" t="s">
        <v>178</v>
      </c>
      <c r="B33" s="12" t="s">
        <v>188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14</v>
      </c>
      <c r="J33" s="16" t="s">
        <v>189</v>
      </c>
      <c r="K33" s="16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88</v>
      </c>
      <c r="Q33" s="2">
        <f t="shared" si="2"/>
        <v>0</v>
      </c>
      <c r="R33" s="2">
        <f t="shared" si="3"/>
        <v>0</v>
      </c>
    </row>
    <row r="34" spans="1:18" ht="15.75" customHeight="1">
      <c r="A34" s="12" t="s">
        <v>183</v>
      </c>
      <c r="B34" s="12" t="s">
        <v>190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14</v>
      </c>
      <c r="J34" s="16" t="s">
        <v>189</v>
      </c>
      <c r="K34" s="16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91</v>
      </c>
      <c r="Q34" s="2">
        <f t="shared" si="2"/>
        <v>0</v>
      </c>
      <c r="R34" s="2">
        <f t="shared" si="3"/>
        <v>0</v>
      </c>
    </row>
    <row r="35" spans="1:18" ht="15.75" customHeight="1">
      <c r="A35" s="12" t="s">
        <v>182</v>
      </c>
      <c r="B35" s="12" t="s">
        <v>184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82</v>
      </c>
      <c r="J35" s="16" t="s">
        <v>82</v>
      </c>
      <c r="K35" s="16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94</v>
      </c>
      <c r="Q35" s="2">
        <f t="shared" si="2"/>
        <v>0</v>
      </c>
      <c r="R35" s="2">
        <f t="shared" si="3"/>
        <v>0</v>
      </c>
    </row>
    <row r="36" spans="1:18" ht="15.75" customHeight="1">
      <c r="A36" s="12" t="s">
        <v>182</v>
      </c>
      <c r="B36" s="12" t="s">
        <v>179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82</v>
      </c>
      <c r="J36" s="16" t="s">
        <v>37</v>
      </c>
      <c r="K36" s="16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96</v>
      </c>
      <c r="Q36" s="2">
        <f t="shared" ref="Q36:Q53" si="4">SUMIFS($L$2:$L$312,$M$2:$M$312,P36)</f>
        <v>0</v>
      </c>
      <c r="R36" s="2">
        <f t="shared" ref="R36:R53" si="5">Q36/$Q$54</f>
        <v>0</v>
      </c>
    </row>
    <row r="37" spans="1:18" ht="15.75" customHeight="1">
      <c r="A37" s="12" t="s">
        <v>182</v>
      </c>
      <c r="B37" s="12" t="s">
        <v>185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82</v>
      </c>
      <c r="J37" s="16" t="s">
        <v>126</v>
      </c>
      <c r="K37" s="16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99</v>
      </c>
      <c r="Q37" s="2">
        <f t="shared" si="4"/>
        <v>3005.6944999999996</v>
      </c>
      <c r="R37" s="2">
        <f t="shared" si="5"/>
        <v>0.41224490819549808</v>
      </c>
    </row>
    <row r="38" spans="1:18" ht="15.75" customHeight="1">
      <c r="A38" s="12" t="s">
        <v>184</v>
      </c>
      <c r="B38" s="12" t="s">
        <v>185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82</v>
      </c>
      <c r="J38" s="16" t="s">
        <v>126</v>
      </c>
      <c r="K38" s="16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102</v>
      </c>
      <c r="Q38" s="2">
        <f t="shared" si="4"/>
        <v>0</v>
      </c>
      <c r="R38" s="2">
        <f t="shared" si="5"/>
        <v>0</v>
      </c>
    </row>
    <row r="39" spans="1:18" ht="15.75" customHeight="1">
      <c r="A39" s="12" t="s">
        <v>184</v>
      </c>
      <c r="B39" s="12" t="s">
        <v>186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82</v>
      </c>
      <c r="J39" s="16" t="s">
        <v>9</v>
      </c>
      <c r="K39" s="16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104</v>
      </c>
      <c r="Q39" s="2">
        <f t="shared" si="4"/>
        <v>0</v>
      </c>
      <c r="R39" s="2">
        <f t="shared" si="5"/>
        <v>0</v>
      </c>
    </row>
    <row r="40" spans="1:18" ht="15.75" customHeight="1">
      <c r="A40" s="12" t="s">
        <v>184</v>
      </c>
      <c r="B40" s="12" t="s">
        <v>187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82</v>
      </c>
      <c r="J40" s="16" t="s">
        <v>9</v>
      </c>
      <c r="K40" s="16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107</v>
      </c>
      <c r="Q40" s="2">
        <f t="shared" si="4"/>
        <v>0</v>
      </c>
      <c r="R40" s="2">
        <f t="shared" si="5"/>
        <v>0</v>
      </c>
    </row>
    <row r="41" spans="1:18" ht="15.75" customHeight="1">
      <c r="A41" s="12" t="s">
        <v>174</v>
      </c>
      <c r="B41" s="12" t="s">
        <v>179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37</v>
      </c>
      <c r="J41" s="16" t="s">
        <v>37</v>
      </c>
      <c r="K41" s="16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110</v>
      </c>
      <c r="Q41" s="2">
        <f t="shared" si="4"/>
        <v>0</v>
      </c>
      <c r="R41" s="2">
        <f t="shared" si="5"/>
        <v>0</v>
      </c>
    </row>
    <row r="42" spans="1:18" ht="15.75" customHeight="1">
      <c r="A42" s="12" t="s">
        <v>174</v>
      </c>
      <c r="B42" s="12" t="s">
        <v>175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37</v>
      </c>
      <c r="J42" s="16" t="s">
        <v>76</v>
      </c>
      <c r="K42" s="16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113</v>
      </c>
      <c r="Q42" s="2">
        <f t="shared" si="4"/>
        <v>0</v>
      </c>
      <c r="R42" s="2">
        <f t="shared" si="5"/>
        <v>0</v>
      </c>
    </row>
    <row r="43" spans="1:18" ht="15.75" customHeight="1">
      <c r="A43" s="12" t="s">
        <v>179</v>
      </c>
      <c r="B43" s="12" t="s">
        <v>191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37</v>
      </c>
      <c r="J43" s="16" t="s">
        <v>37</v>
      </c>
      <c r="K43" s="16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115</v>
      </c>
      <c r="Q43" s="2">
        <f t="shared" si="4"/>
        <v>0</v>
      </c>
      <c r="R43" s="2">
        <f t="shared" si="5"/>
        <v>0</v>
      </c>
    </row>
    <row r="44" spans="1:18" ht="15.75" customHeight="1">
      <c r="A44" s="12" t="s">
        <v>179</v>
      </c>
      <c r="B44" s="12" t="s">
        <v>175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37</v>
      </c>
      <c r="J44" s="16" t="s">
        <v>76</v>
      </c>
      <c r="K44" s="16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118</v>
      </c>
      <c r="Q44" s="2">
        <f t="shared" si="4"/>
        <v>1231.6953899999999</v>
      </c>
      <c r="R44" s="2">
        <f t="shared" si="5"/>
        <v>0.16893272186357203</v>
      </c>
    </row>
    <row r="45" spans="1:18" ht="15.75" customHeight="1">
      <c r="A45" s="12" t="s">
        <v>179</v>
      </c>
      <c r="B45" s="12" t="s">
        <v>192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37</v>
      </c>
      <c r="J45" s="16" t="s">
        <v>143</v>
      </c>
      <c r="K45" s="16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121</v>
      </c>
      <c r="Q45" s="2">
        <f t="shared" si="4"/>
        <v>0</v>
      </c>
      <c r="R45" s="2">
        <f t="shared" si="5"/>
        <v>0</v>
      </c>
    </row>
    <row r="46" spans="1:18" ht="15.75" customHeight="1">
      <c r="A46" s="12" t="s">
        <v>179</v>
      </c>
      <c r="B46" s="12" t="s">
        <v>185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37</v>
      </c>
      <c r="J46" s="16" t="s">
        <v>126</v>
      </c>
      <c r="K46" s="16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124</v>
      </c>
      <c r="Q46" s="2">
        <f t="shared" si="4"/>
        <v>0</v>
      </c>
      <c r="R46" s="2">
        <f t="shared" si="5"/>
        <v>0</v>
      </c>
    </row>
    <row r="47" spans="1:18" ht="15.75" customHeight="1">
      <c r="A47" s="12" t="s">
        <v>191</v>
      </c>
      <c r="B47" s="12" t="s">
        <v>175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37</v>
      </c>
      <c r="J47" s="16" t="s">
        <v>76</v>
      </c>
      <c r="K47" s="16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126</v>
      </c>
      <c r="Q47" s="2">
        <f t="shared" si="4"/>
        <v>0</v>
      </c>
      <c r="R47" s="2">
        <f t="shared" si="5"/>
        <v>0</v>
      </c>
    </row>
    <row r="48" spans="1:18" ht="15.75" customHeight="1">
      <c r="A48" s="12" t="s">
        <v>191</v>
      </c>
      <c r="B48" s="12" t="s">
        <v>193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37</v>
      </c>
      <c r="J48" s="16" t="s">
        <v>76</v>
      </c>
      <c r="K48" s="16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129</v>
      </c>
      <c r="Q48" s="2">
        <f t="shared" si="4"/>
        <v>0</v>
      </c>
      <c r="R48" s="2">
        <f t="shared" si="5"/>
        <v>0</v>
      </c>
    </row>
    <row r="49" spans="1:18" ht="15.75" customHeight="1">
      <c r="A49" s="12" t="s">
        <v>191</v>
      </c>
      <c r="B49" s="12" t="s">
        <v>192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37</v>
      </c>
      <c r="J49" s="16" t="s">
        <v>143</v>
      </c>
      <c r="K49" s="16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2" t="s">
        <v>191</v>
      </c>
      <c r="B50" s="12" t="s">
        <v>185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37</v>
      </c>
      <c r="J50" s="16" t="s">
        <v>126</v>
      </c>
      <c r="K50" s="16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2" t="s">
        <v>175</v>
      </c>
      <c r="B51" s="12" t="s">
        <v>193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76</v>
      </c>
      <c r="J51" s="16" t="s">
        <v>76</v>
      </c>
      <c r="K51" s="16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0</v>
      </c>
      <c r="R51" s="2">
        <f t="shared" si="5"/>
        <v>0</v>
      </c>
    </row>
    <row r="52" spans="1:18" ht="15.75" customHeight="1">
      <c r="A52" s="12" t="s">
        <v>175</v>
      </c>
      <c r="B52" s="12" t="s">
        <v>194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76</v>
      </c>
      <c r="J52" s="16" t="s">
        <v>76</v>
      </c>
      <c r="K52" s="16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1677.30753282</v>
      </c>
      <c r="R52" s="2">
        <f t="shared" si="5"/>
        <v>0.23005048912422682</v>
      </c>
    </row>
    <row r="53" spans="1:18" ht="15.75" customHeight="1">
      <c r="A53" s="12" t="s">
        <v>193</v>
      </c>
      <c r="B53" s="12" t="s">
        <v>195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76</v>
      </c>
      <c r="J53" s="16" t="s">
        <v>76</v>
      </c>
      <c r="K53" s="16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2" t="s">
        <v>193</v>
      </c>
      <c r="B54" s="12" t="s">
        <v>194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76</v>
      </c>
      <c r="J54" s="16" t="s">
        <v>76</v>
      </c>
      <c r="K54" s="16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7291.0409328200003</v>
      </c>
      <c r="R54" s="2"/>
    </row>
    <row r="55" spans="1:18" ht="15.75" customHeight="1">
      <c r="A55" s="12" t="s">
        <v>193</v>
      </c>
      <c r="B55" s="12" t="s">
        <v>192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76</v>
      </c>
      <c r="J55" s="16" t="s">
        <v>143</v>
      </c>
      <c r="K55" s="16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2" t="s">
        <v>193</v>
      </c>
      <c r="B56" s="12" t="s">
        <v>196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76</v>
      </c>
      <c r="J56" s="16" t="s">
        <v>143</v>
      </c>
      <c r="K56" s="16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2" t="s">
        <v>194</v>
      </c>
      <c r="B57" s="12" t="s">
        <v>197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76</v>
      </c>
      <c r="J57" s="16" t="s">
        <v>76</v>
      </c>
      <c r="K57" s="16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2" t="s">
        <v>192</v>
      </c>
      <c r="B58" s="12" t="s">
        <v>198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143</v>
      </c>
      <c r="J58" s="16" t="s">
        <v>143</v>
      </c>
      <c r="K58" s="16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2" t="s">
        <v>192</v>
      </c>
      <c r="B59" s="12" t="s">
        <v>185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143</v>
      </c>
      <c r="J59" s="16" t="s">
        <v>126</v>
      </c>
      <c r="K59" s="16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2" t="s">
        <v>192</v>
      </c>
      <c r="B60" s="12" t="s">
        <v>199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143</v>
      </c>
      <c r="J60" s="16" t="s">
        <v>126</v>
      </c>
      <c r="K60" s="16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2" t="s">
        <v>196</v>
      </c>
      <c r="B61" s="12" t="s">
        <v>200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143</v>
      </c>
      <c r="J61" s="16" t="s">
        <v>143</v>
      </c>
      <c r="K61" s="16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2" t="s">
        <v>196</v>
      </c>
      <c r="B62" s="12" t="s">
        <v>198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143</v>
      </c>
      <c r="J62" s="16" t="s">
        <v>143</v>
      </c>
      <c r="K62" s="16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2" t="s">
        <v>200</v>
      </c>
      <c r="B63" s="12" t="s">
        <v>198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143</v>
      </c>
      <c r="J63" s="16" t="s">
        <v>143</v>
      </c>
      <c r="K63" s="16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2" t="s">
        <v>200</v>
      </c>
      <c r="B64" s="12" t="s">
        <v>201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143</v>
      </c>
      <c r="J64" s="16" t="s">
        <v>118</v>
      </c>
      <c r="K64" s="16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2" t="s">
        <v>198</v>
      </c>
      <c r="B65" s="12" t="s">
        <v>201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143</v>
      </c>
      <c r="J65" s="16" t="s">
        <v>118</v>
      </c>
      <c r="K65" s="16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2" t="s">
        <v>198</v>
      </c>
      <c r="B66" s="12" t="s">
        <v>202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143</v>
      </c>
      <c r="J66" s="16" t="s">
        <v>19</v>
      </c>
      <c r="K66" s="16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2" t="s">
        <v>198</v>
      </c>
      <c r="B67" s="12" t="s">
        <v>203</v>
      </c>
      <c r="C67" s="15">
        <v>0</v>
      </c>
      <c r="D67" s="15">
        <v>310</v>
      </c>
      <c r="E67" s="15">
        <v>487.41300000000001</v>
      </c>
      <c r="F67" s="12" t="s">
        <v>204</v>
      </c>
      <c r="G67" s="15">
        <v>24</v>
      </c>
      <c r="H67" s="15">
        <v>39</v>
      </c>
      <c r="I67" s="16" t="s">
        <v>143</v>
      </c>
      <c r="J67" s="16" t="s">
        <v>79</v>
      </c>
      <c r="K67" s="16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12" t="s">
        <v>185</v>
      </c>
      <c r="B68" s="12" t="s">
        <v>199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126</v>
      </c>
      <c r="J68" s="16" t="s">
        <v>126</v>
      </c>
      <c r="K68" s="16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12" t="s">
        <v>185</v>
      </c>
      <c r="B69" s="12" t="s">
        <v>187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126</v>
      </c>
      <c r="J69" s="16" t="s">
        <v>9</v>
      </c>
      <c r="K69" s="16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12" t="s">
        <v>185</v>
      </c>
      <c r="B70" s="12" t="s">
        <v>205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126</v>
      </c>
      <c r="J70" s="16" t="s">
        <v>91</v>
      </c>
      <c r="K70" s="16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12" t="s">
        <v>199</v>
      </c>
      <c r="B71" s="12" t="s">
        <v>202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126</v>
      </c>
      <c r="J71" s="16" t="s">
        <v>19</v>
      </c>
      <c r="K71" s="16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12" t="s">
        <v>186</v>
      </c>
      <c r="B72" s="12" t="s">
        <v>187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9</v>
      </c>
      <c r="J72" s="16" t="s">
        <v>9</v>
      </c>
      <c r="K72" s="16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12" t="s">
        <v>187</v>
      </c>
      <c r="B73" s="12" t="s">
        <v>206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9</v>
      </c>
      <c r="J73" s="16" t="s">
        <v>9</v>
      </c>
      <c r="K73" s="16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12" t="s">
        <v>187</v>
      </c>
      <c r="B74" s="12" t="s">
        <v>207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9</v>
      </c>
      <c r="J74" s="16" t="s">
        <v>9</v>
      </c>
      <c r="K74" s="16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12" t="s">
        <v>187</v>
      </c>
      <c r="B75" s="12" t="s">
        <v>205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9</v>
      </c>
      <c r="J75" s="16" t="s">
        <v>91</v>
      </c>
      <c r="K75" s="16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12" t="s">
        <v>206</v>
      </c>
      <c r="B76" s="12" t="s">
        <v>207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9</v>
      </c>
      <c r="J76" s="16" t="s">
        <v>9</v>
      </c>
      <c r="K76" s="16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12" t="s">
        <v>206</v>
      </c>
      <c r="B77" s="12" t="s">
        <v>205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9</v>
      </c>
      <c r="J77" s="16" t="s">
        <v>91</v>
      </c>
      <c r="K77" s="16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12" t="s">
        <v>205</v>
      </c>
      <c r="B78" s="12" t="s">
        <v>208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91</v>
      </c>
      <c r="J78" s="16" t="s">
        <v>19</v>
      </c>
      <c r="K78" s="16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12" t="s">
        <v>205</v>
      </c>
      <c r="B79" s="12" t="s">
        <v>209</v>
      </c>
      <c r="C79" s="15">
        <v>0</v>
      </c>
      <c r="D79" s="15">
        <v>200</v>
      </c>
      <c r="E79" s="15">
        <v>314.45999999999998</v>
      </c>
      <c r="F79" s="12" t="s">
        <v>210</v>
      </c>
      <c r="G79" s="15">
        <v>31</v>
      </c>
      <c r="H79" s="15">
        <v>47</v>
      </c>
      <c r="I79" s="16" t="s">
        <v>91</v>
      </c>
      <c r="J79" s="16" t="s">
        <v>91</v>
      </c>
      <c r="K79" s="16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12" t="s">
        <v>205</v>
      </c>
      <c r="B80" s="12" t="s">
        <v>211</v>
      </c>
      <c r="C80" s="15">
        <v>0</v>
      </c>
      <c r="D80" s="15">
        <v>200</v>
      </c>
      <c r="E80" s="15">
        <v>314.45999999999998</v>
      </c>
      <c r="F80" s="12" t="s">
        <v>210</v>
      </c>
      <c r="G80" s="15">
        <v>31</v>
      </c>
      <c r="H80" s="15">
        <v>48</v>
      </c>
      <c r="I80" s="16" t="s">
        <v>91</v>
      </c>
      <c r="J80" s="16" t="s">
        <v>124</v>
      </c>
      <c r="K80" s="16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12" t="s">
        <v>205</v>
      </c>
      <c r="B81" s="12" t="s">
        <v>212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91</v>
      </c>
      <c r="J81" s="16" t="s">
        <v>124</v>
      </c>
      <c r="K81" s="16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12" t="s">
        <v>201</v>
      </c>
      <c r="B82" s="12" t="s">
        <v>213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118</v>
      </c>
      <c r="J82" s="16" t="s">
        <v>118</v>
      </c>
      <c r="K82" s="16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12" t="s">
        <v>202</v>
      </c>
      <c r="B83" s="12" t="s">
        <v>208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19</v>
      </c>
      <c r="J83" s="16" t="s">
        <v>19</v>
      </c>
      <c r="K83" s="16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12" t="s">
        <v>208</v>
      </c>
      <c r="B84" s="12" t="s">
        <v>214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19</v>
      </c>
      <c r="J84" s="16" t="s">
        <v>51</v>
      </c>
      <c r="K84" s="16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12" t="s">
        <v>197</v>
      </c>
      <c r="B85" s="12" t="s">
        <v>215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76</v>
      </c>
      <c r="J85" s="16" t="s">
        <v>99</v>
      </c>
      <c r="K85" s="16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12" t="s">
        <v>215</v>
      </c>
      <c r="B86" s="12" t="s">
        <v>216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99</v>
      </c>
      <c r="J86" s="16" t="s">
        <v>99</v>
      </c>
      <c r="K86" s="16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12" t="s">
        <v>215</v>
      </c>
      <c r="B87" s="12" t="s">
        <v>213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99</v>
      </c>
      <c r="J87" s="16" t="s">
        <v>118</v>
      </c>
      <c r="K87" s="16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12" t="s">
        <v>216</v>
      </c>
      <c r="B88" s="12" t="s">
        <v>213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99</v>
      </c>
      <c r="J88" s="16" t="s">
        <v>118</v>
      </c>
      <c r="K88" s="16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12" t="s">
        <v>216</v>
      </c>
      <c r="B89" s="12" t="s">
        <v>217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99</v>
      </c>
      <c r="J89" s="16" t="s">
        <v>68</v>
      </c>
      <c r="K89" s="16" t="s">
        <v>173</v>
      </c>
      <c r="L89" s="2">
        <f t="shared" si="6"/>
        <v>647.24450000000002</v>
      </c>
      <c r="M89" s="2" t="str">
        <f t="shared" si="7"/>
        <v>ND</v>
      </c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12" t="s">
        <v>216</v>
      </c>
      <c r="B90" s="12" t="s">
        <v>218</v>
      </c>
      <c r="C90" s="15">
        <v>1678.682</v>
      </c>
      <c r="D90" s="15">
        <v>1500</v>
      </c>
      <c r="E90" s="15">
        <v>2358.4499999999998</v>
      </c>
      <c r="F90" s="12" t="s">
        <v>219</v>
      </c>
      <c r="G90" s="15">
        <v>37</v>
      </c>
      <c r="H90" s="15">
        <v>43</v>
      </c>
      <c r="I90" s="16" t="s">
        <v>99</v>
      </c>
      <c r="J90" s="16" t="s">
        <v>68</v>
      </c>
      <c r="K90" s="16" t="s">
        <v>173</v>
      </c>
      <c r="L90" s="2">
        <f t="shared" si="6"/>
        <v>2358.4499999999998</v>
      </c>
      <c r="M90" s="2" t="str">
        <f t="shared" si="7"/>
        <v>ND</v>
      </c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12" t="s">
        <v>213</v>
      </c>
      <c r="B91" s="12" t="s">
        <v>203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118</v>
      </c>
      <c r="J91" s="16" t="s">
        <v>79</v>
      </c>
      <c r="K91" s="16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12" t="s">
        <v>213</v>
      </c>
      <c r="B92" s="12" t="s">
        <v>220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118</v>
      </c>
      <c r="J92" s="16" t="s">
        <v>79</v>
      </c>
      <c r="K92" s="16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12" t="s">
        <v>213</v>
      </c>
      <c r="B93" s="12" t="s">
        <v>218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118</v>
      </c>
      <c r="J93" s="16" t="s">
        <v>68</v>
      </c>
      <c r="K93" s="16" t="s">
        <v>173</v>
      </c>
      <c r="L93" s="2">
        <f t="shared" si="6"/>
        <v>84.395390000000006</v>
      </c>
      <c r="M93" s="2" t="str">
        <f t="shared" si="7"/>
        <v>SD</v>
      </c>
      <c r="N93" s="2"/>
      <c r="O93" s="2"/>
      <c r="P93" s="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12" t="s">
        <v>213</v>
      </c>
      <c r="B94" s="12" t="s">
        <v>221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118</v>
      </c>
      <c r="J94" s="16" t="s">
        <v>68</v>
      </c>
      <c r="K94" s="16" t="s">
        <v>173</v>
      </c>
      <c r="L94" s="2">
        <f t="shared" si="6"/>
        <v>1147.3</v>
      </c>
      <c r="M94" s="2" t="str">
        <f t="shared" si="7"/>
        <v>SD</v>
      </c>
      <c r="N94" s="2"/>
      <c r="O94" s="2"/>
      <c r="P94" s="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12" t="s">
        <v>213</v>
      </c>
      <c r="B95" s="12" t="s">
        <v>222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118</v>
      </c>
      <c r="J95" s="16" t="s">
        <v>46</v>
      </c>
      <c r="K95" s="16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12" t="s">
        <v>203</v>
      </c>
      <c r="B96" s="12" t="s">
        <v>220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79</v>
      </c>
      <c r="J96" s="16" t="s">
        <v>79</v>
      </c>
      <c r="K96" s="16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12" t="s">
        <v>220</v>
      </c>
      <c r="B97" s="12" t="s">
        <v>223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79</v>
      </c>
      <c r="J97" s="16" t="s">
        <v>79</v>
      </c>
      <c r="K97" s="16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12" t="s">
        <v>220</v>
      </c>
      <c r="B98" s="12" t="s">
        <v>222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79</v>
      </c>
      <c r="J98" s="16" t="s">
        <v>46</v>
      </c>
      <c r="K98" s="16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12" t="s">
        <v>220</v>
      </c>
      <c r="B99" s="12" t="s">
        <v>214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79</v>
      </c>
      <c r="J99" s="16" t="s">
        <v>51</v>
      </c>
      <c r="K99" s="16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12" t="s">
        <v>223</v>
      </c>
      <c r="B100" s="12" t="s">
        <v>222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79</v>
      </c>
      <c r="J100" s="16" t="s">
        <v>46</v>
      </c>
      <c r="K100" s="16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12" t="s">
        <v>223</v>
      </c>
      <c r="B101" s="12" t="s">
        <v>224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79</v>
      </c>
      <c r="J101" s="16" t="s">
        <v>51</v>
      </c>
      <c r="K101" s="16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12" t="s">
        <v>223</v>
      </c>
      <c r="B102" s="12" t="s">
        <v>225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79</v>
      </c>
      <c r="J102" s="16" t="s">
        <v>74</v>
      </c>
      <c r="K102" s="16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12" t="s">
        <v>223</v>
      </c>
      <c r="B103" s="12" t="s">
        <v>226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79</v>
      </c>
      <c r="J103" s="16" t="s">
        <v>46</v>
      </c>
      <c r="K103" s="16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12" t="s">
        <v>217</v>
      </c>
      <c r="B104" s="12" t="s">
        <v>218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68</v>
      </c>
      <c r="J104" s="16" t="s">
        <v>68</v>
      </c>
      <c r="K104" s="16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12" t="s">
        <v>218</v>
      </c>
      <c r="B105" s="12" t="s">
        <v>221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68</v>
      </c>
      <c r="J105" s="16" t="s">
        <v>68</v>
      </c>
      <c r="K105" s="16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12" t="s">
        <v>218</v>
      </c>
      <c r="B106" s="12" t="s">
        <v>227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68</v>
      </c>
      <c r="J106" s="16" t="s">
        <v>140</v>
      </c>
      <c r="K106" s="16" t="s">
        <v>173</v>
      </c>
      <c r="L106" s="2">
        <f t="shared" si="6"/>
        <v>1554.97</v>
      </c>
      <c r="M106" s="2" t="str">
        <f t="shared" si="7"/>
        <v>WI</v>
      </c>
      <c r="N106" s="2"/>
      <c r="O106" s="2"/>
      <c r="P106" s="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12" t="s">
        <v>218</v>
      </c>
      <c r="B107" s="12" t="s">
        <v>228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68</v>
      </c>
      <c r="J107" s="16" t="s">
        <v>68</v>
      </c>
      <c r="K107" s="16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12" t="s">
        <v>221</v>
      </c>
      <c r="B108" s="12" t="s">
        <v>222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68</v>
      </c>
      <c r="J108" s="16" t="s">
        <v>46</v>
      </c>
      <c r="K108" s="16" t="s">
        <v>173</v>
      </c>
      <c r="L108" s="2">
        <f t="shared" si="6"/>
        <v>64.588009999999997</v>
      </c>
      <c r="M108" s="2" t="str">
        <f t="shared" si="7"/>
        <v>IA</v>
      </c>
      <c r="N108" s="2"/>
      <c r="O108" s="2"/>
      <c r="P108" s="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12" t="s">
        <v>221</v>
      </c>
      <c r="B109" s="12" t="s">
        <v>228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68</v>
      </c>
      <c r="J109" s="16" t="s">
        <v>68</v>
      </c>
      <c r="K109" s="16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12" t="s">
        <v>222</v>
      </c>
      <c r="B110" s="12" t="s">
        <v>225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46</v>
      </c>
      <c r="J110" s="16" t="s">
        <v>74</v>
      </c>
      <c r="K110" s="16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12" t="s">
        <v>222</v>
      </c>
      <c r="B111" s="12" t="s">
        <v>228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46</v>
      </c>
      <c r="J111" s="16" t="s">
        <v>68</v>
      </c>
      <c r="K111" s="16" t="s">
        <v>173</v>
      </c>
      <c r="L111" s="2">
        <f t="shared" si="6"/>
        <v>362.37700000000001</v>
      </c>
      <c r="M111" s="2" t="str">
        <f t="shared" si="7"/>
        <v>IA</v>
      </c>
      <c r="N111" s="2"/>
      <c r="O111" s="2"/>
      <c r="P111" s="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12" t="s">
        <v>222</v>
      </c>
      <c r="B112" s="12" t="s">
        <v>229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46</v>
      </c>
      <c r="J112" s="16" t="s">
        <v>46</v>
      </c>
      <c r="K112" s="16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12" t="s">
        <v>222</v>
      </c>
      <c r="B113" s="12" t="s">
        <v>226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46</v>
      </c>
      <c r="J113" s="16" t="s">
        <v>46</v>
      </c>
      <c r="K113" s="16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12" t="s">
        <v>227</v>
      </c>
      <c r="B114" s="12" t="s">
        <v>228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140</v>
      </c>
      <c r="J114" s="16" t="s">
        <v>68</v>
      </c>
      <c r="K114" s="16" t="s">
        <v>173</v>
      </c>
      <c r="L114" s="2">
        <f t="shared" si="6"/>
        <v>66.640010000000004</v>
      </c>
      <c r="M114" s="2" t="str">
        <f t="shared" si="7"/>
        <v>WI</v>
      </c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12" t="s">
        <v>227</v>
      </c>
      <c r="B115" s="12" t="s">
        <v>230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140</v>
      </c>
      <c r="J115" s="16" t="s">
        <v>67</v>
      </c>
      <c r="K115" s="16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12" t="s">
        <v>227</v>
      </c>
      <c r="B116" s="12" t="s">
        <v>231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140</v>
      </c>
      <c r="J116" s="16" t="s">
        <v>140</v>
      </c>
      <c r="K116" s="16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12" t="s">
        <v>227</v>
      </c>
      <c r="B117" s="12" t="s">
        <v>232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140</v>
      </c>
      <c r="J117" s="16" t="s">
        <v>140</v>
      </c>
      <c r="K117" s="16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12" t="s">
        <v>227</v>
      </c>
      <c r="B118" s="12" t="s">
        <v>233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140</v>
      </c>
      <c r="J118" s="16" t="s">
        <v>140</v>
      </c>
      <c r="K118" s="16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2" t="s">
        <v>209</v>
      </c>
      <c r="B119" s="12" t="s">
        <v>211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91</v>
      </c>
      <c r="J119" s="16" t="s">
        <v>124</v>
      </c>
      <c r="K119" s="16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2" t="s">
        <v>211</v>
      </c>
      <c r="B120" s="12" t="s">
        <v>234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124</v>
      </c>
      <c r="J120" s="16" t="s">
        <v>104</v>
      </c>
      <c r="K120" s="16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2" t="s">
        <v>211</v>
      </c>
      <c r="B121" s="12" t="s">
        <v>235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124</v>
      </c>
      <c r="J121" s="16" t="s">
        <v>104</v>
      </c>
      <c r="K121" s="16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2" t="s">
        <v>234</v>
      </c>
      <c r="B122" s="12" t="s">
        <v>235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104</v>
      </c>
      <c r="J122" s="16" t="s">
        <v>104</v>
      </c>
      <c r="K122" s="16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2" t="s">
        <v>234</v>
      </c>
      <c r="B123" s="12" t="s">
        <v>214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104</v>
      </c>
      <c r="J123" s="16" t="s">
        <v>51</v>
      </c>
      <c r="K123" s="16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2" t="s">
        <v>234</v>
      </c>
      <c r="B124" s="12" t="s">
        <v>224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104</v>
      </c>
      <c r="J124" s="16" t="s">
        <v>51</v>
      </c>
      <c r="K124" s="16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2" t="s">
        <v>235</v>
      </c>
      <c r="B125" s="12" t="s">
        <v>236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104</v>
      </c>
      <c r="J125" s="16" t="s">
        <v>104</v>
      </c>
      <c r="K125" s="16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2" t="s">
        <v>235</v>
      </c>
      <c r="B126" s="12" t="s">
        <v>224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104</v>
      </c>
      <c r="J126" s="16" t="s">
        <v>51</v>
      </c>
      <c r="K126" s="16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2" t="s">
        <v>235</v>
      </c>
      <c r="B127" s="12" t="s">
        <v>237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104</v>
      </c>
      <c r="J127" s="16" t="s">
        <v>12</v>
      </c>
      <c r="K127" s="16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2" t="s">
        <v>235</v>
      </c>
      <c r="B128" s="12" t="s">
        <v>238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104</v>
      </c>
      <c r="J128" s="16" t="s">
        <v>124</v>
      </c>
      <c r="K128" s="16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2" t="s">
        <v>235</v>
      </c>
      <c r="B129" s="12" t="s">
        <v>239</v>
      </c>
      <c r="C129" s="15">
        <v>0</v>
      </c>
      <c r="D129" s="15">
        <v>220</v>
      </c>
      <c r="E129" s="15">
        <v>345.90600000000001</v>
      </c>
      <c r="F129" s="12" t="s">
        <v>240</v>
      </c>
      <c r="G129" s="15">
        <v>50</v>
      </c>
      <c r="H129" s="15">
        <v>60</v>
      </c>
      <c r="I129" s="16" t="s">
        <v>104</v>
      </c>
      <c r="J129" s="16" t="s">
        <v>124</v>
      </c>
      <c r="K129" s="16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2" t="s">
        <v>235</v>
      </c>
      <c r="B130" s="12" t="s">
        <v>241</v>
      </c>
      <c r="C130" s="15">
        <v>0</v>
      </c>
      <c r="D130" s="15">
        <v>0</v>
      </c>
      <c r="E130" s="15">
        <v>0</v>
      </c>
      <c r="F130" s="12" t="s">
        <v>242</v>
      </c>
      <c r="G130" s="15">
        <v>50</v>
      </c>
      <c r="H130" s="15">
        <v>63</v>
      </c>
      <c r="I130" s="16" t="s">
        <v>104</v>
      </c>
      <c r="J130" s="16" t="s">
        <v>124</v>
      </c>
      <c r="K130" s="16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2" t="s">
        <v>235</v>
      </c>
      <c r="B131" s="12" t="s">
        <v>243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104</v>
      </c>
      <c r="J131" s="16" t="s">
        <v>12</v>
      </c>
      <c r="K131" s="16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2" t="s">
        <v>236</v>
      </c>
      <c r="B132" s="12" t="s">
        <v>224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104</v>
      </c>
      <c r="J132" s="16" t="s">
        <v>51</v>
      </c>
      <c r="K132" s="16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2" t="s">
        <v>236</v>
      </c>
      <c r="B133" s="12" t="s">
        <v>244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104</v>
      </c>
      <c r="J133" s="16" t="s">
        <v>74</v>
      </c>
      <c r="K133" s="16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2" t="s">
        <v>236</v>
      </c>
      <c r="B134" s="12" t="s">
        <v>237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104</v>
      </c>
      <c r="J134" s="16" t="s">
        <v>12</v>
      </c>
      <c r="K134" s="16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2" t="s">
        <v>214</v>
      </c>
      <c r="B135" s="12" t="s">
        <v>224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51</v>
      </c>
      <c r="J135" s="16" t="s">
        <v>51</v>
      </c>
      <c r="K135" s="16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2" t="s">
        <v>224</v>
      </c>
      <c r="B136" s="12" t="s">
        <v>225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51</v>
      </c>
      <c r="J136" s="16" t="s">
        <v>74</v>
      </c>
      <c r="K136" s="16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2" t="s">
        <v>224</v>
      </c>
      <c r="B137" s="12" t="s">
        <v>244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51</v>
      </c>
      <c r="J137" s="16" t="s">
        <v>74</v>
      </c>
      <c r="K137" s="16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2" t="s">
        <v>225</v>
      </c>
      <c r="B138" s="12" t="s">
        <v>244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74</v>
      </c>
      <c r="J138" s="16" t="s">
        <v>74</v>
      </c>
      <c r="K138" s="16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2" t="s">
        <v>225</v>
      </c>
      <c r="B139" s="12" t="s">
        <v>226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74</v>
      </c>
      <c r="J139" s="16" t="s">
        <v>46</v>
      </c>
      <c r="K139" s="16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2" t="s">
        <v>225</v>
      </c>
      <c r="B140" s="12" t="s">
        <v>245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74</v>
      </c>
      <c r="J140" s="16" t="s">
        <v>74</v>
      </c>
      <c r="K140" s="16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2" t="s">
        <v>225</v>
      </c>
      <c r="B141" s="12" t="s">
        <v>246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74</v>
      </c>
      <c r="J141" s="16" t="s">
        <v>74</v>
      </c>
      <c r="K141" s="16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2" t="s">
        <v>244</v>
      </c>
      <c r="B142" s="12" t="s">
        <v>237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74</v>
      </c>
      <c r="J142" s="16" t="s">
        <v>12</v>
      </c>
      <c r="K142" s="16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2" t="s">
        <v>244</v>
      </c>
      <c r="B143" s="12" t="s">
        <v>246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74</v>
      </c>
      <c r="J143" s="16" t="s">
        <v>74</v>
      </c>
      <c r="K143" s="16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2" t="s">
        <v>244</v>
      </c>
      <c r="B144" s="12" t="s">
        <v>247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74</v>
      </c>
      <c r="J144" s="16" t="s">
        <v>74</v>
      </c>
      <c r="K144" s="16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2" t="s">
        <v>244</v>
      </c>
      <c r="B145" s="12" t="s">
        <v>243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74</v>
      </c>
      <c r="J145" s="16" t="s">
        <v>12</v>
      </c>
      <c r="K145" s="16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2" t="s">
        <v>237</v>
      </c>
      <c r="B146" s="12" t="s">
        <v>243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12</v>
      </c>
      <c r="J146" s="16" t="s">
        <v>12</v>
      </c>
      <c r="K146" s="16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2" t="s">
        <v>238</v>
      </c>
      <c r="B147" s="12" t="s">
        <v>248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124</v>
      </c>
      <c r="J147" s="16" t="s">
        <v>58</v>
      </c>
      <c r="K147" s="16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2" t="s">
        <v>238</v>
      </c>
      <c r="B148" s="12" t="s">
        <v>241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124</v>
      </c>
      <c r="J148" s="16" t="s">
        <v>124</v>
      </c>
      <c r="K148" s="16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2" t="s">
        <v>238</v>
      </c>
      <c r="B149" s="12" t="s">
        <v>249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124</v>
      </c>
      <c r="J149" s="16" t="s">
        <v>124</v>
      </c>
      <c r="K149" s="16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2" t="s">
        <v>238</v>
      </c>
      <c r="B150" s="12" t="s">
        <v>243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124</v>
      </c>
      <c r="J150" s="16" t="s">
        <v>12</v>
      </c>
      <c r="K150" s="16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2" t="s">
        <v>248</v>
      </c>
      <c r="B151" s="12" t="s">
        <v>249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58</v>
      </c>
      <c r="J151" s="16" t="s">
        <v>124</v>
      </c>
      <c r="K151" s="16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2" t="s">
        <v>248</v>
      </c>
      <c r="B152" s="12" t="s">
        <v>243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58</v>
      </c>
      <c r="J152" s="16" t="s">
        <v>12</v>
      </c>
      <c r="K152" s="16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2" t="s">
        <v>248</v>
      </c>
      <c r="B153" s="12" t="s">
        <v>250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58</v>
      </c>
      <c r="J153" s="16" t="s">
        <v>58</v>
      </c>
      <c r="K153" s="16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2" t="s">
        <v>248</v>
      </c>
      <c r="B154" s="12" t="s">
        <v>251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58</v>
      </c>
      <c r="J154" s="16" t="s">
        <v>71</v>
      </c>
      <c r="K154" s="16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2" t="s">
        <v>239</v>
      </c>
      <c r="B155" s="12" t="s">
        <v>252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124</v>
      </c>
      <c r="J155" s="16" t="s">
        <v>124</v>
      </c>
      <c r="K155" s="16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2" t="s">
        <v>239</v>
      </c>
      <c r="B156" s="12" t="s">
        <v>253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124</v>
      </c>
      <c r="J156" s="16" t="s">
        <v>124</v>
      </c>
      <c r="K156" s="16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2" t="s">
        <v>239</v>
      </c>
      <c r="B157" s="12" t="s">
        <v>241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124</v>
      </c>
      <c r="J157" s="16" t="s">
        <v>124</v>
      </c>
      <c r="K157" s="16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2" t="s">
        <v>252</v>
      </c>
      <c r="B158" s="12" t="s">
        <v>253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124</v>
      </c>
      <c r="J158" s="16" t="s">
        <v>124</v>
      </c>
      <c r="K158" s="16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2" t="s">
        <v>252</v>
      </c>
      <c r="B159" s="12" t="s">
        <v>241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124</v>
      </c>
      <c r="J159" s="16" t="s">
        <v>124</v>
      </c>
      <c r="K159" s="16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2" t="s">
        <v>252</v>
      </c>
      <c r="B160" s="12" t="s">
        <v>254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124</v>
      </c>
      <c r="J160" s="16" t="s">
        <v>124</v>
      </c>
      <c r="K160" s="16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2" t="s">
        <v>252</v>
      </c>
      <c r="B161" s="12" t="s">
        <v>255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124</v>
      </c>
      <c r="J161" s="16" t="s">
        <v>124</v>
      </c>
      <c r="K161" s="16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2" t="s">
        <v>241</v>
      </c>
      <c r="B162" s="12" t="s">
        <v>254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124</v>
      </c>
      <c r="J162" s="16" t="s">
        <v>124</v>
      </c>
      <c r="K162" s="16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2" t="s">
        <v>241</v>
      </c>
      <c r="B163" s="12" t="s">
        <v>256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124</v>
      </c>
      <c r="J163" s="16" t="s">
        <v>124</v>
      </c>
      <c r="K163" s="16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2" t="s">
        <v>254</v>
      </c>
      <c r="B164" s="12" t="s">
        <v>255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124</v>
      </c>
      <c r="J164" s="16" t="s">
        <v>124</v>
      </c>
      <c r="K164" s="16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2" t="s">
        <v>254</v>
      </c>
      <c r="B165" s="12" t="s">
        <v>256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124</v>
      </c>
      <c r="J165" s="16" t="s">
        <v>124</v>
      </c>
      <c r="K165" s="16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2" t="s">
        <v>255</v>
      </c>
      <c r="B166" s="12" t="s">
        <v>256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124</v>
      </c>
      <c r="J166" s="16" t="s">
        <v>124</v>
      </c>
      <c r="K166" s="16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2" t="s">
        <v>249</v>
      </c>
      <c r="B167" s="12" t="s">
        <v>250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124</v>
      </c>
      <c r="J167" s="16" t="s">
        <v>58</v>
      </c>
      <c r="K167" s="16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2" t="s">
        <v>228</v>
      </c>
      <c r="B168" s="12" t="s">
        <v>229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68</v>
      </c>
      <c r="J168" s="16" t="s">
        <v>46</v>
      </c>
      <c r="K168" s="16" t="s">
        <v>173</v>
      </c>
      <c r="L168" s="2">
        <f t="shared" si="8"/>
        <v>949.37850000000003</v>
      </c>
      <c r="M168" s="2" t="str">
        <f t="shared" si="9"/>
        <v>IA</v>
      </c>
      <c r="N168" s="2"/>
      <c r="O168" s="2"/>
      <c r="P168" s="2"/>
      <c r="Q168" s="2"/>
      <c r="R168" s="2"/>
    </row>
    <row r="169" spans="1:18" ht="15.75" customHeight="1">
      <c r="A169" s="12" t="s">
        <v>228</v>
      </c>
      <c r="B169" s="12" t="s">
        <v>233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68</v>
      </c>
      <c r="J169" s="16" t="s">
        <v>140</v>
      </c>
      <c r="K169" s="16" t="s">
        <v>173</v>
      </c>
      <c r="L169" s="2">
        <f t="shared" si="8"/>
        <v>55.697522820000003</v>
      </c>
      <c r="M169" s="2" t="str">
        <f t="shared" si="9"/>
        <v>WI</v>
      </c>
      <c r="N169" s="2"/>
      <c r="O169" s="2"/>
      <c r="P169" s="2"/>
      <c r="Q169" s="2"/>
      <c r="R169" s="2"/>
    </row>
    <row r="170" spans="1:18" ht="15.75" customHeight="1">
      <c r="A170" s="12" t="s">
        <v>229</v>
      </c>
      <c r="B170" s="12" t="s">
        <v>226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46</v>
      </c>
      <c r="J170" s="16" t="s">
        <v>46</v>
      </c>
      <c r="K170" s="16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2" t="s">
        <v>229</v>
      </c>
      <c r="B171" s="12" t="s">
        <v>233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46</v>
      </c>
      <c r="J171" s="16" t="s">
        <v>140</v>
      </c>
      <c r="K171" s="16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2" t="s">
        <v>226</v>
      </c>
      <c r="B172" s="12" t="s">
        <v>245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46</v>
      </c>
      <c r="J172" s="16" t="s">
        <v>74</v>
      </c>
      <c r="K172" s="16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2" t="s">
        <v>226</v>
      </c>
      <c r="B173" s="12" t="s">
        <v>233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46</v>
      </c>
      <c r="J173" s="16" t="s">
        <v>140</v>
      </c>
      <c r="K173" s="16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2" t="s">
        <v>226</v>
      </c>
      <c r="B174" s="12" t="s">
        <v>257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46</v>
      </c>
      <c r="J174" s="16" t="s">
        <v>41</v>
      </c>
      <c r="K174" s="16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2" t="s">
        <v>226</v>
      </c>
      <c r="B175" s="12" t="s">
        <v>258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46</v>
      </c>
      <c r="J175" s="16" t="s">
        <v>41</v>
      </c>
      <c r="K175" s="16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2" t="s">
        <v>245</v>
      </c>
      <c r="B176" s="12" t="s">
        <v>246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74</v>
      </c>
      <c r="J176" s="16" t="s">
        <v>74</v>
      </c>
      <c r="K176" s="16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2" t="s">
        <v>245</v>
      </c>
      <c r="B177" s="12" t="s">
        <v>258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74</v>
      </c>
      <c r="J177" s="16" t="s">
        <v>41</v>
      </c>
      <c r="K177" s="16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2" t="s">
        <v>246</v>
      </c>
      <c r="B178" s="12" t="s">
        <v>259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74</v>
      </c>
      <c r="J178" s="16" t="s">
        <v>74</v>
      </c>
      <c r="K178" s="16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2" t="s">
        <v>246</v>
      </c>
      <c r="B179" s="12" t="s">
        <v>258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74</v>
      </c>
      <c r="J179" s="16" t="s">
        <v>41</v>
      </c>
      <c r="K179" s="16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2" t="s">
        <v>246</v>
      </c>
      <c r="B180" s="12" t="s">
        <v>247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74</v>
      </c>
      <c r="J180" s="16" t="s">
        <v>74</v>
      </c>
      <c r="K180" s="16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2" t="s">
        <v>259</v>
      </c>
      <c r="B181" s="12" t="s">
        <v>247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74</v>
      </c>
      <c r="J181" s="16" t="s">
        <v>74</v>
      </c>
      <c r="K181" s="16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2" t="s">
        <v>230</v>
      </c>
      <c r="B182" s="12" t="s">
        <v>231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67</v>
      </c>
      <c r="J182" s="16" t="s">
        <v>140</v>
      </c>
      <c r="K182" s="16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2" t="s">
        <v>230</v>
      </c>
      <c r="B183" s="12" t="s">
        <v>260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67</v>
      </c>
      <c r="J183" s="16" t="s">
        <v>67</v>
      </c>
      <c r="K183" s="16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2" t="s">
        <v>231</v>
      </c>
      <c r="B184" s="12" t="s">
        <v>232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140</v>
      </c>
      <c r="J184" s="16" t="s">
        <v>140</v>
      </c>
      <c r="K184" s="16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2" t="s">
        <v>231</v>
      </c>
      <c r="B185" s="12" t="s">
        <v>261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140</v>
      </c>
      <c r="J185" s="16" t="s">
        <v>140</v>
      </c>
      <c r="K185" s="16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2" t="s">
        <v>232</v>
      </c>
      <c r="B186" s="12" t="s">
        <v>233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140</v>
      </c>
      <c r="J186" s="16" t="s">
        <v>140</v>
      </c>
      <c r="K186" s="16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2" t="s">
        <v>232</v>
      </c>
      <c r="B187" s="12" t="s">
        <v>262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140</v>
      </c>
      <c r="J187" s="16" t="s">
        <v>140</v>
      </c>
      <c r="K187" s="16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2" t="s">
        <v>232</v>
      </c>
      <c r="B188" s="12" t="s">
        <v>261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140</v>
      </c>
      <c r="J188" s="16" t="s">
        <v>140</v>
      </c>
      <c r="K188" s="16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2" t="s">
        <v>233</v>
      </c>
      <c r="B189" s="12" t="s">
        <v>262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140</v>
      </c>
      <c r="J189" s="16" t="s">
        <v>140</v>
      </c>
      <c r="K189" s="16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2" t="s">
        <v>233</v>
      </c>
      <c r="B190" s="12" t="s">
        <v>257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140</v>
      </c>
      <c r="J190" s="16" t="s">
        <v>41</v>
      </c>
      <c r="K190" s="16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2" t="s">
        <v>262</v>
      </c>
      <c r="B191" s="12" t="s">
        <v>261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140</v>
      </c>
      <c r="J191" s="16" t="s">
        <v>140</v>
      </c>
      <c r="K191" s="16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2" t="s">
        <v>262</v>
      </c>
      <c r="B192" s="12" t="s">
        <v>257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140</v>
      </c>
      <c r="J192" s="16" t="s">
        <v>41</v>
      </c>
      <c r="K192" s="16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2" t="s">
        <v>261</v>
      </c>
      <c r="B193" s="12" t="s">
        <v>257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140</v>
      </c>
      <c r="J193" s="16" t="s">
        <v>41</v>
      </c>
      <c r="K193" s="16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2" t="s">
        <v>257</v>
      </c>
      <c r="B194" s="12" t="s">
        <v>258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41</v>
      </c>
      <c r="J194" s="16" t="s">
        <v>41</v>
      </c>
      <c r="K194" s="16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2" t="s">
        <v>257</v>
      </c>
      <c r="B195" s="12" t="s">
        <v>263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41</v>
      </c>
      <c r="J195" s="16" t="s">
        <v>41</v>
      </c>
      <c r="K195" s="16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2" t="s">
        <v>257</v>
      </c>
      <c r="B196" s="12" t="s">
        <v>264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41</v>
      </c>
      <c r="J196" s="16" t="s">
        <v>41</v>
      </c>
      <c r="K196" s="16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2" t="s">
        <v>257</v>
      </c>
      <c r="B197" s="12" t="s">
        <v>265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41</v>
      </c>
      <c r="J197" s="16" t="s">
        <v>44</v>
      </c>
      <c r="K197" s="16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2" t="s">
        <v>258</v>
      </c>
      <c r="B198" s="12" t="s">
        <v>263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41</v>
      </c>
      <c r="J198" s="16" t="s">
        <v>41</v>
      </c>
      <c r="K198" s="16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2" t="s">
        <v>258</v>
      </c>
      <c r="B199" s="12" t="s">
        <v>264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41</v>
      </c>
      <c r="J199" s="16" t="s">
        <v>41</v>
      </c>
      <c r="K199" s="16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2" t="s">
        <v>258</v>
      </c>
      <c r="B200" s="12" t="s">
        <v>266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41</v>
      </c>
      <c r="J200" s="16" t="s">
        <v>55</v>
      </c>
      <c r="K200" s="16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2" t="s">
        <v>258</v>
      </c>
      <c r="B201" s="12" t="s">
        <v>267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41</v>
      </c>
      <c r="J201" s="16" t="s">
        <v>44</v>
      </c>
      <c r="K201" s="16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2" t="s">
        <v>258</v>
      </c>
      <c r="B202" s="12" t="s">
        <v>268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41</v>
      </c>
      <c r="J202" s="16" t="s">
        <v>55</v>
      </c>
      <c r="K202" s="16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2" t="s">
        <v>263</v>
      </c>
      <c r="B203" s="12" t="s">
        <v>264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41</v>
      </c>
      <c r="J203" s="16" t="s">
        <v>41</v>
      </c>
      <c r="K203" s="16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2" t="s">
        <v>264</v>
      </c>
      <c r="B204" s="12" t="s">
        <v>265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41</v>
      </c>
      <c r="J204" s="16" t="s">
        <v>44</v>
      </c>
      <c r="K204" s="16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2" t="s">
        <v>264</v>
      </c>
      <c r="B205" s="12" t="s">
        <v>267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41</v>
      </c>
      <c r="J205" s="16" t="s">
        <v>44</v>
      </c>
      <c r="K205" s="16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2" t="s">
        <v>247</v>
      </c>
      <c r="B206" s="12" t="s">
        <v>243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74</v>
      </c>
      <c r="J206" s="16" t="s">
        <v>12</v>
      </c>
      <c r="K206" s="16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2" t="s">
        <v>247</v>
      </c>
      <c r="B207" s="12" t="s">
        <v>269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74</v>
      </c>
      <c r="J207" s="16" t="s">
        <v>121</v>
      </c>
      <c r="K207" s="16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2" t="s">
        <v>243</v>
      </c>
      <c r="B208" s="12" t="s">
        <v>250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12</v>
      </c>
      <c r="J208" s="16" t="s">
        <v>58</v>
      </c>
      <c r="K208" s="16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2" t="s">
        <v>243</v>
      </c>
      <c r="B209" s="12" t="s">
        <v>251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12</v>
      </c>
      <c r="J209" s="16" t="s">
        <v>71</v>
      </c>
      <c r="K209" s="16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2" t="s">
        <v>243</v>
      </c>
      <c r="B210" s="12" t="s">
        <v>269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12</v>
      </c>
      <c r="J210" s="16" t="s">
        <v>121</v>
      </c>
      <c r="K210" s="16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2" t="s">
        <v>250</v>
      </c>
      <c r="B211" s="12" t="s">
        <v>251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58</v>
      </c>
      <c r="J211" s="16" t="s">
        <v>71</v>
      </c>
      <c r="K211" s="16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2" t="s">
        <v>251</v>
      </c>
      <c r="B212" s="12" t="s">
        <v>270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71</v>
      </c>
      <c r="J212" s="16" t="s">
        <v>71</v>
      </c>
      <c r="K212" s="16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2" t="s">
        <v>251</v>
      </c>
      <c r="B213" s="12" t="s">
        <v>271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71</v>
      </c>
      <c r="J213" s="16" t="s">
        <v>3</v>
      </c>
      <c r="K213" s="16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2" t="s">
        <v>251</v>
      </c>
      <c r="B214" s="12" t="s">
        <v>272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71</v>
      </c>
      <c r="J214" s="16" t="s">
        <v>3</v>
      </c>
      <c r="K214" s="16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2" t="s">
        <v>251</v>
      </c>
      <c r="B215" s="12" t="s">
        <v>269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71</v>
      </c>
      <c r="J215" s="16" t="s">
        <v>121</v>
      </c>
      <c r="K215" s="16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2" t="s">
        <v>270</v>
      </c>
      <c r="B216" s="12" t="s">
        <v>271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71</v>
      </c>
      <c r="J216" s="16" t="s">
        <v>3</v>
      </c>
      <c r="K216" s="16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2" t="s">
        <v>270</v>
      </c>
      <c r="B217" s="12" t="s">
        <v>269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71</v>
      </c>
      <c r="J217" s="16" t="s">
        <v>121</v>
      </c>
      <c r="K217" s="16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2" t="s">
        <v>271</v>
      </c>
      <c r="B218" s="12" t="s">
        <v>272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2" t="s">
        <v>271</v>
      </c>
      <c r="B219" s="12" t="s">
        <v>269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121</v>
      </c>
      <c r="K219" s="16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2" t="s">
        <v>271</v>
      </c>
      <c r="B220" s="12" t="s">
        <v>273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32</v>
      </c>
      <c r="K220" s="16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2" t="s">
        <v>272</v>
      </c>
      <c r="B221" s="12" t="s">
        <v>274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29</v>
      </c>
      <c r="K221" s="16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2" t="s">
        <v>272</v>
      </c>
      <c r="B222" s="12" t="s">
        <v>273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32</v>
      </c>
      <c r="K222" s="16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2" t="s">
        <v>274</v>
      </c>
      <c r="B223" s="12" t="s">
        <v>273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29</v>
      </c>
      <c r="J223" s="16" t="s">
        <v>32</v>
      </c>
      <c r="K223" s="16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2" t="s">
        <v>274</v>
      </c>
      <c r="B224" s="12" t="s">
        <v>275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29</v>
      </c>
      <c r="J224" s="16" t="s">
        <v>29</v>
      </c>
      <c r="K224" s="16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2" t="s">
        <v>269</v>
      </c>
      <c r="B225" s="12" t="s">
        <v>266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121</v>
      </c>
      <c r="J225" s="16" t="s">
        <v>55</v>
      </c>
      <c r="K225" s="16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2" t="s">
        <v>269</v>
      </c>
      <c r="B226" s="12" t="s">
        <v>273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121</v>
      </c>
      <c r="J226" s="16" t="s">
        <v>32</v>
      </c>
      <c r="K226" s="16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2" t="s">
        <v>269</v>
      </c>
      <c r="B227" s="12" t="s">
        <v>276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121</v>
      </c>
      <c r="J227" s="16" t="s">
        <v>96</v>
      </c>
      <c r="K227" s="16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2" t="s">
        <v>269</v>
      </c>
      <c r="B228" s="12" t="s">
        <v>268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121</v>
      </c>
      <c r="J228" s="16" t="s">
        <v>55</v>
      </c>
      <c r="K228" s="16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2" t="s">
        <v>269</v>
      </c>
      <c r="B229" s="12" t="s">
        <v>277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121</v>
      </c>
      <c r="J229" s="16" t="s">
        <v>55</v>
      </c>
      <c r="K229" s="16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2" t="s">
        <v>269</v>
      </c>
      <c r="B230" s="12" t="s">
        <v>278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121</v>
      </c>
      <c r="J230" s="16" t="s">
        <v>132</v>
      </c>
      <c r="K230" s="16" t="s">
        <v>173</v>
      </c>
      <c r="L230" s="2" t="str">
        <f t="shared" si="10"/>
        <v/>
      </c>
      <c r="M230" s="2" t="str">
        <f t="shared" si="11"/>
        <v/>
      </c>
      <c r="N230" s="2"/>
      <c r="O230" s="2"/>
      <c r="P230" s="2"/>
      <c r="Q230" s="2"/>
      <c r="R230" s="2"/>
    </row>
    <row r="231" spans="1:18" ht="15.75" customHeight="1">
      <c r="A231" s="12" t="s">
        <v>266</v>
      </c>
      <c r="B231" s="12" t="s">
        <v>268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55</v>
      </c>
      <c r="J231" s="16" t="s">
        <v>55</v>
      </c>
      <c r="K231" s="16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2" t="s">
        <v>266</v>
      </c>
      <c r="B232" s="12" t="s">
        <v>277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55</v>
      </c>
      <c r="J232" s="16" t="s">
        <v>55</v>
      </c>
      <c r="K232" s="16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2" t="s">
        <v>273</v>
      </c>
      <c r="B233" s="12" t="s">
        <v>279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32</v>
      </c>
      <c r="J233" s="16" t="s">
        <v>115</v>
      </c>
      <c r="K233" s="16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2" t="s">
        <v>273</v>
      </c>
      <c r="B234" s="12" t="s">
        <v>280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32</v>
      </c>
      <c r="J234" s="16" t="s">
        <v>115</v>
      </c>
      <c r="K234" s="16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2" t="s">
        <v>273</v>
      </c>
      <c r="B235" s="12" t="s">
        <v>276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32</v>
      </c>
      <c r="J235" s="16" t="s">
        <v>96</v>
      </c>
      <c r="K235" s="16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2" t="s">
        <v>273</v>
      </c>
      <c r="B236" s="12" t="s">
        <v>275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32</v>
      </c>
      <c r="J236" s="16" t="s">
        <v>29</v>
      </c>
      <c r="K236" s="16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2" t="s">
        <v>279</v>
      </c>
      <c r="B237" s="12" t="s">
        <v>280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115</v>
      </c>
      <c r="J237" s="16" t="s">
        <v>115</v>
      </c>
      <c r="K237" s="16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2" t="s">
        <v>279</v>
      </c>
      <c r="B238" s="12" t="s">
        <v>276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115</v>
      </c>
      <c r="J238" s="16" t="s">
        <v>96</v>
      </c>
      <c r="K238" s="16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2" t="s">
        <v>279</v>
      </c>
      <c r="B239" s="12" t="s">
        <v>281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115</v>
      </c>
      <c r="J239" s="16" t="s">
        <v>96</v>
      </c>
      <c r="K239" s="16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2" t="s">
        <v>280</v>
      </c>
      <c r="B240" s="12" t="s">
        <v>281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115</v>
      </c>
      <c r="J240" s="16" t="s">
        <v>96</v>
      </c>
      <c r="K240" s="16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2" t="s">
        <v>276</v>
      </c>
      <c r="B241" s="12" t="s">
        <v>281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96</v>
      </c>
      <c r="J241" s="16" t="s">
        <v>96</v>
      </c>
      <c r="K241" s="16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2" t="s">
        <v>276</v>
      </c>
      <c r="B242" s="12" t="s">
        <v>278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96</v>
      </c>
      <c r="J242" s="16" t="s">
        <v>132</v>
      </c>
      <c r="K242" s="16" t="s">
        <v>173</v>
      </c>
      <c r="L242" s="2" t="str">
        <f t="shared" si="10"/>
        <v/>
      </c>
      <c r="M242" s="2" t="str">
        <f t="shared" si="11"/>
        <v/>
      </c>
      <c r="N242" s="2"/>
      <c r="O242" s="2"/>
      <c r="P242" s="2"/>
      <c r="Q242" s="2"/>
      <c r="R242" s="2"/>
    </row>
    <row r="243" spans="1:18" ht="15.75" customHeight="1">
      <c r="A243" s="12" t="s">
        <v>281</v>
      </c>
      <c r="B243" s="12" t="s">
        <v>282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96</v>
      </c>
      <c r="J243" s="16" t="s">
        <v>96</v>
      </c>
      <c r="K243" s="16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2" t="s">
        <v>282</v>
      </c>
      <c r="B244" s="12" t="s">
        <v>283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96</v>
      </c>
      <c r="J244" s="16" t="s">
        <v>132</v>
      </c>
      <c r="K244" s="16" t="s">
        <v>173</v>
      </c>
      <c r="L244" s="2" t="str">
        <f t="shared" si="10"/>
        <v/>
      </c>
      <c r="M244" s="2" t="str">
        <f t="shared" si="11"/>
        <v/>
      </c>
      <c r="N244" s="2"/>
      <c r="O244" s="2"/>
      <c r="P244" s="2"/>
      <c r="Q244" s="2"/>
      <c r="R244" s="2"/>
    </row>
    <row r="245" spans="1:18" ht="15.75" customHeight="1">
      <c r="A245" s="12" t="s">
        <v>282</v>
      </c>
      <c r="B245" s="12" t="s">
        <v>284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96</v>
      </c>
      <c r="J245" s="16" t="s">
        <v>138</v>
      </c>
      <c r="K245" s="16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2" t="s">
        <v>282</v>
      </c>
      <c r="B246" s="12" t="s">
        <v>278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96</v>
      </c>
      <c r="J246" s="16" t="s">
        <v>132</v>
      </c>
      <c r="K246" s="16" t="s">
        <v>173</v>
      </c>
      <c r="L246" s="2" t="str">
        <f t="shared" si="10"/>
        <v/>
      </c>
      <c r="M246" s="2" t="str">
        <f t="shared" si="11"/>
        <v/>
      </c>
      <c r="N246" s="2"/>
      <c r="O246" s="2"/>
      <c r="P246" s="2"/>
      <c r="Q246" s="2"/>
      <c r="R246" s="2"/>
    </row>
    <row r="247" spans="1:18" ht="15.75" customHeight="1">
      <c r="A247" s="12" t="s">
        <v>282</v>
      </c>
      <c r="B247" s="12" t="s">
        <v>285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96</v>
      </c>
      <c r="J247" s="16" t="s">
        <v>63</v>
      </c>
      <c r="K247" s="16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2" t="s">
        <v>282</v>
      </c>
      <c r="B248" s="12" t="s">
        <v>286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96</v>
      </c>
      <c r="J248" s="16" t="s">
        <v>63</v>
      </c>
      <c r="K248" s="16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2" t="s">
        <v>283</v>
      </c>
      <c r="B249" s="12" t="s">
        <v>284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132</v>
      </c>
      <c r="J249" s="16" t="s">
        <v>138</v>
      </c>
      <c r="K249" s="16" t="s">
        <v>173</v>
      </c>
      <c r="L249" s="2" t="str">
        <f t="shared" si="10"/>
        <v/>
      </c>
      <c r="M249" s="2" t="str">
        <f t="shared" si="11"/>
        <v/>
      </c>
      <c r="N249" s="2"/>
      <c r="O249" s="2"/>
      <c r="P249" s="2"/>
      <c r="Q249" s="2"/>
      <c r="R249" s="2"/>
    </row>
    <row r="250" spans="1:18" ht="15.75" customHeight="1">
      <c r="A250" s="12" t="s">
        <v>275</v>
      </c>
      <c r="B250" s="12" t="s">
        <v>287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29</v>
      </c>
      <c r="J250" s="16" t="s">
        <v>29</v>
      </c>
      <c r="K250" s="16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2" t="s">
        <v>260</v>
      </c>
      <c r="B251" s="12" t="s">
        <v>288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67</v>
      </c>
      <c r="J251" s="16" t="s">
        <v>67</v>
      </c>
      <c r="K251" s="16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2" t="s">
        <v>260</v>
      </c>
      <c r="B252" s="12" t="s">
        <v>265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67</v>
      </c>
      <c r="J252" s="16" t="s">
        <v>44</v>
      </c>
      <c r="K252" s="16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2" t="s">
        <v>260</v>
      </c>
      <c r="B253" s="12" t="s">
        <v>289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67</v>
      </c>
      <c r="J253" s="16" t="s">
        <v>102</v>
      </c>
      <c r="K253" s="16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2" t="s">
        <v>288</v>
      </c>
      <c r="B254" s="12" t="s">
        <v>265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67</v>
      </c>
      <c r="J254" s="16" t="s">
        <v>44</v>
      </c>
      <c r="K254" s="16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2" t="s">
        <v>265</v>
      </c>
      <c r="B255" s="12" t="s">
        <v>290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44</v>
      </c>
      <c r="J255" s="16" t="s">
        <v>44</v>
      </c>
      <c r="K255" s="16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2" t="s">
        <v>265</v>
      </c>
      <c r="B256" s="12" t="s">
        <v>267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44</v>
      </c>
      <c r="J256" s="16" t="s">
        <v>44</v>
      </c>
      <c r="K256" s="16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2" t="s">
        <v>265</v>
      </c>
      <c r="B257" s="12" t="s">
        <v>291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44</v>
      </c>
      <c r="J257" s="16" t="s">
        <v>102</v>
      </c>
      <c r="K257" s="16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2" t="s">
        <v>290</v>
      </c>
      <c r="B258" s="12" t="s">
        <v>267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44</v>
      </c>
      <c r="J258" s="16" t="s">
        <v>44</v>
      </c>
      <c r="K258" s="16" t="s">
        <v>167</v>
      </c>
      <c r="L258" s="2" t="str">
        <f t="shared" ref="L258:L312" si="12">IF(AND(K258="Different",OR(I258 = $O$1,J258=$O$1)),E258,"")</f>
        <v/>
      </c>
      <c r="M258" s="2" t="str">
        <f t="shared" ref="M258:M313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2" t="s">
        <v>267</v>
      </c>
      <c r="B259" s="12" t="s">
        <v>268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44</v>
      </c>
      <c r="J259" s="16" t="s">
        <v>55</v>
      </c>
      <c r="K259" s="16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2" t="s">
        <v>267</v>
      </c>
      <c r="B260" s="12" t="s">
        <v>277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44</v>
      </c>
      <c r="J260" s="16" t="s">
        <v>55</v>
      </c>
      <c r="K260" s="16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2" t="s">
        <v>267</v>
      </c>
      <c r="B261" s="12" t="s">
        <v>291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44</v>
      </c>
      <c r="J261" s="16" t="s">
        <v>102</v>
      </c>
      <c r="K261" s="16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2" t="s">
        <v>267</v>
      </c>
      <c r="B262" s="12" t="s">
        <v>292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44</v>
      </c>
      <c r="J262" s="16" t="s">
        <v>102</v>
      </c>
      <c r="K262" s="16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2" t="s">
        <v>268</v>
      </c>
      <c r="B263" s="12" t="s">
        <v>277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55</v>
      </c>
      <c r="J263" s="16" t="s">
        <v>55</v>
      </c>
      <c r="K263" s="16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2" t="s">
        <v>277</v>
      </c>
      <c r="B264" s="12" t="s">
        <v>293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55</v>
      </c>
      <c r="J264" s="16" t="s">
        <v>55</v>
      </c>
      <c r="K264" s="16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2" t="s">
        <v>277</v>
      </c>
      <c r="B265" s="12" t="s">
        <v>291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55</v>
      </c>
      <c r="J265" s="16" t="s">
        <v>102</v>
      </c>
      <c r="K265" s="16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2" t="s">
        <v>277</v>
      </c>
      <c r="B266" s="12" t="s">
        <v>292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55</v>
      </c>
      <c r="J266" s="16" t="s">
        <v>102</v>
      </c>
      <c r="K266" s="16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2" t="s">
        <v>277</v>
      </c>
      <c r="B267" s="12" t="s">
        <v>278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55</v>
      </c>
      <c r="J267" s="16" t="s">
        <v>132</v>
      </c>
      <c r="K267" s="16" t="s">
        <v>173</v>
      </c>
      <c r="L267" s="2" t="str">
        <f t="shared" si="12"/>
        <v/>
      </c>
      <c r="M267" s="2" t="str">
        <f t="shared" si="13"/>
        <v/>
      </c>
      <c r="N267" s="2"/>
      <c r="O267" s="2"/>
      <c r="P267" s="2"/>
      <c r="Q267" s="2"/>
      <c r="R267" s="2"/>
    </row>
    <row r="268" spans="1:18" ht="15.75" customHeight="1">
      <c r="A268" s="12" t="s">
        <v>293</v>
      </c>
      <c r="B268" s="12" t="s">
        <v>291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55</v>
      </c>
      <c r="J268" s="16" t="s">
        <v>102</v>
      </c>
      <c r="K268" s="16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2" t="s">
        <v>293</v>
      </c>
      <c r="B269" s="12" t="s">
        <v>294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55</v>
      </c>
      <c r="J269" s="16" t="s">
        <v>138</v>
      </c>
      <c r="K269" s="16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2" t="s">
        <v>293</v>
      </c>
      <c r="B270" s="12" t="s">
        <v>278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55</v>
      </c>
      <c r="J270" s="16" t="s">
        <v>132</v>
      </c>
      <c r="K270" s="16" t="s">
        <v>173</v>
      </c>
      <c r="L270" s="2" t="str">
        <f t="shared" si="12"/>
        <v/>
      </c>
      <c r="M270" s="2" t="str">
        <f t="shared" si="13"/>
        <v/>
      </c>
      <c r="N270" s="2"/>
      <c r="O270" s="2"/>
      <c r="P270" s="2"/>
      <c r="Q270" s="2"/>
      <c r="R270" s="2"/>
    </row>
    <row r="271" spans="1:18" ht="15.75" customHeight="1">
      <c r="A271" s="12" t="s">
        <v>289</v>
      </c>
      <c r="B271" s="12" t="s">
        <v>291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102</v>
      </c>
      <c r="J271" s="16" t="s">
        <v>102</v>
      </c>
      <c r="K271" s="16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2" t="s">
        <v>289</v>
      </c>
      <c r="B272" s="12" t="s">
        <v>295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102</v>
      </c>
      <c r="J272" s="16" t="s">
        <v>110</v>
      </c>
      <c r="K272" s="16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2" t="s">
        <v>289</v>
      </c>
      <c r="B273" s="12" t="s">
        <v>284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102</v>
      </c>
      <c r="J273" s="16" t="s">
        <v>138</v>
      </c>
      <c r="K273" s="16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2" t="s">
        <v>289</v>
      </c>
      <c r="B274" s="12" t="s">
        <v>296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102</v>
      </c>
      <c r="J274" s="16" t="s">
        <v>110</v>
      </c>
      <c r="K274" s="16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2" t="s">
        <v>291</v>
      </c>
      <c r="B275" s="12" t="s">
        <v>297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102</v>
      </c>
      <c r="J275" s="16" t="s">
        <v>102</v>
      </c>
      <c r="K275" s="16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2" t="s">
        <v>291</v>
      </c>
      <c r="B276" s="12" t="s">
        <v>292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102</v>
      </c>
      <c r="J276" s="16" t="s">
        <v>102</v>
      </c>
      <c r="K276" s="16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2" t="s">
        <v>291</v>
      </c>
      <c r="B277" s="12" t="s">
        <v>295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102</v>
      </c>
      <c r="J277" s="16" t="s">
        <v>110</v>
      </c>
      <c r="K277" s="16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2" t="s">
        <v>291</v>
      </c>
      <c r="B278" s="12" t="s">
        <v>284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102</v>
      </c>
      <c r="J278" s="16" t="s">
        <v>138</v>
      </c>
      <c r="K278" s="16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2" t="s">
        <v>291</v>
      </c>
      <c r="B279" s="12" t="s">
        <v>294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102</v>
      </c>
      <c r="J279" s="16" t="s">
        <v>138</v>
      </c>
      <c r="K279" s="16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2" t="s">
        <v>297</v>
      </c>
      <c r="B280" s="12" t="s">
        <v>292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102</v>
      </c>
      <c r="J280" s="16" t="s">
        <v>102</v>
      </c>
      <c r="K280" s="16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2" t="s">
        <v>295</v>
      </c>
      <c r="B281" s="12" t="s">
        <v>284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110</v>
      </c>
      <c r="J281" s="16" t="s">
        <v>138</v>
      </c>
      <c r="K281" s="16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2" t="s">
        <v>295</v>
      </c>
      <c r="B282" s="12" t="s">
        <v>296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110</v>
      </c>
      <c r="J282" s="16" t="s">
        <v>110</v>
      </c>
      <c r="K282" s="16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2" t="s">
        <v>284</v>
      </c>
      <c r="B283" s="12" t="s">
        <v>294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138</v>
      </c>
      <c r="J283" s="16" t="s">
        <v>138</v>
      </c>
      <c r="K283" s="16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2" t="s">
        <v>284</v>
      </c>
      <c r="B284" s="12" t="s">
        <v>278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138</v>
      </c>
      <c r="J284" s="16" t="s">
        <v>132</v>
      </c>
      <c r="K284" s="16" t="s">
        <v>173</v>
      </c>
      <c r="L284" s="2" t="str">
        <f t="shared" si="12"/>
        <v/>
      </c>
      <c r="M284" s="2" t="str">
        <f t="shared" si="13"/>
        <v/>
      </c>
      <c r="N284" s="2"/>
      <c r="O284" s="2"/>
      <c r="P284" s="2"/>
      <c r="Q284" s="2"/>
      <c r="R284" s="2"/>
    </row>
    <row r="285" spans="1:18" ht="15.75" customHeight="1">
      <c r="A285" s="12" t="s">
        <v>284</v>
      </c>
      <c r="B285" s="12" t="s">
        <v>298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138</v>
      </c>
      <c r="J285" s="16" t="s">
        <v>110</v>
      </c>
      <c r="K285" s="16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2" t="s">
        <v>284</v>
      </c>
      <c r="B286" s="12" t="s">
        <v>285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138</v>
      </c>
      <c r="J286" s="16" t="s">
        <v>63</v>
      </c>
      <c r="K286" s="16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2" t="s">
        <v>294</v>
      </c>
      <c r="B287" s="12" t="s">
        <v>278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138</v>
      </c>
      <c r="J287" s="16" t="s">
        <v>132</v>
      </c>
      <c r="K287" s="16" t="s">
        <v>173</v>
      </c>
      <c r="L287" s="2" t="str">
        <f t="shared" si="12"/>
        <v/>
      </c>
      <c r="M287" s="2" t="str">
        <f t="shared" si="13"/>
        <v/>
      </c>
      <c r="N287" s="2"/>
      <c r="O287" s="2"/>
      <c r="P287" s="2"/>
      <c r="Q287" s="2"/>
      <c r="R287" s="2"/>
    </row>
    <row r="288" spans="1:18" ht="15.75" customHeight="1">
      <c r="A288" s="12" t="s">
        <v>299</v>
      </c>
      <c r="B288" s="12" t="s">
        <v>296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110</v>
      </c>
      <c r="J288" s="16" t="s">
        <v>110</v>
      </c>
      <c r="K288" s="16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2" t="s">
        <v>298</v>
      </c>
      <c r="B289" s="12" t="s">
        <v>285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110</v>
      </c>
      <c r="J289" s="16" t="s">
        <v>63</v>
      </c>
      <c r="K289" s="16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2" t="s">
        <v>298</v>
      </c>
      <c r="B290" s="12" t="s">
        <v>296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110</v>
      </c>
      <c r="J290" s="16" t="s">
        <v>110</v>
      </c>
      <c r="K290" s="16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2" t="s">
        <v>285</v>
      </c>
      <c r="B291" s="12" t="s">
        <v>296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63</v>
      </c>
      <c r="J291" s="16" t="s">
        <v>110</v>
      </c>
      <c r="K291" s="16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2" t="s">
        <v>285</v>
      </c>
      <c r="B292" s="12" t="s">
        <v>286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63</v>
      </c>
      <c r="J292" s="16" t="s">
        <v>63</v>
      </c>
      <c r="K292" s="16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2" t="s">
        <v>296</v>
      </c>
      <c r="B293" s="12" t="s">
        <v>286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110</v>
      </c>
      <c r="J293" s="16" t="s">
        <v>63</v>
      </c>
      <c r="K293" s="16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2" t="s">
        <v>296</v>
      </c>
      <c r="B294" s="12" t="s">
        <v>300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110</v>
      </c>
      <c r="J294" s="16" t="s">
        <v>26</v>
      </c>
      <c r="K294" s="16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2" t="s">
        <v>296</v>
      </c>
      <c r="B295" s="12" t="s">
        <v>301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110</v>
      </c>
      <c r="J295" s="16" t="s">
        <v>88</v>
      </c>
      <c r="K295" s="16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2" t="s">
        <v>296</v>
      </c>
      <c r="B296" s="12" t="s">
        <v>302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110</v>
      </c>
      <c r="J296" s="16" t="s">
        <v>94</v>
      </c>
      <c r="K296" s="16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2" t="s">
        <v>286</v>
      </c>
      <c r="B297" s="12" t="s">
        <v>303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63</v>
      </c>
      <c r="J297" s="16" t="s">
        <v>132</v>
      </c>
      <c r="K297" s="16" t="s">
        <v>173</v>
      </c>
      <c r="L297" s="2" t="str">
        <f t="shared" si="12"/>
        <v/>
      </c>
      <c r="M297" s="2" t="str">
        <f t="shared" si="13"/>
        <v/>
      </c>
      <c r="N297" s="2"/>
      <c r="O297" s="2"/>
      <c r="P297" s="2"/>
      <c r="Q297" s="2"/>
      <c r="R297" s="2"/>
    </row>
    <row r="298" spans="1:18" ht="15.75" customHeight="1">
      <c r="A298" s="12" t="s">
        <v>286</v>
      </c>
      <c r="B298" s="12" t="s">
        <v>300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63</v>
      </c>
      <c r="J298" s="16" t="s">
        <v>26</v>
      </c>
      <c r="K298" s="16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2" t="s">
        <v>300</v>
      </c>
      <c r="B299" s="12" t="s">
        <v>301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26</v>
      </c>
      <c r="J299" s="16" t="s">
        <v>88</v>
      </c>
      <c r="K299" s="16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2" t="s">
        <v>301</v>
      </c>
      <c r="B300" s="12" t="s">
        <v>302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88</v>
      </c>
      <c r="J300" s="16" t="s">
        <v>94</v>
      </c>
      <c r="K300" s="16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2" t="s">
        <v>302</v>
      </c>
      <c r="B301" s="12" t="s">
        <v>304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94</v>
      </c>
      <c r="J301" s="16" t="s">
        <v>94</v>
      </c>
      <c r="K301" s="16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2" t="s">
        <v>302</v>
      </c>
      <c r="B302" s="12" t="s">
        <v>305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94</v>
      </c>
      <c r="J302" s="16" t="s">
        <v>129</v>
      </c>
      <c r="K302" s="16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2" t="s">
        <v>302</v>
      </c>
      <c r="B303" s="12" t="s">
        <v>306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94</v>
      </c>
      <c r="J303" s="16" t="s">
        <v>65</v>
      </c>
      <c r="K303" s="16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2" t="s">
        <v>302</v>
      </c>
      <c r="B304" s="12" t="s">
        <v>307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94</v>
      </c>
      <c r="J304" s="16" t="s">
        <v>23</v>
      </c>
      <c r="K304" s="16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2" t="s">
        <v>304</v>
      </c>
      <c r="B305" s="12" t="s">
        <v>307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94</v>
      </c>
      <c r="J305" s="16" t="s">
        <v>23</v>
      </c>
      <c r="K305" s="16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2" t="s">
        <v>305</v>
      </c>
      <c r="B306" s="12" t="s">
        <v>308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129</v>
      </c>
      <c r="J306" s="16" t="s">
        <v>85</v>
      </c>
      <c r="K306" s="16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2" t="s">
        <v>305</v>
      </c>
      <c r="B307" s="12" t="s">
        <v>306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129</v>
      </c>
      <c r="J307" s="16" t="s">
        <v>65</v>
      </c>
      <c r="K307" s="16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2" t="s">
        <v>308</v>
      </c>
      <c r="B308" s="12" t="s">
        <v>306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85</v>
      </c>
      <c r="J308" s="16" t="s">
        <v>65</v>
      </c>
      <c r="K308" s="16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2" t="s">
        <v>308</v>
      </c>
      <c r="B309" s="12" t="s">
        <v>309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85</v>
      </c>
      <c r="J309" s="16" t="s">
        <v>60</v>
      </c>
      <c r="K309" s="16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2" t="s">
        <v>306</v>
      </c>
      <c r="B310" s="12" t="s">
        <v>307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65</v>
      </c>
      <c r="J310" s="16" t="s">
        <v>23</v>
      </c>
      <c r="K310" s="16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2" t="s">
        <v>306</v>
      </c>
      <c r="B311" s="12" t="s">
        <v>310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65</v>
      </c>
      <c r="J311" s="16" t="s">
        <v>113</v>
      </c>
      <c r="K311" s="16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2" t="s">
        <v>307</v>
      </c>
      <c r="B312" s="12" t="s">
        <v>310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23</v>
      </c>
      <c r="J312" s="16" t="s">
        <v>113</v>
      </c>
      <c r="K312" s="16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2">
        <f>SUM(L2:L312)</f>
        <v>7291.0409328200003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4" customWidth="1"/>
    <col min="2" max="2" width="37.375" style="74" customWidth="1"/>
    <col min="3" max="35" width="7.625" style="74" customWidth="1"/>
  </cols>
  <sheetData>
    <row r="1" spans="1:35" ht="15" customHeight="1">
      <c r="B1" s="19" t="s">
        <v>311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312</v>
      </c>
      <c r="D3" s="21" t="s">
        <v>313</v>
      </c>
      <c r="E3" s="21"/>
      <c r="F3" s="21"/>
      <c r="G3" s="21"/>
    </row>
    <row r="4" spans="1:35" ht="15" customHeight="1">
      <c r="C4" s="21" t="s">
        <v>314</v>
      </c>
      <c r="D4" s="21" t="s">
        <v>315</v>
      </c>
      <c r="E4" s="21"/>
      <c r="F4" s="21"/>
      <c r="G4" s="21" t="s">
        <v>316</v>
      </c>
    </row>
    <row r="5" spans="1:35" ht="15" customHeight="1">
      <c r="C5" s="21" t="s">
        <v>317</v>
      </c>
      <c r="D5" s="21" t="s">
        <v>318</v>
      </c>
      <c r="E5" s="21"/>
      <c r="F5" s="21"/>
      <c r="G5" s="21"/>
    </row>
    <row r="6" spans="1:35" ht="15" customHeight="1">
      <c r="C6" s="21" t="s">
        <v>319</v>
      </c>
      <c r="D6" s="21"/>
      <c r="E6" s="21" t="s">
        <v>320</v>
      </c>
      <c r="F6" s="21"/>
      <c r="G6" s="21"/>
    </row>
    <row r="10" spans="1:35" ht="15" customHeight="1">
      <c r="A10" s="22" t="s">
        <v>321</v>
      </c>
      <c r="B10" s="23" t="s">
        <v>322</v>
      </c>
    </row>
    <row r="11" spans="1:35" ht="15" customHeight="1">
      <c r="B11" s="19" t="s">
        <v>323</v>
      </c>
    </row>
    <row r="12" spans="1:35" ht="15" customHeight="1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324</v>
      </c>
    </row>
    <row r="13" spans="1:35" ht="15" customHeight="1">
      <c r="B13" s="20" t="s">
        <v>325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326</v>
      </c>
    </row>
    <row r="16" spans="1:35" ht="15" customHeight="1">
      <c r="A16" s="22" t="s">
        <v>327</v>
      </c>
      <c r="B16" s="25" t="s">
        <v>328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329</v>
      </c>
      <c r="B17" s="25" t="s">
        <v>330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331</v>
      </c>
      <c r="B18" s="25" t="s">
        <v>332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333</v>
      </c>
      <c r="B19" s="25" t="s">
        <v>334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335</v>
      </c>
    </row>
    <row r="22" spans="1:35" ht="15" customHeight="1">
      <c r="A22" s="22" t="s">
        <v>336</v>
      </c>
      <c r="B22" s="25" t="s">
        <v>328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337</v>
      </c>
      <c r="B23" s="25" t="s">
        <v>330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338</v>
      </c>
      <c r="B24" s="25" t="s">
        <v>339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340</v>
      </c>
      <c r="B25" s="25" t="s">
        <v>332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341</v>
      </c>
      <c r="B26" s="25" t="s">
        <v>334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342</v>
      </c>
    </row>
    <row r="29" spans="1:35" ht="15" customHeight="1">
      <c r="A29" s="22" t="s">
        <v>343</v>
      </c>
      <c r="B29" s="25" t="s">
        <v>328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344</v>
      </c>
      <c r="B30" s="25" t="s">
        <v>330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345</v>
      </c>
      <c r="B31" s="25" t="s">
        <v>339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346</v>
      </c>
      <c r="B32" s="25" t="s">
        <v>347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348</v>
      </c>
      <c r="B33" s="25" t="s">
        <v>349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350</v>
      </c>
      <c r="B34" s="25" t="s">
        <v>351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352</v>
      </c>
      <c r="B35" s="25" t="s">
        <v>353</v>
      </c>
      <c r="C35" s="27" t="s">
        <v>354</v>
      </c>
      <c r="D35" s="27" t="s">
        <v>354</v>
      </c>
      <c r="E35" s="27" t="s">
        <v>354</v>
      </c>
      <c r="F35" s="27" t="s">
        <v>354</v>
      </c>
      <c r="G35" s="27" t="s">
        <v>354</v>
      </c>
      <c r="H35" s="27" t="s">
        <v>354</v>
      </c>
      <c r="I35" s="27" t="s">
        <v>354</v>
      </c>
      <c r="J35" s="27" t="s">
        <v>354</v>
      </c>
      <c r="K35" s="27" t="s">
        <v>354</v>
      </c>
      <c r="L35" s="27" t="s">
        <v>354</v>
      </c>
      <c r="M35" s="27" t="s">
        <v>354</v>
      </c>
      <c r="N35" s="27" t="s">
        <v>354</v>
      </c>
      <c r="O35" s="27" t="s">
        <v>354</v>
      </c>
      <c r="P35" s="27" t="s">
        <v>354</v>
      </c>
      <c r="Q35" s="27" t="s">
        <v>354</v>
      </c>
      <c r="R35" s="27" t="s">
        <v>354</v>
      </c>
      <c r="S35" s="27" t="s">
        <v>354</v>
      </c>
      <c r="T35" s="27" t="s">
        <v>354</v>
      </c>
      <c r="U35" s="27" t="s">
        <v>354</v>
      </c>
      <c r="V35" s="27" t="s">
        <v>354</v>
      </c>
      <c r="W35" s="27" t="s">
        <v>354</v>
      </c>
      <c r="X35" s="27" t="s">
        <v>354</v>
      </c>
      <c r="Y35" s="27" t="s">
        <v>354</v>
      </c>
      <c r="Z35" s="27" t="s">
        <v>354</v>
      </c>
      <c r="AA35" s="27" t="s">
        <v>354</v>
      </c>
      <c r="AB35" s="27" t="s">
        <v>354</v>
      </c>
      <c r="AC35" s="27" t="s">
        <v>354</v>
      </c>
      <c r="AD35" s="27" t="s">
        <v>354</v>
      </c>
      <c r="AE35" s="27" t="s">
        <v>354</v>
      </c>
      <c r="AF35" s="27" t="s">
        <v>354</v>
      </c>
      <c r="AG35" s="27" t="s">
        <v>354</v>
      </c>
      <c r="AH35" s="27" t="s">
        <v>354</v>
      </c>
      <c r="AI35" s="27" t="s">
        <v>354</v>
      </c>
    </row>
    <row r="36" spans="1:35" ht="15" customHeight="1">
      <c r="A36" s="22" t="s">
        <v>355</v>
      </c>
      <c r="B36" s="25" t="s">
        <v>334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356</v>
      </c>
    </row>
    <row r="39" spans="1:35" ht="15" customHeight="1">
      <c r="A39" s="22" t="s">
        <v>357</v>
      </c>
      <c r="B39" s="25" t="s">
        <v>328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358</v>
      </c>
      <c r="B40" s="25" t="s">
        <v>359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360</v>
      </c>
      <c r="B41" s="25" t="s">
        <v>361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362</v>
      </c>
      <c r="B42" s="25" t="s">
        <v>363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364</v>
      </c>
      <c r="B43" s="25" t="s">
        <v>365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366</v>
      </c>
      <c r="B44" s="25" t="s">
        <v>339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367</v>
      </c>
      <c r="B45" s="25" t="s">
        <v>368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369</v>
      </c>
      <c r="B46" s="25" t="s">
        <v>334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370</v>
      </c>
    </row>
    <row r="49" spans="1:35" ht="15" customHeight="1">
      <c r="A49" s="22" t="s">
        <v>371</v>
      </c>
      <c r="B49" s="25" t="s">
        <v>330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372</v>
      </c>
      <c r="B50" s="25" t="s">
        <v>339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373</v>
      </c>
      <c r="B51" s="25" t="s">
        <v>332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374</v>
      </c>
      <c r="B52" s="25" t="s">
        <v>375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376</v>
      </c>
      <c r="B53" s="25" t="s">
        <v>377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378</v>
      </c>
    </row>
    <row r="57" spans="1:35" ht="15" customHeight="1">
      <c r="A57" s="22" t="s">
        <v>379</v>
      </c>
      <c r="B57" s="25" t="s">
        <v>328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380</v>
      </c>
      <c r="B58" s="25" t="s">
        <v>359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381</v>
      </c>
      <c r="B59" s="25" t="s">
        <v>361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382</v>
      </c>
      <c r="B60" s="25" t="s">
        <v>363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383</v>
      </c>
      <c r="B61" s="25" t="s">
        <v>330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384</v>
      </c>
      <c r="B62" s="25" t="s">
        <v>339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385</v>
      </c>
      <c r="B63" s="25" t="s">
        <v>332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386</v>
      </c>
      <c r="B64" s="25" t="s">
        <v>349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387</v>
      </c>
      <c r="B65" s="25" t="s">
        <v>388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389</v>
      </c>
      <c r="B66" s="25" t="s">
        <v>353</v>
      </c>
      <c r="C66" s="27" t="s">
        <v>354</v>
      </c>
      <c r="D66" s="27" t="s">
        <v>354</v>
      </c>
      <c r="E66" s="27" t="s">
        <v>354</v>
      </c>
      <c r="F66" s="27" t="s">
        <v>354</v>
      </c>
      <c r="G66" s="27" t="s">
        <v>354</v>
      </c>
      <c r="H66" s="27" t="s">
        <v>354</v>
      </c>
      <c r="I66" s="27" t="s">
        <v>354</v>
      </c>
      <c r="J66" s="27" t="s">
        <v>354</v>
      </c>
      <c r="K66" s="27" t="s">
        <v>354</v>
      </c>
      <c r="L66" s="27" t="s">
        <v>354</v>
      </c>
      <c r="M66" s="27" t="s">
        <v>354</v>
      </c>
      <c r="N66" s="27" t="s">
        <v>354</v>
      </c>
      <c r="O66" s="27" t="s">
        <v>354</v>
      </c>
      <c r="P66" s="27" t="s">
        <v>354</v>
      </c>
      <c r="Q66" s="27" t="s">
        <v>354</v>
      </c>
      <c r="R66" s="27" t="s">
        <v>354</v>
      </c>
      <c r="S66" s="27" t="s">
        <v>354</v>
      </c>
      <c r="T66" s="27" t="s">
        <v>354</v>
      </c>
      <c r="U66" s="27" t="s">
        <v>354</v>
      </c>
      <c r="V66" s="27" t="s">
        <v>354</v>
      </c>
      <c r="W66" s="27" t="s">
        <v>354</v>
      </c>
      <c r="X66" s="27" t="s">
        <v>354</v>
      </c>
      <c r="Y66" s="27" t="s">
        <v>354</v>
      </c>
      <c r="Z66" s="27" t="s">
        <v>354</v>
      </c>
      <c r="AA66" s="27" t="s">
        <v>354</v>
      </c>
      <c r="AB66" s="27" t="s">
        <v>354</v>
      </c>
      <c r="AC66" s="27" t="s">
        <v>354</v>
      </c>
      <c r="AD66" s="27" t="s">
        <v>354</v>
      </c>
      <c r="AE66" s="27" t="s">
        <v>354</v>
      </c>
      <c r="AF66" s="27" t="s">
        <v>354</v>
      </c>
      <c r="AG66" s="27" t="s">
        <v>354</v>
      </c>
      <c r="AH66" s="27" t="s">
        <v>354</v>
      </c>
      <c r="AI66" s="27" t="s">
        <v>354</v>
      </c>
    </row>
    <row r="67" spans="1:35" ht="15" customHeight="1">
      <c r="A67" s="22" t="s">
        <v>390</v>
      </c>
      <c r="B67" s="25" t="s">
        <v>334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391</v>
      </c>
    </row>
    <row r="70" spans="1:35" ht="15" customHeight="1">
      <c r="B70" s="24" t="s">
        <v>392</v>
      </c>
    </row>
    <row r="71" spans="1:35" ht="15" customHeight="1">
      <c r="A71" s="22" t="s">
        <v>393</v>
      </c>
      <c r="B71" s="25" t="s">
        <v>326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394</v>
      </c>
      <c r="B72" s="25" t="s">
        <v>335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395</v>
      </c>
      <c r="B73" s="25" t="s">
        <v>342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396</v>
      </c>
      <c r="B74" s="25" t="s">
        <v>356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397</v>
      </c>
      <c r="B75" s="25" t="s">
        <v>398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399</v>
      </c>
      <c r="B76" s="25" t="s">
        <v>400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401</v>
      </c>
      <c r="B77" s="24" t="s">
        <v>402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403</v>
      </c>
    </row>
    <row r="81" spans="1:35" ht="15" customHeight="1">
      <c r="B81" s="24" t="s">
        <v>326</v>
      </c>
    </row>
    <row r="82" spans="1:35" ht="15" customHeight="1">
      <c r="A82" s="22" t="s">
        <v>404</v>
      </c>
      <c r="B82" s="25" t="s">
        <v>328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405</v>
      </c>
      <c r="B83" s="25" t="s">
        <v>330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406</v>
      </c>
      <c r="B84" s="25" t="s">
        <v>332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407</v>
      </c>
      <c r="B85" s="25" t="s">
        <v>334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335</v>
      </c>
    </row>
    <row r="88" spans="1:35" ht="15" customHeight="1">
      <c r="A88" s="22" t="s">
        <v>408</v>
      </c>
      <c r="B88" s="25" t="s">
        <v>328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409</v>
      </c>
      <c r="B89" s="25" t="s">
        <v>330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410</v>
      </c>
      <c r="B90" s="25" t="s">
        <v>339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411</v>
      </c>
      <c r="B91" s="25" t="s">
        <v>332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412</v>
      </c>
      <c r="B92" s="25" t="s">
        <v>334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342</v>
      </c>
    </row>
    <row r="95" spans="1:35" ht="15" customHeight="1">
      <c r="A95" s="22" t="s">
        <v>413</v>
      </c>
      <c r="B95" s="25" t="s">
        <v>328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414</v>
      </c>
      <c r="B96" s="25" t="s">
        <v>330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415</v>
      </c>
      <c r="B97" s="25" t="s">
        <v>339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416</v>
      </c>
      <c r="B98" s="25" t="s">
        <v>347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417</v>
      </c>
      <c r="B99" s="25" t="s">
        <v>349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418</v>
      </c>
      <c r="B100" s="25" t="s">
        <v>351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419</v>
      </c>
      <c r="B101" s="25" t="s">
        <v>353</v>
      </c>
      <c r="C101" s="27" t="s">
        <v>354</v>
      </c>
      <c r="D101" s="27" t="s">
        <v>354</v>
      </c>
      <c r="E101" s="27" t="s">
        <v>354</v>
      </c>
      <c r="F101" s="27" t="s">
        <v>354</v>
      </c>
      <c r="G101" s="27" t="s">
        <v>354</v>
      </c>
      <c r="H101" s="27" t="s">
        <v>354</v>
      </c>
      <c r="I101" s="27" t="s">
        <v>354</v>
      </c>
      <c r="J101" s="27" t="s">
        <v>354</v>
      </c>
      <c r="K101" s="27" t="s">
        <v>354</v>
      </c>
      <c r="L101" s="27" t="s">
        <v>354</v>
      </c>
      <c r="M101" s="27" t="s">
        <v>354</v>
      </c>
      <c r="N101" s="27" t="s">
        <v>354</v>
      </c>
      <c r="O101" s="27" t="s">
        <v>354</v>
      </c>
      <c r="P101" s="27" t="s">
        <v>354</v>
      </c>
      <c r="Q101" s="27" t="s">
        <v>354</v>
      </c>
      <c r="R101" s="27" t="s">
        <v>354</v>
      </c>
      <c r="S101" s="27" t="s">
        <v>354</v>
      </c>
      <c r="T101" s="27" t="s">
        <v>354</v>
      </c>
      <c r="U101" s="27" t="s">
        <v>354</v>
      </c>
      <c r="V101" s="27" t="s">
        <v>354</v>
      </c>
      <c r="W101" s="27" t="s">
        <v>354</v>
      </c>
      <c r="X101" s="27" t="s">
        <v>354</v>
      </c>
      <c r="Y101" s="27" t="s">
        <v>354</v>
      </c>
      <c r="Z101" s="27" t="s">
        <v>354</v>
      </c>
      <c r="AA101" s="27" t="s">
        <v>354</v>
      </c>
      <c r="AB101" s="27" t="s">
        <v>354</v>
      </c>
      <c r="AC101" s="27" t="s">
        <v>354</v>
      </c>
      <c r="AD101" s="27" t="s">
        <v>354</v>
      </c>
      <c r="AE101" s="27" t="s">
        <v>354</v>
      </c>
      <c r="AF101" s="27" t="s">
        <v>354</v>
      </c>
      <c r="AG101" s="27" t="s">
        <v>354</v>
      </c>
      <c r="AH101" s="27" t="s">
        <v>354</v>
      </c>
      <c r="AI101" s="27" t="s">
        <v>354</v>
      </c>
    </row>
    <row r="102" spans="1:35" ht="15" customHeight="1">
      <c r="A102" s="22" t="s">
        <v>420</v>
      </c>
      <c r="B102" s="25" t="s">
        <v>334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356</v>
      </c>
    </row>
    <row r="106" spans="1:35" ht="15" customHeight="1">
      <c r="A106" s="22" t="s">
        <v>421</v>
      </c>
      <c r="B106" s="25" t="s">
        <v>328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422</v>
      </c>
      <c r="B107" s="25" t="s">
        <v>359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423</v>
      </c>
      <c r="B108" s="25" t="s">
        <v>361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424</v>
      </c>
      <c r="B109" s="25" t="s">
        <v>363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425</v>
      </c>
      <c r="B110" s="25" t="s">
        <v>365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426</v>
      </c>
      <c r="B111" s="25" t="s">
        <v>339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427</v>
      </c>
      <c r="B112" s="25" t="s">
        <v>368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428</v>
      </c>
      <c r="B113" s="25" t="s">
        <v>334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370</v>
      </c>
    </row>
    <row r="116" spans="1:35" ht="15" customHeight="1">
      <c r="A116" s="22" t="s">
        <v>429</v>
      </c>
      <c r="B116" s="25" t="s">
        <v>330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430</v>
      </c>
      <c r="B117" s="25" t="s">
        <v>339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431</v>
      </c>
      <c r="B118" s="25" t="s">
        <v>332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432</v>
      </c>
      <c r="B119" s="25" t="s">
        <v>375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433</v>
      </c>
      <c r="B120" s="25" t="s">
        <v>377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378</v>
      </c>
    </row>
    <row r="123" spans="1:35" ht="15" customHeight="1">
      <c r="A123" s="22" t="s">
        <v>434</v>
      </c>
      <c r="B123" s="25" t="s">
        <v>328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435</v>
      </c>
      <c r="B124" s="25" t="s">
        <v>359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436</v>
      </c>
      <c r="B125" s="25" t="s">
        <v>361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437</v>
      </c>
      <c r="B126" s="25" t="s">
        <v>363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438</v>
      </c>
      <c r="B127" s="25" t="s">
        <v>330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439</v>
      </c>
      <c r="B128" s="25" t="s">
        <v>339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440</v>
      </c>
      <c r="B129" s="25" t="s">
        <v>332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441</v>
      </c>
      <c r="B130" s="25" t="s">
        <v>349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442</v>
      </c>
      <c r="B131" s="25" t="s">
        <v>388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443</v>
      </c>
      <c r="B132" s="25" t="s">
        <v>353</v>
      </c>
      <c r="C132" s="27" t="s">
        <v>354</v>
      </c>
      <c r="D132" s="27" t="s">
        <v>354</v>
      </c>
      <c r="E132" s="27" t="s">
        <v>354</v>
      </c>
      <c r="F132" s="27" t="s">
        <v>354</v>
      </c>
      <c r="G132" s="27" t="s">
        <v>354</v>
      </c>
      <c r="H132" s="27" t="s">
        <v>354</v>
      </c>
      <c r="I132" s="27" t="s">
        <v>354</v>
      </c>
      <c r="J132" s="27" t="s">
        <v>354</v>
      </c>
      <c r="K132" s="27" t="s">
        <v>354</v>
      </c>
      <c r="L132" s="27" t="s">
        <v>354</v>
      </c>
      <c r="M132" s="27" t="s">
        <v>354</v>
      </c>
      <c r="N132" s="27" t="s">
        <v>354</v>
      </c>
      <c r="O132" s="27" t="s">
        <v>354</v>
      </c>
      <c r="P132" s="27" t="s">
        <v>354</v>
      </c>
      <c r="Q132" s="27" t="s">
        <v>354</v>
      </c>
      <c r="R132" s="27" t="s">
        <v>354</v>
      </c>
      <c r="S132" s="27" t="s">
        <v>354</v>
      </c>
      <c r="T132" s="27" t="s">
        <v>354</v>
      </c>
      <c r="U132" s="27" t="s">
        <v>354</v>
      </c>
      <c r="V132" s="27" t="s">
        <v>354</v>
      </c>
      <c r="W132" s="27" t="s">
        <v>354</v>
      </c>
      <c r="X132" s="27" t="s">
        <v>354</v>
      </c>
      <c r="Y132" s="27" t="s">
        <v>354</v>
      </c>
      <c r="Z132" s="27" t="s">
        <v>354</v>
      </c>
      <c r="AA132" s="27" t="s">
        <v>354</v>
      </c>
      <c r="AB132" s="27" t="s">
        <v>354</v>
      </c>
      <c r="AC132" s="27" t="s">
        <v>354</v>
      </c>
      <c r="AD132" s="27" t="s">
        <v>354</v>
      </c>
      <c r="AE132" s="27" t="s">
        <v>354</v>
      </c>
      <c r="AF132" s="27" t="s">
        <v>354</v>
      </c>
      <c r="AG132" s="27" t="s">
        <v>354</v>
      </c>
      <c r="AH132" s="27" t="s">
        <v>354</v>
      </c>
      <c r="AI132" s="27" t="s">
        <v>354</v>
      </c>
    </row>
    <row r="133" spans="1:35" ht="15" customHeight="1">
      <c r="A133" s="22" t="s">
        <v>444</v>
      </c>
      <c r="B133" s="25" t="s">
        <v>334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391</v>
      </c>
    </row>
    <row r="136" spans="1:35" ht="15" customHeight="1">
      <c r="B136" s="24" t="s">
        <v>445</v>
      </c>
    </row>
    <row r="137" spans="1:35" ht="15" customHeight="1">
      <c r="A137" s="22" t="s">
        <v>446</v>
      </c>
      <c r="B137" s="25" t="s">
        <v>326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447</v>
      </c>
      <c r="B138" s="25" t="s">
        <v>335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448</v>
      </c>
      <c r="B139" s="25" t="s">
        <v>342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449</v>
      </c>
      <c r="B140" s="25" t="s">
        <v>356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450</v>
      </c>
      <c r="B141" s="25" t="s">
        <v>398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451</v>
      </c>
      <c r="B142" s="25" t="s">
        <v>400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452</v>
      </c>
      <c r="B143" s="24" t="s">
        <v>402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78" t="s">
        <v>453</v>
      </c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</row>
    <row r="147" spans="2:35" ht="15" customHeight="1">
      <c r="B147" s="31" t="s">
        <v>454</v>
      </c>
    </row>
    <row r="148" spans="2:35" ht="15" customHeight="1">
      <c r="B148" s="31" t="s">
        <v>455</v>
      </c>
    </row>
    <row r="149" spans="2:35" ht="15" customHeight="1">
      <c r="B149" s="31" t="s">
        <v>456</v>
      </c>
    </row>
    <row r="150" spans="2:35" ht="15" customHeight="1">
      <c r="B150" s="31" t="s">
        <v>457</v>
      </c>
    </row>
    <row r="151" spans="2:35" ht="15" customHeight="1">
      <c r="B151" s="31" t="s">
        <v>458</v>
      </c>
    </row>
    <row r="152" spans="2:35" ht="15" customHeight="1">
      <c r="B152" s="31" t="s">
        <v>459</v>
      </c>
    </row>
    <row r="153" spans="2:35" ht="15" customHeight="1">
      <c r="B153" s="31" t="s">
        <v>460</v>
      </c>
    </row>
    <row r="154" spans="2:35" ht="15" customHeight="1">
      <c r="B154" s="31" t="s">
        <v>461</v>
      </c>
    </row>
    <row r="155" spans="2:35" ht="15" customHeight="1">
      <c r="B155" s="31" t="s">
        <v>462</v>
      </c>
    </row>
    <row r="156" spans="2:35" ht="15" customHeight="1">
      <c r="B156" s="31" t="s">
        <v>463</v>
      </c>
    </row>
    <row r="157" spans="2:35" ht="15" customHeight="1">
      <c r="B157" s="31" t="s">
        <v>464</v>
      </c>
    </row>
    <row r="158" spans="2:35" ht="15" customHeight="1">
      <c r="B158" s="31" t="s">
        <v>465</v>
      </c>
    </row>
    <row r="159" spans="2:35" ht="15" customHeight="1">
      <c r="B159" s="31" t="s">
        <v>466</v>
      </c>
    </row>
    <row r="160" spans="2:35" ht="15" customHeight="1">
      <c r="B160" s="31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/>
  </sheetViews>
  <sheetFormatPr defaultColWidth="12.625" defaultRowHeight="15" customHeight="1"/>
  <cols>
    <col min="1" max="1" width="17.375" style="74" customWidth="1"/>
    <col min="2" max="3" width="14.625" style="74" customWidth="1"/>
    <col min="4" max="4" width="13.125" style="74" customWidth="1"/>
    <col min="5" max="5" width="12.625" style="74" customWidth="1"/>
    <col min="6" max="52" width="7.625" style="74" customWidth="1"/>
    <col min="53" max="53" width="8.75" style="74" customWidth="1"/>
    <col min="54" max="54" width="13.625" style="74" customWidth="1"/>
  </cols>
  <sheetData>
    <row r="2" spans="1:5">
      <c r="A2" s="32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>
      <c r="A3" s="5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>
      <c r="A4" s="5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>
      <c r="A5" s="5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>
      <c r="A6" s="5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>
      <c r="A7" s="5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>
      <c r="A8" s="5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>
      <c r="A9" s="5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>
      <c r="A10" s="5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>
      <c r="A11" s="5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>
      <c r="A12" s="5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>
      <c r="A13" s="5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>
      <c r="A14" s="5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>
      <c r="A15" s="5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0.18877188081670299</v>
      </c>
      <c r="D15" s="2">
        <f t="shared" si="0"/>
        <v>0.18877188081670299</v>
      </c>
      <c r="E15" s="2">
        <f t="shared" si="1"/>
        <v>0.31408753343972023</v>
      </c>
    </row>
    <row r="16" spans="1:5">
      <c r="A16" s="5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>
      <c r="A17" s="5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>
      <c r="A18" s="5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>
      <c r="A19" s="5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>
      <c r="A20" s="5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0</v>
      </c>
      <c r="D20" s="2">
        <f t="shared" si="0"/>
        <v>0</v>
      </c>
      <c r="E20" s="2">
        <f t="shared" si="1"/>
        <v>0</v>
      </c>
    </row>
    <row r="21" spans="1:5" ht="15.75" customHeight="1">
      <c r="A21" s="5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5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5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0</v>
      </c>
      <c r="D23" s="2">
        <f t="shared" si="0"/>
        <v>0</v>
      </c>
      <c r="E23" s="2">
        <f t="shared" si="1"/>
        <v>0</v>
      </c>
    </row>
    <row r="24" spans="1:5" ht="15.75" customHeight="1">
      <c r="A24" s="5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5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5" t="s">
        <v>68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5" t="s">
        <v>74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5" t="s">
        <v>71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5" t="s">
        <v>76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5" t="s">
        <v>96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</v>
      </c>
      <c r="D30" s="2">
        <f t="shared" si="0"/>
        <v>0</v>
      </c>
      <c r="E30" s="2">
        <f t="shared" si="1"/>
        <v>0</v>
      </c>
    </row>
    <row r="31" spans="1:5" ht="15.75" customHeight="1">
      <c r="A31" s="5" t="s">
        <v>99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0.41224490819549808</v>
      </c>
      <c r="D31" s="2">
        <f t="shared" si="0"/>
        <v>0.41224490819549808</v>
      </c>
      <c r="E31" s="2">
        <f t="shared" si="1"/>
        <v>0.68591246656027971</v>
      </c>
    </row>
    <row r="32" spans="1:5" ht="15.75" customHeight="1">
      <c r="A32" s="5" t="s">
        <v>79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5" t="s">
        <v>85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5" t="s">
        <v>88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5" t="s">
        <v>91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53" si="2">B35*C35</f>
        <v>0</v>
      </c>
      <c r="E35" s="2">
        <f t="shared" ref="E35:E53" si="3">D35/$D$54</f>
        <v>0</v>
      </c>
    </row>
    <row r="36" spans="1:5" ht="15.75" customHeight="1">
      <c r="A36" s="5" t="s">
        <v>82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5" t="s">
        <v>94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5" t="s">
        <v>102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5" t="s">
        <v>104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5" t="s">
        <v>107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5" t="s">
        <v>110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5" t="s">
        <v>113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5" t="s">
        <v>115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5" t="s">
        <v>118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0.16893272186357203</v>
      </c>
      <c r="D44" s="2">
        <f t="shared" si="2"/>
        <v>0</v>
      </c>
      <c r="E44" s="2">
        <f t="shared" si="3"/>
        <v>0</v>
      </c>
    </row>
    <row r="45" spans="1:5" ht="15.75" customHeight="1">
      <c r="A45" s="5" t="s">
        <v>121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0</v>
      </c>
      <c r="D45" s="2">
        <f t="shared" si="2"/>
        <v>0</v>
      </c>
      <c r="E45" s="2">
        <f t="shared" si="3"/>
        <v>0</v>
      </c>
    </row>
    <row r="46" spans="1:5" ht="15.75" customHeight="1">
      <c r="A46" s="5" t="s">
        <v>124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5" t="s">
        <v>126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5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5" t="s">
        <v>129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5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5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0.23005048912422682</v>
      </c>
      <c r="D51" s="2">
        <f t="shared" si="2"/>
        <v>0</v>
      </c>
      <c r="E51" s="2">
        <f t="shared" si="3"/>
        <v>0</v>
      </c>
    </row>
    <row r="52" spans="1:33" ht="15.75" customHeight="1">
      <c r="A52" s="5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</v>
      </c>
      <c r="D52" s="2">
        <f t="shared" si="2"/>
        <v>0</v>
      </c>
      <c r="E52" s="2">
        <f t="shared" si="3"/>
        <v>0</v>
      </c>
    </row>
    <row r="53" spans="1:33" ht="15.75" customHeight="1">
      <c r="A53" s="5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2" t="s">
        <v>473</v>
      </c>
      <c r="B54" s="1">
        <f>SUM(B3:B53)</f>
        <v>25</v>
      </c>
      <c r="C54" s="1">
        <f>SUM(C3:C53)</f>
        <v>1</v>
      </c>
      <c r="D54" s="1">
        <f>SUM(D3:D53)</f>
        <v>0.60101678901220112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3" t="s">
        <v>474</v>
      </c>
      <c r="B57" s="4"/>
      <c r="C57" s="4"/>
      <c r="D57" s="4"/>
      <c r="E57" s="4"/>
    </row>
    <row r="58" spans="1:33" ht="15.75" customHeight="1">
      <c r="A58" s="46" t="s">
        <v>475</v>
      </c>
    </row>
    <row r="59" spans="1:33" ht="15.75" customHeight="1">
      <c r="A59" s="5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5" t="s">
        <v>476</v>
      </c>
      <c r="B60" s="2">
        <f>SUMIFS('ReEDs Generation Data'!G$729:G$1448,'ReEDs Generation Data'!$E$729:$E$1448,Calculations!$A60)</f>
        <v>0.53862186910177456</v>
      </c>
      <c r="C60" s="2">
        <f>SUMIFS('ReEDs Generation Data'!H$729:H$1448,'ReEDs Generation Data'!$E$729:$E$1448,Calculations!$A60)</f>
        <v>0.51693891437216122</v>
      </c>
      <c r="D60" s="2">
        <f>SUMIFS('ReEDs Generation Data'!I$729:I$1448,'ReEDs Generation Data'!$E$729:$E$1448,Calculations!$A60)</f>
        <v>0.52125419542044005</v>
      </c>
      <c r="E60" s="2">
        <f>SUMIFS('ReEDs Generation Data'!J$729:J$1448,'ReEDs Generation Data'!$E$729:$E$1448,Calculations!$A60)</f>
        <v>0.52543262725987727</v>
      </c>
      <c r="F60" s="2">
        <f>SUMIFS('ReEDs Generation Data'!K$729:K$1448,'ReEDs Generation Data'!$E$729:$E$1448,Calculations!$A60)</f>
        <v>0.53331420362640147</v>
      </c>
      <c r="G60" s="2">
        <f>SUMIFS('ReEDs Generation Data'!L$729:L$1448,'ReEDs Generation Data'!$E$729:$E$1448,Calculations!$A60)</f>
        <v>0.54096839349642045</v>
      </c>
      <c r="H60" s="2">
        <f>SUMIFS('ReEDs Generation Data'!M$729:M$1448,'ReEDs Generation Data'!$E$729:$E$1448,Calculations!$A60)</f>
        <v>0.54240197352652209</v>
      </c>
      <c r="I60" s="2">
        <f>SUMIFS('ReEDs Generation Data'!N$729:N$1448,'ReEDs Generation Data'!$E$729:$E$1448,Calculations!$A60)</f>
        <v>0.54385627108800039</v>
      </c>
      <c r="J60" s="2">
        <f>SUMIFS('ReEDs Generation Data'!O$729:O$1448,'ReEDs Generation Data'!$E$729:$E$1448,Calculations!$A60)</f>
        <v>0.53249905271433762</v>
      </c>
      <c r="K60" s="2">
        <f>SUMIFS('ReEDs Generation Data'!P$729:P$1448,'ReEDs Generation Data'!$E$729:$E$1448,Calculations!$A60)</f>
        <v>0.52148459719017859</v>
      </c>
      <c r="L60" s="2">
        <f>SUMIFS('ReEDs Generation Data'!Q$729:Q$1448,'ReEDs Generation Data'!$E$729:$E$1448,Calculations!$A60)</f>
        <v>0.51591527528059078</v>
      </c>
      <c r="M60" s="2">
        <f>SUMIFS('ReEDs Generation Data'!R$729:R$1448,'ReEDs Generation Data'!$E$729:$E$1448,Calculations!$A60)</f>
        <v>0.5105436259575975</v>
      </c>
    </row>
    <row r="61" spans="1:33" ht="15.75" customHeight="1">
      <c r="A61" s="5" t="s">
        <v>477</v>
      </c>
      <c r="B61" s="2">
        <f>SUMIFS('ReEDs Generation Data'!G$729:G$1448,'ReEDs Generation Data'!$E$729:$E$1448,Calculations!$A61)</f>
        <v>2.7949075475169088E-2</v>
      </c>
      <c r="C61" s="2">
        <f>SUMIFS('ReEDs Generation Data'!H$729:H$1448,'ReEDs Generation Data'!$E$729:$E$1448,Calculations!$A61)</f>
        <v>2.530896008652227E-2</v>
      </c>
      <c r="D61" s="2">
        <f>SUMIFS('ReEDs Generation Data'!I$729:I$1448,'ReEDs Generation Data'!$E$729:$E$1448,Calculations!$A61)</f>
        <v>2.5593252635919741E-2</v>
      </c>
      <c r="E61" s="2">
        <f>SUMIFS('ReEDs Generation Data'!J$729:J$1448,'ReEDs Generation Data'!$E$729:$E$1448,Calculations!$A61)</f>
        <v>2.5874015819426468E-2</v>
      </c>
      <c r="F61" s="2">
        <f>SUMIFS('ReEDs Generation Data'!K$729:K$1448,'ReEDs Generation Data'!$E$729:$E$1448,Calculations!$A61)</f>
        <v>2.350284372144347E-2</v>
      </c>
      <c r="G61" s="2">
        <f>SUMIFS('ReEDs Generation Data'!L$729:L$1448,'ReEDs Generation Data'!$E$729:$E$1448,Calculations!$A61)</f>
        <v>2.1102377739886245E-2</v>
      </c>
      <c r="H61" s="2">
        <f>SUMIFS('ReEDs Generation Data'!M$729:M$1448,'ReEDs Generation Data'!$E$729:$E$1448,Calculations!$A61)</f>
        <v>1.881504118548423E-2</v>
      </c>
      <c r="I61" s="2">
        <f>SUMIFS('ReEDs Generation Data'!N$729:N$1448,'ReEDs Generation Data'!$E$729:$E$1448,Calculations!$A61)</f>
        <v>1.6511908188067581E-2</v>
      </c>
      <c r="J61" s="2">
        <f>SUMIFS('ReEDs Generation Data'!O$729:O$1448,'ReEDs Generation Data'!$E$729:$E$1448,Calculations!$A61)</f>
        <v>1.4842972761230172E-2</v>
      </c>
      <c r="K61" s="2">
        <f>SUMIFS('ReEDs Generation Data'!P$729:P$1448,'ReEDs Generation Data'!$E$729:$E$1448,Calculations!$A61)</f>
        <v>1.3235126993475725E-2</v>
      </c>
      <c r="L61" s="2">
        <f>SUMIFS('ReEDs Generation Data'!Q$729:Q$1448,'ReEDs Generation Data'!$E$729:$E$1448,Calculations!$A61)</f>
        <v>1.2596672876716746E-2</v>
      </c>
      <c r="M61" s="2">
        <f>SUMIFS('ReEDs Generation Data'!R$729:R$1448,'ReEDs Generation Data'!$E$729:$E$1448,Calculations!$A61)</f>
        <v>1.1952760067289028E-2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 t="s">
        <v>478</v>
      </c>
      <c r="B62" s="2">
        <f>SUMIFS('ReEDs Generation Data'!G$729:G$1448,'ReEDs Generation Data'!$E$729:$E$1448,Calculations!$A62)</f>
        <v>1.0470181795527517E-2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5" t="s">
        <v>479</v>
      </c>
      <c r="B63" s="2">
        <f>SUMIFS('ReEDs Generation Data'!G$729:G$1448,'ReEDs Generation Data'!$E$729:$E$1448,Calculations!$A63)</f>
        <v>0.13206389409664951</v>
      </c>
      <c r="C63" s="2">
        <f>SUMIFS('ReEDs Generation Data'!H$729:H$1448,'ReEDs Generation Data'!$E$729:$E$1448,Calculations!$A63)</f>
        <v>0.13796410319279578</v>
      </c>
      <c r="D63" s="2">
        <f>SUMIFS('ReEDs Generation Data'!I$729:I$1448,'ReEDs Generation Data'!$E$729:$E$1448,Calculations!$A63)</f>
        <v>0.13768151470116474</v>
      </c>
      <c r="E63" s="2">
        <f>SUMIFS('ReEDs Generation Data'!J$729:J$1448,'ReEDs Generation Data'!$E$729:$E$1448,Calculations!$A63)</f>
        <v>0.13740816391260174</v>
      </c>
      <c r="F63" s="2">
        <f>SUMIFS('ReEDs Generation Data'!K$729:K$1448,'ReEDs Generation Data'!$E$729:$E$1448,Calculations!$A63)</f>
        <v>0.13469989198787569</v>
      </c>
      <c r="G63" s="2">
        <f>SUMIFS('ReEDs Generation Data'!L$729:L$1448,'ReEDs Generation Data'!$E$729:$E$1448,Calculations!$A63)</f>
        <v>0.1320984037238189</v>
      </c>
      <c r="H63" s="2">
        <f>SUMIFS('ReEDs Generation Data'!M$729:M$1448,'ReEDs Generation Data'!$E$729:$E$1448,Calculations!$A63)</f>
        <v>0.1295225584114392</v>
      </c>
      <c r="I63" s="2">
        <f>SUMIFS('ReEDs Generation Data'!N$729:N$1448,'ReEDs Generation Data'!$E$729:$E$1448,Calculations!$A63)</f>
        <v>0.12690627085397921</v>
      </c>
      <c r="J63" s="2">
        <f>SUMIFS('ReEDs Generation Data'!O$729:O$1448,'ReEDs Generation Data'!$E$729:$E$1448,Calculations!$A63)</f>
        <v>0.13711676278302901</v>
      </c>
      <c r="K63" s="2">
        <f>SUMIFS('ReEDs Generation Data'!P$729:P$1448,'ReEDs Generation Data'!$E$729:$E$1448,Calculations!$A63)</f>
        <v>0.1470497179140377</v>
      </c>
      <c r="L63" s="2">
        <f>SUMIFS('ReEDs Generation Data'!Q$729:Q$1448,'ReEDs Generation Data'!$E$729:$E$1448,Calculations!$A63)</f>
        <v>0.15614192267385052</v>
      </c>
      <c r="M63" s="2">
        <f>SUMIFS('ReEDs Generation Data'!R$729:R$1448,'ReEDs Generation Data'!$E$729:$E$1448,Calculations!$A63)</f>
        <v>0.16498327539365404</v>
      </c>
    </row>
    <row r="64" spans="1:33" ht="15.75" customHeight="1">
      <c r="A64" s="5" t="s">
        <v>480</v>
      </c>
      <c r="B64" s="2">
        <f>SUMIFS('ReEDs Generation Data'!G$729:G$1448,'ReEDs Generation Data'!$E$729:$E$1448,Calculations!$A64)</f>
        <v>0.28848193791814597</v>
      </c>
      <c r="C64" s="2">
        <f>SUMIFS('ReEDs Generation Data'!H$729:H$1448,'ReEDs Generation Data'!$E$729:$E$1448,Calculations!$A64)</f>
        <v>0.31757808258672804</v>
      </c>
      <c r="D64" s="2">
        <f>SUMIFS('ReEDs Generation Data'!I$729:I$1448,'ReEDs Generation Data'!$E$729:$E$1448,Calculations!$A64)</f>
        <v>0.31311942591633812</v>
      </c>
      <c r="E64" s="2">
        <f>SUMIFS('ReEDs Generation Data'!J$729:J$1448,'ReEDs Generation Data'!$E$729:$E$1448,Calculations!$A64)</f>
        <v>0.30879587305897466</v>
      </c>
      <c r="F64" s="2">
        <f>SUMIFS('ReEDs Generation Data'!K$729:K$1448,'ReEDs Generation Data'!$E$729:$E$1448,Calculations!$A64)</f>
        <v>0.306095792449881</v>
      </c>
      <c r="G64" s="2">
        <f>SUMIFS('ReEDs Generation Data'!L$729:L$1448,'ReEDs Generation Data'!$E$729:$E$1448,Calculations!$A64)</f>
        <v>0.30354442829354855</v>
      </c>
      <c r="H64" s="2">
        <f>SUMIFS('ReEDs Generation Data'!M$729:M$1448,'ReEDs Generation Data'!$E$729:$E$1448,Calculations!$A64)</f>
        <v>0.3051446992726729</v>
      </c>
      <c r="I64" s="2">
        <f>SUMIFS('ReEDs Generation Data'!N$729:N$1448,'ReEDs Generation Data'!$E$729:$E$1448,Calculations!$A64)</f>
        <v>0.30676825940517893</v>
      </c>
      <c r="J64" s="2">
        <f>SUMIFS('ReEDs Generation Data'!O$729:O$1448,'ReEDs Generation Data'!$E$729:$E$1448,Calculations!$A64)</f>
        <v>0.30163948700290755</v>
      </c>
      <c r="K64" s="2">
        <f>SUMIFS('ReEDs Generation Data'!P$729:P$1448,'ReEDs Generation Data'!$E$729:$E$1448,Calculations!$A64)</f>
        <v>0.29667528973120549</v>
      </c>
      <c r="L64" s="2">
        <f>SUMIFS('ReEDs Generation Data'!Q$729:Q$1448,'ReEDs Generation Data'!$E$729:$E$1448,Calculations!$A64)</f>
        <v>0.29375466094218133</v>
      </c>
      <c r="M64" s="2">
        <f>SUMIFS('ReEDs Generation Data'!R$729:R$1448,'ReEDs Generation Data'!$E$729:$E$1448,Calculations!$A64)</f>
        <v>0.290894332378552</v>
      </c>
    </row>
    <row r="65" spans="1:37" ht="15.75" customHeight="1">
      <c r="A65" s="5" t="s">
        <v>481</v>
      </c>
      <c r="B65" s="2">
        <f>SUMIFS('ReEDs Generation Data'!G$729:G$1448,'ReEDs Generation Data'!$E$729:$E$1448,Calculations!$A65)</f>
        <v>1.6577067519902649E-3</v>
      </c>
      <c r="C65" s="2">
        <f>SUMIFS('ReEDs Generation Data'!H$729:H$1448,'ReEDs Generation Data'!$E$729:$E$1448,Calculations!$A65)</f>
        <v>1.6333863876401109E-3</v>
      </c>
      <c r="D65" s="2">
        <f>SUMIFS('ReEDs Generation Data'!I$729:I$1448,'ReEDs Generation Data'!$E$729:$E$1448,Calculations!$A65)</f>
        <v>1.6168932343089497E-3</v>
      </c>
      <c r="E65" s="2">
        <f>SUMIFS('ReEDs Generation Data'!J$729:J$1448,'ReEDs Generation Data'!$E$729:$E$1448,Calculations!$A65)</f>
        <v>1.6009686085306566E-3</v>
      </c>
      <c r="F65" s="2">
        <f>SUMIFS('ReEDs Generation Data'!K$729:K$1448,'ReEDs Generation Data'!$E$729:$E$1448,Calculations!$A65)</f>
        <v>1.5910152621167327E-3</v>
      </c>
      <c r="G65" s="2">
        <f>SUMIFS('ReEDs Generation Data'!L$729:L$1448,'ReEDs Generation Data'!$E$729:$E$1448,Calculations!$A65)</f>
        <v>1.5817575276588212E-3</v>
      </c>
      <c r="H65" s="2">
        <f>SUMIFS('ReEDs Generation Data'!M$729:M$1448,'ReEDs Generation Data'!$E$729:$E$1448,Calculations!$A65)</f>
        <v>3.490027973768709E-3</v>
      </c>
      <c r="I65" s="2">
        <f>SUMIFS('ReEDs Generation Data'!N$729:N$1448,'ReEDs Generation Data'!$E$729:$E$1448,Calculations!$A65)</f>
        <v>5.4116593210173473E-3</v>
      </c>
      <c r="J65" s="2">
        <f>SUMIFS('ReEDs Generation Data'!O$729:O$1448,'ReEDs Generation Data'!$E$729:$E$1448,Calculations!$A65)</f>
        <v>1.3358388486304291E-2</v>
      </c>
      <c r="K65" s="2">
        <f>SUMIFS('ReEDs Generation Data'!P$729:P$1448,'ReEDs Generation Data'!$E$729:$E$1448,Calculations!$A65)</f>
        <v>2.101408980597648E-2</v>
      </c>
      <c r="L65" s="2">
        <f>SUMIFS('ReEDs Generation Data'!Q$729:Q$1448,'ReEDs Generation Data'!$E$729:$E$1448,Calculations!$A65)</f>
        <v>2.10147154596949E-2</v>
      </c>
      <c r="M65" s="2">
        <f>SUMIFS('ReEDs Generation Data'!R$729:R$1448,'ReEDs Generation Data'!$E$729:$E$1448,Calculations!$A65)</f>
        <v>2.1015230809335185E-2</v>
      </c>
    </row>
    <row r="66" spans="1:37" ht="15.75" customHeight="1">
      <c r="A66" s="5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5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8.3754025205496517E-7</v>
      </c>
      <c r="K67" s="2">
        <f>SUMIFS('ReEDs Generation Data'!P$729:P$1448,'ReEDs Generation Data'!$E$729:$E$1448,Calculations!$A67)</f>
        <v>1.6444070448857392E-6</v>
      </c>
      <c r="L67" s="2">
        <f>SUMIFS('ReEDs Generation Data'!Q$729:Q$1448,'ReEDs Generation Data'!$E$729:$E$1448,Calculations!$A67)</f>
        <v>2.5029162371860645E-6</v>
      </c>
      <c r="M67" s="2">
        <f>SUMIFS('ReEDs Generation Data'!R$729:R$1448,'ReEDs Generation Data'!$E$729:$E$1448,Calculations!$A67)</f>
        <v>3.3687674638538478E-6</v>
      </c>
    </row>
    <row r="68" spans="1:37" ht="15.75" customHeight="1">
      <c r="A68" s="5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5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5" t="s">
        <v>486</v>
      </c>
      <c r="B70" s="2">
        <f>SUMIFS('ReEDs Generation Data'!G$729:G$1448,'ReEDs Generation Data'!$E$729:$E$1448,Calculations!$A70)</f>
        <v>4.3277987300178181E-4</v>
      </c>
      <c r="C70" s="2">
        <f>SUMIFS('ReEDs Generation Data'!H$729:H$1448,'ReEDs Generation Data'!$E$729:$E$1448,Calculations!$A70)</f>
        <v>2.5533303513171162E-4</v>
      </c>
      <c r="D70" s="2">
        <f>SUMIFS('ReEDs Generation Data'!I$729:I$1448,'ReEDs Generation Data'!$E$729:$E$1448,Calculations!$A70)</f>
        <v>4.154570795252521E-4</v>
      </c>
      <c r="E70" s="2">
        <f>SUMIFS('ReEDs Generation Data'!J$729:J$1448,'ReEDs Generation Data'!$E$729:$E$1448,Calculations!$A70)</f>
        <v>5.7102589756137219E-4</v>
      </c>
      <c r="F70" s="2">
        <f>SUMIFS('ReEDs Generation Data'!K$729:K$1448,'ReEDs Generation Data'!$E$729:$E$1448,Calculations!$A70)</f>
        <v>4.7696685123539738E-4</v>
      </c>
      <c r="G70" s="2">
        <f>SUMIFS('ReEDs Generation Data'!L$729:L$1448,'ReEDs Generation Data'!$E$729:$E$1448,Calculations!$A70)</f>
        <v>3.8336808034361287E-4</v>
      </c>
      <c r="H70" s="2">
        <f>SUMIFS('ReEDs Generation Data'!M$729:M$1448,'ReEDs Generation Data'!$E$729:$E$1448,Calculations!$A70)</f>
        <v>3.0332091374741415E-4</v>
      </c>
      <c r="I70" s="2">
        <f>SUMIFS('ReEDs Generation Data'!N$729:N$1448,'ReEDs Generation Data'!$E$729:$E$1448,Calculations!$A70)</f>
        <v>2.2213718620912328E-4</v>
      </c>
      <c r="J70" s="2">
        <f>SUMIFS('ReEDs Generation Data'!O$729:O$1448,'ReEDs Generation Data'!$E$729:$E$1448,Calculations!$A70)</f>
        <v>2.2503895300905502E-4</v>
      </c>
      <c r="K70" s="2">
        <f>SUMIFS('ReEDs Generation Data'!P$729:P$1448,'ReEDs Generation Data'!$E$729:$E$1448,Calculations!$A70)</f>
        <v>2.2788740570835192E-4</v>
      </c>
      <c r="L70" s="2">
        <f>SUMIFS('ReEDs Generation Data'!Q$729:Q$1448,'ReEDs Generation Data'!$E$729:$E$1448,Calculations!$A70)</f>
        <v>2.6127636016296722E-4</v>
      </c>
      <c r="M70" s="2">
        <f>SUMIFS('ReEDs Generation Data'!R$729:R$1448,'ReEDs Generation Data'!$E$729:$E$1448,Calculations!$A70)</f>
        <v>2.9309484927613031E-4</v>
      </c>
    </row>
    <row r="71" spans="1:37" ht="15.75" customHeight="1">
      <c r="A71" s="5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5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5" t="s">
        <v>489</v>
      </c>
      <c r="B73" s="2">
        <f>SUMIFS('ReEDs Generation Data'!G$729:G$1448,'ReEDs Generation Data'!$E$729:$E$1448,Calculations!$A73)</f>
        <v>3.2255498774115239E-4</v>
      </c>
      <c r="C73" s="2">
        <f>SUMIFS('ReEDs Generation Data'!H$729:H$1448,'ReEDs Generation Data'!$E$729:$E$1448,Calculations!$A73)</f>
        <v>3.2122033902081358E-4</v>
      </c>
      <c r="D73" s="2">
        <f>SUMIFS('ReEDs Generation Data'!I$729:I$1448,'ReEDs Generation Data'!$E$729:$E$1448,Calculations!$A73)</f>
        <v>3.1926101230306844E-4</v>
      </c>
      <c r="E73" s="2">
        <f>SUMIFS('ReEDs Generation Data'!J$729:J$1448,'ReEDs Generation Data'!$E$729:$E$1448,Calculations!$A73)</f>
        <v>3.1732544302797127E-4</v>
      </c>
      <c r="F73" s="2">
        <f>SUMIFS('ReEDs Generation Data'!K$729:K$1448,'ReEDs Generation Data'!$E$729:$E$1448,Calculations!$A73)</f>
        <v>3.192861010462656E-4</v>
      </c>
      <c r="G73" s="2">
        <f>SUMIFS('ReEDs Generation Data'!L$729:L$1448,'ReEDs Generation Data'!$E$729:$E$1448,Calculations!$A73)</f>
        <v>3.21271138323421E-4</v>
      </c>
      <c r="H73" s="2">
        <f>SUMIFS('ReEDs Generation Data'!M$729:M$1448,'ReEDs Generation Data'!$E$729:$E$1448,Calculations!$A73)</f>
        <v>3.2237871636528069E-4</v>
      </c>
      <c r="I73" s="2">
        <f>SUMIFS('ReEDs Generation Data'!N$729:N$1448,'ReEDs Generation Data'!$E$729:$E$1448,Calculations!$A73)</f>
        <v>3.2349395754730376E-4</v>
      </c>
      <c r="J73" s="2">
        <f>SUMIFS('ReEDs Generation Data'!O$729:O$1448,'ReEDs Generation Data'!$E$729:$E$1448,Calculations!$A73)</f>
        <v>3.1745975893026436E-4</v>
      </c>
      <c r="K73" s="2">
        <f>SUMIFS('ReEDs Generation Data'!P$729:P$1448,'ReEDs Generation Data'!$E$729:$E$1448,Calculations!$A73)</f>
        <v>3.1164655237274244E-4</v>
      </c>
      <c r="L73" s="2">
        <f>SUMIFS('ReEDs Generation Data'!Q$729:Q$1448,'ReEDs Generation Data'!$E$729:$E$1448,Calculations!$A73)</f>
        <v>3.1297349056550713E-4</v>
      </c>
      <c r="M73" s="2">
        <f>SUMIFS('ReEDs Generation Data'!R$729:R$1448,'ReEDs Generation Data'!$E$729:$E$1448,Calculations!$A73)</f>
        <v>3.1431177683223787E-4</v>
      </c>
    </row>
    <row r="74" spans="1:37" ht="15.75" customHeight="1">
      <c r="A74" s="5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5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5"/>
      <c r="B76" s="74">
        <f>SUM(B60:B75)</f>
        <v>1</v>
      </c>
    </row>
    <row r="77" spans="1:37" ht="15.75" customHeight="1">
      <c r="A77" s="32" t="s">
        <v>492</v>
      </c>
    </row>
    <row r="78" spans="1:37" ht="15.75" customHeight="1">
      <c r="A78" s="33" t="s">
        <v>493</v>
      </c>
    </row>
    <row r="79" spans="1:37" ht="15.75" customHeight="1">
      <c r="A79" s="34" t="s">
        <v>494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 t="s">
        <v>495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45">
        <f t="shared" ref="X80:AG80" si="5">W80+1</f>
        <v>2041</v>
      </c>
      <c r="Y80" s="45">
        <f t="shared" si="5"/>
        <v>2042</v>
      </c>
      <c r="Z80" s="45">
        <f t="shared" si="5"/>
        <v>2043</v>
      </c>
      <c r="AA80" s="45">
        <f t="shared" si="5"/>
        <v>2044</v>
      </c>
      <c r="AB80" s="45">
        <f t="shared" si="5"/>
        <v>2045</v>
      </c>
      <c r="AC80" s="45">
        <f t="shared" si="5"/>
        <v>2046</v>
      </c>
      <c r="AD80" s="45">
        <f t="shared" si="5"/>
        <v>2047</v>
      </c>
      <c r="AE80" s="45">
        <f t="shared" si="5"/>
        <v>2048</v>
      </c>
      <c r="AF80" s="45">
        <f t="shared" si="5"/>
        <v>2049</v>
      </c>
      <c r="AG80" s="45">
        <f t="shared" si="5"/>
        <v>2050</v>
      </c>
    </row>
    <row r="81" spans="1:54" ht="15.75" customHeight="1">
      <c r="A81" s="35" t="s">
        <v>479</v>
      </c>
      <c r="B81" s="37">
        <v>397933.3</v>
      </c>
      <c r="C81" s="37">
        <v>402627.2</v>
      </c>
      <c r="D81" s="37">
        <v>408801.2</v>
      </c>
      <c r="E81" s="37">
        <v>409104.9</v>
      </c>
      <c r="F81" s="37">
        <v>409803.2</v>
      </c>
      <c r="G81" s="37">
        <v>410410.8</v>
      </c>
      <c r="H81" s="37">
        <v>415998.7</v>
      </c>
      <c r="I81" s="37">
        <v>417027.6</v>
      </c>
      <c r="J81" s="37">
        <v>424774.2</v>
      </c>
      <c r="K81" s="37">
        <v>427278.4</v>
      </c>
      <c r="L81" s="37">
        <v>432402.2</v>
      </c>
      <c r="M81" s="37">
        <v>434464.9</v>
      </c>
      <c r="N81" s="37">
        <v>437672.3</v>
      </c>
      <c r="O81" s="37">
        <v>438074.2</v>
      </c>
      <c r="P81" s="37">
        <v>438437.4</v>
      </c>
      <c r="Q81" s="37">
        <v>438229.7</v>
      </c>
      <c r="R81" s="37">
        <v>437668.5</v>
      </c>
      <c r="S81" s="37">
        <v>437068</v>
      </c>
      <c r="T81" s="38">
        <v>437554.4</v>
      </c>
      <c r="U81" s="38">
        <v>438049.3</v>
      </c>
      <c r="V81" s="38">
        <v>438791.5</v>
      </c>
      <c r="W81" s="38">
        <v>439408.5</v>
      </c>
      <c r="X81" s="39">
        <f t="shared" ref="X81:AG81" si="6">W81</f>
        <v>439408.5</v>
      </c>
      <c r="Y81" s="39">
        <f t="shared" si="6"/>
        <v>439408.5</v>
      </c>
      <c r="Z81" s="39">
        <f t="shared" si="6"/>
        <v>439408.5</v>
      </c>
      <c r="AA81" s="39">
        <f t="shared" si="6"/>
        <v>439408.5</v>
      </c>
      <c r="AB81" s="39">
        <f t="shared" si="6"/>
        <v>439408.5</v>
      </c>
      <c r="AC81" s="39">
        <f t="shared" si="6"/>
        <v>439408.5</v>
      </c>
      <c r="AD81" s="39">
        <f t="shared" si="6"/>
        <v>439408.5</v>
      </c>
      <c r="AE81" s="39">
        <f t="shared" si="6"/>
        <v>439408.5</v>
      </c>
      <c r="AF81" s="39">
        <f t="shared" si="6"/>
        <v>439408.5</v>
      </c>
      <c r="AG81" s="39">
        <f t="shared" si="6"/>
        <v>439408.5</v>
      </c>
    </row>
    <row r="82" spans="1:54" ht="15.75" customHeight="1">
      <c r="A82" s="35" t="s">
        <v>497</v>
      </c>
      <c r="B82" s="37">
        <v>30520.06</v>
      </c>
      <c r="C82" s="37">
        <v>31855.51</v>
      </c>
      <c r="D82" s="37">
        <v>32503.919999999998</v>
      </c>
      <c r="E82" s="37">
        <v>36151.39</v>
      </c>
      <c r="F82" s="37">
        <v>36299.56</v>
      </c>
      <c r="G82" s="37">
        <v>36956.639999999999</v>
      </c>
      <c r="H82" s="37">
        <v>41191.910000000003</v>
      </c>
      <c r="I82" s="37">
        <v>43848.38</v>
      </c>
      <c r="J82" s="37">
        <v>46871.49</v>
      </c>
      <c r="K82" s="37">
        <v>49945.48</v>
      </c>
      <c r="L82" s="37">
        <v>51685.59</v>
      </c>
      <c r="M82" s="37">
        <v>57191.45</v>
      </c>
      <c r="N82" s="37">
        <v>58110.04</v>
      </c>
      <c r="O82" s="37">
        <v>58796.07</v>
      </c>
      <c r="P82" s="37">
        <v>61569.39</v>
      </c>
      <c r="Q82" s="37">
        <v>62253.34</v>
      </c>
      <c r="R82" s="37">
        <v>63608.11</v>
      </c>
      <c r="S82" s="37">
        <v>64330.39</v>
      </c>
      <c r="T82" s="38">
        <v>64818.48</v>
      </c>
      <c r="U82" s="38">
        <v>66112.570000000007</v>
      </c>
      <c r="V82" s="38">
        <v>67083.31</v>
      </c>
      <c r="W82" s="38">
        <v>68042.429999999993</v>
      </c>
      <c r="X82" s="39">
        <f t="shared" ref="X82:AG82" si="7">W82</f>
        <v>68042.429999999993</v>
      </c>
      <c r="Y82" s="39">
        <f t="shared" si="7"/>
        <v>68042.429999999993</v>
      </c>
      <c r="Z82" s="39">
        <f t="shared" si="7"/>
        <v>68042.429999999993</v>
      </c>
      <c r="AA82" s="39">
        <f t="shared" si="7"/>
        <v>68042.429999999993</v>
      </c>
      <c r="AB82" s="39">
        <f t="shared" si="7"/>
        <v>68042.429999999993</v>
      </c>
      <c r="AC82" s="39">
        <f t="shared" si="7"/>
        <v>68042.429999999993</v>
      </c>
      <c r="AD82" s="39">
        <f t="shared" si="7"/>
        <v>68042.429999999993</v>
      </c>
      <c r="AE82" s="39">
        <f t="shared" si="7"/>
        <v>68042.429999999993</v>
      </c>
      <c r="AF82" s="39">
        <f t="shared" si="7"/>
        <v>68042.429999999993</v>
      </c>
      <c r="AG82" s="39">
        <f t="shared" si="7"/>
        <v>68042.429999999993</v>
      </c>
    </row>
    <row r="83" spans="1:54" ht="15.75" customHeight="1">
      <c r="A83" s="35" t="s">
        <v>498</v>
      </c>
      <c r="B83" s="37">
        <v>7501.38</v>
      </c>
      <c r="C83" s="37">
        <v>8416.9</v>
      </c>
      <c r="D83" s="37">
        <v>8693.23</v>
      </c>
      <c r="E83" s="37">
        <v>8864.01</v>
      </c>
      <c r="F83" s="37">
        <v>9500.18</v>
      </c>
      <c r="G83" s="37">
        <v>9533.98</v>
      </c>
      <c r="H83" s="37">
        <v>9682.5300000000007</v>
      </c>
      <c r="I83" s="37">
        <v>9860.18</v>
      </c>
      <c r="J83" s="37">
        <v>10061.85</v>
      </c>
      <c r="K83" s="37">
        <v>10519.88</v>
      </c>
      <c r="L83" s="37">
        <v>10259.299999999999</v>
      </c>
      <c r="M83" s="37">
        <v>10352.93</v>
      </c>
      <c r="N83" s="37">
        <v>10396.969999999999</v>
      </c>
      <c r="O83" s="37">
        <v>10404.99</v>
      </c>
      <c r="P83" s="37">
        <v>10735.39</v>
      </c>
      <c r="Q83" s="37">
        <v>10321.26</v>
      </c>
      <c r="R83" s="37">
        <v>10162.379999999999</v>
      </c>
      <c r="S83" s="37">
        <v>10170.370000000001</v>
      </c>
      <c r="T83" s="38">
        <v>10180.67</v>
      </c>
      <c r="U83" s="38">
        <v>10255.15</v>
      </c>
      <c r="V83" s="38">
        <v>10271.57</v>
      </c>
      <c r="W83" s="38">
        <v>10278.23</v>
      </c>
      <c r="X83" s="39">
        <f t="shared" ref="X83:AG83" si="8">W83</f>
        <v>10278.23</v>
      </c>
      <c r="Y83" s="39">
        <f t="shared" si="8"/>
        <v>10278.23</v>
      </c>
      <c r="Z83" s="39">
        <f t="shared" si="8"/>
        <v>10278.23</v>
      </c>
      <c r="AA83" s="39">
        <f t="shared" si="8"/>
        <v>10278.23</v>
      </c>
      <c r="AB83" s="39">
        <f t="shared" si="8"/>
        <v>10278.23</v>
      </c>
      <c r="AC83" s="39">
        <f t="shared" si="8"/>
        <v>10278.23</v>
      </c>
      <c r="AD83" s="39">
        <f t="shared" si="8"/>
        <v>10278.23</v>
      </c>
      <c r="AE83" s="39">
        <f t="shared" si="8"/>
        <v>10278.23</v>
      </c>
      <c r="AF83" s="39">
        <f t="shared" si="8"/>
        <v>10278.23</v>
      </c>
      <c r="AG83" s="39">
        <f t="shared" si="8"/>
        <v>10278.23</v>
      </c>
    </row>
    <row r="84" spans="1:54" ht="15.75" customHeight="1">
      <c r="A84" s="35" t="s">
        <v>499</v>
      </c>
      <c r="B84" s="37">
        <v>3315.54</v>
      </c>
      <c r="C84" s="37">
        <v>3388.2</v>
      </c>
      <c r="D84" s="37">
        <v>3682.47</v>
      </c>
      <c r="E84" s="37">
        <v>4440.24</v>
      </c>
      <c r="F84" s="37">
        <v>4478.79</v>
      </c>
      <c r="G84" s="37">
        <v>4590.1400000000003</v>
      </c>
      <c r="H84" s="37">
        <v>4808.51</v>
      </c>
      <c r="I84" s="37">
        <v>4912.05</v>
      </c>
      <c r="J84" s="37">
        <v>4997.5200000000004</v>
      </c>
      <c r="K84" s="37">
        <v>5098.7299999999996</v>
      </c>
      <c r="L84" s="37">
        <v>5157.59</v>
      </c>
      <c r="M84" s="37">
        <v>5305.96</v>
      </c>
      <c r="N84" s="37">
        <v>5365.09</v>
      </c>
      <c r="O84" s="37">
        <v>5495.42</v>
      </c>
      <c r="P84" s="37">
        <v>5555.94</v>
      </c>
      <c r="Q84" s="37">
        <v>5714.31</v>
      </c>
      <c r="R84" s="37">
        <v>5986.34</v>
      </c>
      <c r="S84" s="37">
        <v>6226.28</v>
      </c>
      <c r="T84" s="38">
        <v>6413.99</v>
      </c>
      <c r="U84" s="38">
        <v>6513.83</v>
      </c>
      <c r="V84" s="38">
        <v>6685.86</v>
      </c>
      <c r="W84" s="38">
        <v>6899.39</v>
      </c>
      <c r="X84" s="39">
        <f t="shared" ref="X84:AG84" si="9">W84</f>
        <v>6899.39</v>
      </c>
      <c r="Y84" s="39">
        <f t="shared" si="9"/>
        <v>6899.39</v>
      </c>
      <c r="Z84" s="39">
        <f t="shared" si="9"/>
        <v>6899.39</v>
      </c>
      <c r="AA84" s="39">
        <f t="shared" si="9"/>
        <v>6899.39</v>
      </c>
      <c r="AB84" s="39">
        <f t="shared" si="9"/>
        <v>6899.39</v>
      </c>
      <c r="AC84" s="39">
        <f t="shared" si="9"/>
        <v>6899.39</v>
      </c>
      <c r="AD84" s="39">
        <f t="shared" si="9"/>
        <v>6899.39</v>
      </c>
      <c r="AE84" s="39">
        <f t="shared" si="9"/>
        <v>6899.39</v>
      </c>
      <c r="AF84" s="39">
        <f t="shared" si="9"/>
        <v>6899.39</v>
      </c>
      <c r="AG84" s="39">
        <f t="shared" si="9"/>
        <v>6899.39</v>
      </c>
    </row>
    <row r="85" spans="1:54" ht="15.75" customHeight="1">
      <c r="A85" s="35" t="s">
        <v>500</v>
      </c>
      <c r="B85" s="37">
        <v>95084.66</v>
      </c>
      <c r="C85" s="37">
        <v>90006.13</v>
      </c>
      <c r="D85" s="37">
        <v>90856.79</v>
      </c>
      <c r="E85" s="37">
        <v>76402.880000000005</v>
      </c>
      <c r="F85" s="37">
        <v>71968.66</v>
      </c>
      <c r="G85" s="37">
        <v>77688.929999999993</v>
      </c>
      <c r="H85" s="37">
        <v>62446.98</v>
      </c>
      <c r="I85" s="37">
        <v>69408.98</v>
      </c>
      <c r="J85" s="37">
        <v>69431.320000000007</v>
      </c>
      <c r="K85" s="37">
        <v>75685.960000000006</v>
      </c>
      <c r="L85" s="37">
        <v>69565.34</v>
      </c>
      <c r="M85" s="37">
        <v>75819.98</v>
      </c>
      <c r="N85" s="37">
        <v>69699.37</v>
      </c>
      <c r="O85" s="37">
        <v>75954.009999999995</v>
      </c>
      <c r="P85" s="37">
        <v>75954.009999999995</v>
      </c>
      <c r="Q85" s="37">
        <v>82208.649999999994</v>
      </c>
      <c r="R85" s="37">
        <v>82208.649999999994</v>
      </c>
      <c r="S85" s="37">
        <v>81960.56</v>
      </c>
      <c r="T85" s="38">
        <v>82173.16</v>
      </c>
      <c r="U85" s="38">
        <v>82208.649999999994</v>
      </c>
      <c r="V85" s="38">
        <v>82208.649999999994</v>
      </c>
      <c r="W85" s="38">
        <v>82208.649999999994</v>
      </c>
      <c r="X85" s="39">
        <f t="shared" ref="X85:AG85" si="10">W85</f>
        <v>82208.649999999994</v>
      </c>
      <c r="Y85" s="39">
        <f t="shared" si="10"/>
        <v>82208.649999999994</v>
      </c>
      <c r="Z85" s="39">
        <f t="shared" si="10"/>
        <v>82208.649999999994</v>
      </c>
      <c r="AA85" s="39">
        <f t="shared" si="10"/>
        <v>82208.649999999994</v>
      </c>
      <c r="AB85" s="39">
        <f t="shared" si="10"/>
        <v>82208.649999999994</v>
      </c>
      <c r="AC85" s="39">
        <f t="shared" si="10"/>
        <v>82208.649999999994</v>
      </c>
      <c r="AD85" s="39">
        <f t="shared" si="10"/>
        <v>82208.649999999994</v>
      </c>
      <c r="AE85" s="39">
        <f t="shared" si="10"/>
        <v>82208.649999999994</v>
      </c>
      <c r="AF85" s="39">
        <f t="shared" si="10"/>
        <v>82208.649999999994</v>
      </c>
      <c r="AG85" s="39">
        <f t="shared" si="10"/>
        <v>82208.649999999994</v>
      </c>
    </row>
    <row r="86" spans="1:54" ht="15.75" customHeight="1">
      <c r="A86" s="35" t="s">
        <v>501</v>
      </c>
      <c r="B86" s="37">
        <v>53846.080000000002</v>
      </c>
      <c r="C86" s="37">
        <v>47786.27</v>
      </c>
      <c r="D86" s="37">
        <v>40776.629999999997</v>
      </c>
      <c r="E86" s="37">
        <v>27786.16</v>
      </c>
      <c r="F86" s="37">
        <v>25337.82</v>
      </c>
      <c r="G86" s="37">
        <v>22069.360000000001</v>
      </c>
      <c r="H86" s="37">
        <v>23150.15</v>
      </c>
      <c r="I86" s="37">
        <v>22468.65</v>
      </c>
      <c r="J86" s="37">
        <v>22169.24</v>
      </c>
      <c r="K86" s="37">
        <v>13040.36</v>
      </c>
      <c r="L86" s="37">
        <v>3043.49</v>
      </c>
      <c r="M86" s="37">
        <v>3218.76</v>
      </c>
      <c r="N86" s="37">
        <v>3270.25</v>
      </c>
      <c r="O86" s="37">
        <v>2176.8000000000002</v>
      </c>
      <c r="P86" s="37">
        <v>2288.5500000000002</v>
      </c>
      <c r="Q86" s="37">
        <v>1779.81</v>
      </c>
      <c r="R86" s="37">
        <v>1698.25</v>
      </c>
      <c r="S86" s="37">
        <v>1748.18</v>
      </c>
      <c r="T86" s="38">
        <v>1540.44</v>
      </c>
      <c r="U86" s="38">
        <v>1544.78</v>
      </c>
      <c r="V86" s="38">
        <v>1320.41</v>
      </c>
      <c r="W86" s="38">
        <v>1383.67</v>
      </c>
      <c r="X86" s="39">
        <f t="shared" ref="X86:AG86" si="11">W86</f>
        <v>1383.67</v>
      </c>
      <c r="Y86" s="39">
        <f t="shared" si="11"/>
        <v>1383.67</v>
      </c>
      <c r="Z86" s="39">
        <f t="shared" si="11"/>
        <v>1383.67</v>
      </c>
      <c r="AA86" s="39">
        <f t="shared" si="11"/>
        <v>1383.67</v>
      </c>
      <c r="AB86" s="39">
        <f t="shared" si="11"/>
        <v>1383.67</v>
      </c>
      <c r="AC86" s="39">
        <f t="shared" si="11"/>
        <v>1383.67</v>
      </c>
      <c r="AD86" s="39">
        <f t="shared" si="11"/>
        <v>1383.67</v>
      </c>
      <c r="AE86" s="39">
        <f t="shared" si="11"/>
        <v>1383.67</v>
      </c>
      <c r="AF86" s="39">
        <f t="shared" si="11"/>
        <v>1383.67</v>
      </c>
      <c r="AG86" s="39">
        <f t="shared" si="11"/>
        <v>1383.67</v>
      </c>
    </row>
    <row r="87" spans="1:54" ht="15.75" customHeight="1">
      <c r="A87" s="35" t="s">
        <v>502</v>
      </c>
      <c r="B87" s="37">
        <v>60062.22</v>
      </c>
      <c r="C87" s="37">
        <v>69594.17</v>
      </c>
      <c r="D87" s="37">
        <v>70017.75</v>
      </c>
      <c r="E87" s="37">
        <v>83907.92</v>
      </c>
      <c r="F87" s="37">
        <v>89613.4</v>
      </c>
      <c r="G87" s="37">
        <v>92019.16</v>
      </c>
      <c r="H87" s="37">
        <v>98143.27</v>
      </c>
      <c r="I87" s="37">
        <v>95179.87</v>
      </c>
      <c r="J87" s="37">
        <v>93903.77</v>
      </c>
      <c r="K87" s="37">
        <v>102719.9</v>
      </c>
      <c r="L87" s="37">
        <v>115328.2</v>
      </c>
      <c r="M87" s="37">
        <v>111588.5</v>
      </c>
      <c r="N87" s="37">
        <v>116807.5</v>
      </c>
      <c r="O87" s="37">
        <v>116470</v>
      </c>
      <c r="P87" s="37">
        <v>115858.1</v>
      </c>
      <c r="Q87" s="37">
        <v>116055.2</v>
      </c>
      <c r="R87" s="37">
        <v>118823.8</v>
      </c>
      <c r="S87" s="37">
        <v>121006.5</v>
      </c>
      <c r="T87" s="38">
        <v>122821.1</v>
      </c>
      <c r="U87" s="38">
        <v>124353.60000000001</v>
      </c>
      <c r="V87" s="38">
        <v>125902.39999999999</v>
      </c>
      <c r="W87" s="38">
        <v>126905.8</v>
      </c>
      <c r="X87" s="39">
        <f t="shared" ref="X87:AG87" si="12">W87</f>
        <v>126905.8</v>
      </c>
      <c r="Y87" s="39">
        <f t="shared" si="12"/>
        <v>126905.8</v>
      </c>
      <c r="Z87" s="39">
        <f t="shared" si="12"/>
        <v>126905.8</v>
      </c>
      <c r="AA87" s="39">
        <f t="shared" si="12"/>
        <v>126905.8</v>
      </c>
      <c r="AB87" s="39">
        <f t="shared" si="12"/>
        <v>126905.8</v>
      </c>
      <c r="AC87" s="39">
        <f t="shared" si="12"/>
        <v>126905.8</v>
      </c>
      <c r="AD87" s="39">
        <f t="shared" si="12"/>
        <v>126905.8</v>
      </c>
      <c r="AE87" s="39">
        <f t="shared" si="12"/>
        <v>126905.8</v>
      </c>
      <c r="AF87" s="39">
        <f t="shared" si="12"/>
        <v>126905.8</v>
      </c>
      <c r="AG87" s="39">
        <f t="shared" si="12"/>
        <v>126905.8</v>
      </c>
    </row>
    <row r="88" spans="1:54" ht="15.75" customHeight="1">
      <c r="A88" s="35" t="s">
        <v>503</v>
      </c>
      <c r="B88" s="37">
        <v>2481.75</v>
      </c>
      <c r="C88" s="37">
        <v>2090.11</v>
      </c>
      <c r="D88" s="37">
        <v>2284.62</v>
      </c>
      <c r="E88" s="37">
        <v>2243.79</v>
      </c>
      <c r="F88" s="37">
        <v>2147.31</v>
      </c>
      <c r="G88" s="37">
        <v>2053.7800000000002</v>
      </c>
      <c r="H88" s="37">
        <v>2093.09</v>
      </c>
      <c r="I88" s="37">
        <v>2145.71</v>
      </c>
      <c r="J88" s="37">
        <v>2093.9</v>
      </c>
      <c r="K88" s="37">
        <v>1945.04</v>
      </c>
      <c r="L88" s="37">
        <v>1903.21</v>
      </c>
      <c r="M88" s="37">
        <v>1867.16</v>
      </c>
      <c r="N88" s="37">
        <v>1915.12</v>
      </c>
      <c r="O88" s="37">
        <v>1904.6</v>
      </c>
      <c r="P88" s="37">
        <v>1934.41</v>
      </c>
      <c r="Q88" s="37">
        <v>1751.45</v>
      </c>
      <c r="R88" s="37">
        <v>1606.78</v>
      </c>
      <c r="S88" s="37">
        <v>1616.69</v>
      </c>
      <c r="T88" s="38">
        <v>1621.84</v>
      </c>
      <c r="U88" s="38">
        <v>1642.52</v>
      </c>
      <c r="V88" s="38">
        <v>1652.26</v>
      </c>
      <c r="W88" s="38">
        <v>1690.29</v>
      </c>
      <c r="X88" s="39">
        <f t="shared" ref="X88:AG88" si="13">W88</f>
        <v>1690.29</v>
      </c>
      <c r="Y88" s="39">
        <f t="shared" si="13"/>
        <v>1690.29</v>
      </c>
      <c r="Z88" s="39">
        <f t="shared" si="13"/>
        <v>1690.29</v>
      </c>
      <c r="AA88" s="39">
        <f t="shared" si="13"/>
        <v>1690.29</v>
      </c>
      <c r="AB88" s="39">
        <f t="shared" si="13"/>
        <v>1690.29</v>
      </c>
      <c r="AC88" s="39">
        <f t="shared" si="13"/>
        <v>1690.29</v>
      </c>
      <c r="AD88" s="39">
        <f t="shared" si="13"/>
        <v>1690.29</v>
      </c>
      <c r="AE88" s="39">
        <f t="shared" si="13"/>
        <v>1690.29</v>
      </c>
      <c r="AF88" s="39">
        <f t="shared" si="13"/>
        <v>1690.29</v>
      </c>
      <c r="AG88" s="39">
        <f t="shared" si="13"/>
        <v>1690.29</v>
      </c>
    </row>
    <row r="89" spans="1:54" ht="15.75" customHeight="1">
      <c r="A89" s="40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45">
        <f t="shared" si="14"/>
        <v>727124.07999999984</v>
      </c>
      <c r="U89" s="45">
        <f t="shared" si="14"/>
        <v>730680.4</v>
      </c>
      <c r="V89" s="45">
        <f t="shared" si="14"/>
        <v>733915.96000000008</v>
      </c>
      <c r="W89" s="45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"/>
    </row>
    <row r="91" spans="1:54" ht="15.75" customHeight="1">
      <c r="A91" s="43" t="s">
        <v>504</v>
      </c>
      <c r="B91" s="44"/>
      <c r="C91" s="45" t="s">
        <v>505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"/>
    </row>
    <row r="92" spans="1:54" ht="15.75" customHeight="1">
      <c r="A92" s="5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"/>
    </row>
    <row r="93" spans="1:54" ht="15.75" customHeight="1">
      <c r="A93" s="5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"/>
    </row>
    <row r="94" spans="1:54" ht="15.75" customHeight="1">
      <c r="A94" s="5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"/>
    </row>
    <row r="95" spans="1:54" ht="15.75" customHeight="1">
      <c r="A95" s="5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"/>
    </row>
    <row r="96" spans="1:54" ht="15.75" customHeight="1">
      <c r="A96" s="5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"/>
    </row>
    <row r="97" spans="1:53" ht="15.75" customHeight="1">
      <c r="A97" s="5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0">
        <f>SUM(BA81:BA96)</f>
        <v>0</v>
      </c>
    </row>
    <row r="98" spans="1:53" ht="15.75" customHeight="1">
      <c r="A98" s="5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7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5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5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5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3" ht="15.75" customHeight="1">
      <c r="A102" s="5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7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5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7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5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7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5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7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5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7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5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7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B108" s="74">
        <f>SUM(B92:B107)</f>
        <v>1</v>
      </c>
      <c r="J108" s="5"/>
    </row>
    <row r="109" spans="1:53" ht="15.75" customHeight="1">
      <c r="J109" s="5"/>
    </row>
    <row r="110" spans="1:53" ht="15.75" customHeight="1">
      <c r="J110" s="5"/>
    </row>
    <row r="111" spans="1:53" ht="15.75" customHeight="1">
      <c r="J111" s="5"/>
    </row>
    <row r="112" spans="1:53" ht="15.75" customHeight="1">
      <c r="J112" s="5"/>
    </row>
    <row r="113" spans="10:10" ht="15.75" customHeight="1">
      <c r="J113" s="5"/>
    </row>
    <row r="114" spans="10:10" ht="15.75" customHeight="1">
      <c r="J114" s="5"/>
    </row>
    <row r="115" spans="10:10" ht="15.75" customHeight="1">
      <c r="J115" s="5"/>
    </row>
    <row r="116" spans="10:10" ht="15.75" customHeight="1">
      <c r="J116" s="5"/>
    </row>
    <row r="117" spans="10:10" ht="15.75" customHeight="1">
      <c r="J117" s="5"/>
    </row>
    <row r="118" spans="10:10" ht="15.75" customHeight="1">
      <c r="J118" s="5"/>
    </row>
    <row r="119" spans="10:10" ht="15.75" customHeight="1">
      <c r="J119" s="5"/>
    </row>
    <row r="120" spans="10:10" ht="15.75" customHeight="1">
      <c r="J120" s="5"/>
    </row>
    <row r="121" spans="10:10" ht="15.75" customHeight="1">
      <c r="J121" s="5"/>
    </row>
    <row r="122" spans="10:10" ht="15.75" customHeight="1">
      <c r="J122" s="5"/>
    </row>
    <row r="123" spans="10:10" ht="15.75" customHeight="1">
      <c r="J123" s="5"/>
    </row>
    <row r="124" spans="10:10" ht="15.75" customHeight="1">
      <c r="J124" s="5"/>
    </row>
    <row r="125" spans="10:10" ht="15.75" customHeight="1">
      <c r="J125" s="5"/>
    </row>
    <row r="126" spans="10:10" ht="15.75" customHeight="1">
      <c r="J126" s="5"/>
    </row>
    <row r="127" spans="10:10" ht="15.75" customHeight="1">
      <c r="J127" s="5"/>
    </row>
    <row r="128" spans="10:10" ht="15.75" customHeight="1">
      <c r="J128" s="5"/>
    </row>
    <row r="129" spans="10:10" ht="15.75" customHeight="1">
      <c r="J129" s="5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5"/>
    </row>
    <row r="151" spans="1:1" ht="15.75" customHeight="1">
      <c r="A151" s="32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/>
  </sheetViews>
  <sheetFormatPr defaultColWidth="12.625" defaultRowHeight="15" customHeight="1"/>
  <cols>
    <col min="1" max="3" width="7.625" style="74" customWidth="1"/>
    <col min="4" max="4" width="23.625" style="74" customWidth="1"/>
    <col min="5" max="5" width="32.875" style="74" customWidth="1"/>
    <col min="6" max="20" width="7.625" style="74" customWidth="1"/>
    <col min="21" max="21" width="13.625" style="74" customWidth="1"/>
    <col min="22" max="42" width="7.625" style="74" customWidth="1"/>
  </cols>
  <sheetData>
    <row r="1" spans="1:42">
      <c r="A1" s="48" t="s">
        <v>506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507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50"/>
      <c r="B2" s="52" t="s">
        <v>164</v>
      </c>
      <c r="C2" s="52" t="s">
        <v>508</v>
      </c>
      <c r="D2" s="52" t="s">
        <v>509</v>
      </c>
      <c r="E2" s="52" t="s">
        <v>510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511</v>
      </c>
      <c r="V2" s="5" t="s">
        <v>483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>
      <c r="A3" s="50"/>
      <c r="B3" s="50" t="s">
        <v>3</v>
      </c>
      <c r="C3" s="50" t="s">
        <v>508</v>
      </c>
      <c r="D3" s="50" t="s">
        <v>511</v>
      </c>
      <c r="E3" s="50" t="str">
        <f t="shared" ref="E3:E66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512</v>
      </c>
      <c r="V3" s="5" t="s">
        <v>476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>
      <c r="A4" s="50"/>
      <c r="B4" s="50" t="s">
        <v>3</v>
      </c>
      <c r="C4" s="50" t="s">
        <v>508</v>
      </c>
      <c r="D4" s="50" t="s">
        <v>512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513</v>
      </c>
      <c r="V4" s="5" t="s">
        <v>482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>
      <c r="A5" s="50"/>
      <c r="B5" s="50" t="s">
        <v>3</v>
      </c>
      <c r="C5" s="50" t="s">
        <v>508</v>
      </c>
      <c r="D5" s="50" t="s">
        <v>513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514</v>
      </c>
      <c r="V5" s="5" t="s">
        <v>484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>
      <c r="A6" s="50"/>
      <c r="B6" s="50" t="s">
        <v>3</v>
      </c>
      <c r="C6" s="50" t="s">
        <v>508</v>
      </c>
      <c r="D6" s="50" t="s">
        <v>514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515</v>
      </c>
      <c r="V6" s="5" t="s">
        <v>479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>
      <c r="A7" s="50"/>
      <c r="B7" s="50" t="s">
        <v>3</v>
      </c>
      <c r="C7" s="50" t="s">
        <v>508</v>
      </c>
      <c r="D7" s="50" t="s">
        <v>515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516</v>
      </c>
      <c r="V7" s="5" t="s">
        <v>480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>
      <c r="A8" s="50"/>
      <c r="B8" s="50" t="s">
        <v>3</v>
      </c>
      <c r="C8" s="50" t="s">
        <v>508</v>
      </c>
      <c r="D8" s="50" t="s">
        <v>517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518</v>
      </c>
      <c r="V8" s="5" t="s">
        <v>477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>
      <c r="A9" s="50"/>
      <c r="B9" s="50" t="s">
        <v>3</v>
      </c>
      <c r="C9" s="50" t="s">
        <v>508</v>
      </c>
      <c r="D9" s="50" t="s">
        <v>516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519</v>
      </c>
      <c r="V9" s="5" t="s">
        <v>486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>
      <c r="A10" s="50"/>
      <c r="B10" s="50" t="s">
        <v>3</v>
      </c>
      <c r="C10" s="50" t="s">
        <v>508</v>
      </c>
      <c r="D10" s="50" t="s">
        <v>518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520</v>
      </c>
      <c r="V10" s="5" t="s">
        <v>478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>
      <c r="A11" s="50"/>
      <c r="B11" s="50" t="s">
        <v>3</v>
      </c>
      <c r="C11" s="50" t="s">
        <v>508</v>
      </c>
      <c r="D11" s="50" t="s">
        <v>519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521</v>
      </c>
      <c r="V11" s="5" t="s">
        <v>488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>
      <c r="A12" s="50"/>
      <c r="B12" s="50" t="s">
        <v>3</v>
      </c>
      <c r="C12" s="50" t="s">
        <v>508</v>
      </c>
      <c r="D12" s="50" t="s">
        <v>520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522</v>
      </c>
      <c r="V12" s="5" t="s">
        <v>489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>
      <c r="A13" s="50"/>
      <c r="B13" s="50" t="s">
        <v>3</v>
      </c>
      <c r="C13" s="50" t="s">
        <v>508</v>
      </c>
      <c r="D13" s="50" t="s">
        <v>521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523</v>
      </c>
      <c r="V13" s="5" t="s">
        <v>481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>
      <c r="A14" s="50"/>
      <c r="B14" s="50" t="s">
        <v>3</v>
      </c>
      <c r="C14" s="50" t="s">
        <v>508</v>
      </c>
      <c r="D14" s="50" t="s">
        <v>522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524</v>
      </c>
      <c r="V14" s="50" t="s">
        <v>525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>
      <c r="A15" s="50"/>
      <c r="B15" s="50" t="s">
        <v>3</v>
      </c>
      <c r="C15" s="50" t="s">
        <v>508</v>
      </c>
      <c r="D15" s="50" t="s">
        <v>523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526</v>
      </c>
      <c r="V15" s="5" t="s">
        <v>481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>
      <c r="A16" s="50"/>
      <c r="B16" s="50" t="s">
        <v>3</v>
      </c>
      <c r="C16" s="50" t="s">
        <v>508</v>
      </c>
      <c r="D16" s="50" t="s">
        <v>524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>
      <c r="A17" s="50"/>
      <c r="B17" s="50" t="s">
        <v>3</v>
      </c>
      <c r="C17" s="50" t="s">
        <v>508</v>
      </c>
      <c r="D17" s="50" t="s">
        <v>526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>
      <c r="A18" s="50"/>
      <c r="B18" s="50" t="s">
        <v>12</v>
      </c>
      <c r="C18" s="50" t="s">
        <v>508</v>
      </c>
      <c r="D18" s="50" t="s">
        <v>511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5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>
      <c r="A19" s="50"/>
      <c r="B19" s="50" t="s">
        <v>12</v>
      </c>
      <c r="C19" s="50" t="s">
        <v>508</v>
      </c>
      <c r="D19" s="50" t="s">
        <v>512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5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>
      <c r="A20" s="50"/>
      <c r="B20" s="50" t="s">
        <v>12</v>
      </c>
      <c r="C20" s="50" t="s">
        <v>508</v>
      </c>
      <c r="D20" s="50" t="s">
        <v>513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5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12</v>
      </c>
      <c r="C21" s="50" t="s">
        <v>508</v>
      </c>
      <c r="D21" s="50" t="s">
        <v>514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5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12</v>
      </c>
      <c r="C22" s="50" t="s">
        <v>508</v>
      </c>
      <c r="D22" s="50" t="s">
        <v>515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5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12</v>
      </c>
      <c r="C23" s="50" t="s">
        <v>508</v>
      </c>
      <c r="D23" s="50" t="s">
        <v>517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5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12</v>
      </c>
      <c r="C24" s="50" t="s">
        <v>508</v>
      </c>
      <c r="D24" s="50" t="s">
        <v>516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5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12</v>
      </c>
      <c r="C25" s="50" t="s">
        <v>508</v>
      </c>
      <c r="D25" s="50" t="s">
        <v>518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5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12</v>
      </c>
      <c r="C26" s="50" t="s">
        <v>508</v>
      </c>
      <c r="D26" s="50" t="s">
        <v>519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5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12</v>
      </c>
      <c r="C27" s="50" t="s">
        <v>508</v>
      </c>
      <c r="D27" s="50" t="s">
        <v>520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5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12</v>
      </c>
      <c r="C28" s="50" t="s">
        <v>508</v>
      </c>
      <c r="D28" s="50" t="s">
        <v>521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5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12</v>
      </c>
      <c r="C29" s="50" t="s">
        <v>508</v>
      </c>
      <c r="D29" s="50" t="s">
        <v>522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5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12</v>
      </c>
      <c r="C30" s="50" t="s">
        <v>508</v>
      </c>
      <c r="D30" s="50" t="s">
        <v>523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5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12</v>
      </c>
      <c r="C31" s="50" t="s">
        <v>508</v>
      </c>
      <c r="D31" s="50" t="s">
        <v>524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12</v>
      </c>
      <c r="C32" s="50" t="s">
        <v>508</v>
      </c>
      <c r="D32" s="50" t="s">
        <v>526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5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9</v>
      </c>
      <c r="C33" s="50" t="s">
        <v>508</v>
      </c>
      <c r="D33" s="50" t="s">
        <v>511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5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9</v>
      </c>
      <c r="C34" s="50" t="s">
        <v>508</v>
      </c>
      <c r="D34" s="50" t="s">
        <v>512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9</v>
      </c>
      <c r="C35" s="50" t="s">
        <v>508</v>
      </c>
      <c r="D35" s="50" t="s">
        <v>513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9</v>
      </c>
      <c r="C36" s="50" t="s">
        <v>508</v>
      </c>
      <c r="D36" s="50" t="s">
        <v>514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9</v>
      </c>
      <c r="C37" s="50" t="s">
        <v>508</v>
      </c>
      <c r="D37" s="50" t="s">
        <v>515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9</v>
      </c>
      <c r="C38" s="50" t="s">
        <v>508</v>
      </c>
      <c r="D38" s="50" t="s">
        <v>517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9</v>
      </c>
      <c r="C39" s="50" t="s">
        <v>508</v>
      </c>
      <c r="D39" s="50" t="s">
        <v>516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9</v>
      </c>
      <c r="C40" s="50" t="s">
        <v>508</v>
      </c>
      <c r="D40" s="50" t="s">
        <v>518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9</v>
      </c>
      <c r="C41" s="50" t="s">
        <v>508</v>
      </c>
      <c r="D41" s="50" t="s">
        <v>519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9</v>
      </c>
      <c r="C42" s="50" t="s">
        <v>508</v>
      </c>
      <c r="D42" s="50" t="s">
        <v>520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9</v>
      </c>
      <c r="C43" s="50" t="s">
        <v>508</v>
      </c>
      <c r="D43" s="50" t="s">
        <v>521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9</v>
      </c>
      <c r="C44" s="50" t="s">
        <v>508</v>
      </c>
      <c r="D44" s="50" t="s">
        <v>522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9</v>
      </c>
      <c r="C45" s="50" t="s">
        <v>508</v>
      </c>
      <c r="D45" s="50" t="s">
        <v>523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9</v>
      </c>
      <c r="C46" s="50" t="s">
        <v>508</v>
      </c>
      <c r="D46" s="50" t="s">
        <v>524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9</v>
      </c>
      <c r="C47" s="50" t="s">
        <v>508</v>
      </c>
      <c r="D47" s="50" t="s">
        <v>526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14</v>
      </c>
      <c r="C48" s="50" t="s">
        <v>508</v>
      </c>
      <c r="D48" s="50" t="s">
        <v>511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14</v>
      </c>
      <c r="C49" s="50" t="s">
        <v>508</v>
      </c>
      <c r="D49" s="50" t="s">
        <v>512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14</v>
      </c>
      <c r="C50" s="50" t="s">
        <v>508</v>
      </c>
      <c r="D50" s="50" t="s">
        <v>513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14</v>
      </c>
      <c r="C51" s="50" t="s">
        <v>508</v>
      </c>
      <c r="D51" s="50" t="s">
        <v>514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14</v>
      </c>
      <c r="C52" s="50" t="s">
        <v>508</v>
      </c>
      <c r="D52" s="50" t="s">
        <v>515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14</v>
      </c>
      <c r="C53" s="50" t="s">
        <v>508</v>
      </c>
      <c r="D53" s="50" t="s">
        <v>517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14</v>
      </c>
      <c r="C54" s="50" t="s">
        <v>508</v>
      </c>
      <c r="D54" s="50" t="s">
        <v>516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14</v>
      </c>
      <c r="C55" s="50" t="s">
        <v>508</v>
      </c>
      <c r="D55" s="50" t="s">
        <v>518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14</v>
      </c>
      <c r="C56" s="50" t="s">
        <v>508</v>
      </c>
      <c r="D56" s="50" t="s">
        <v>519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14</v>
      </c>
      <c r="C57" s="50" t="s">
        <v>508</v>
      </c>
      <c r="D57" s="50" t="s">
        <v>520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14</v>
      </c>
      <c r="C58" s="50" t="s">
        <v>508</v>
      </c>
      <c r="D58" s="50" t="s">
        <v>521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14</v>
      </c>
      <c r="C59" s="50" t="s">
        <v>508</v>
      </c>
      <c r="D59" s="50" t="s">
        <v>522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14</v>
      </c>
      <c r="C60" s="50" t="s">
        <v>508</v>
      </c>
      <c r="D60" s="50" t="s">
        <v>523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14</v>
      </c>
      <c r="C61" s="50" t="s">
        <v>508</v>
      </c>
      <c r="D61" s="50" t="s">
        <v>524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14</v>
      </c>
      <c r="C62" s="50" t="s">
        <v>508</v>
      </c>
      <c r="D62" s="50" t="s">
        <v>526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19</v>
      </c>
      <c r="C63" s="50" t="s">
        <v>508</v>
      </c>
      <c r="D63" s="50" t="s">
        <v>511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19</v>
      </c>
      <c r="C64" s="50" t="s">
        <v>508</v>
      </c>
      <c r="D64" s="50" t="s">
        <v>512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19</v>
      </c>
      <c r="C65" s="50" t="s">
        <v>508</v>
      </c>
      <c r="D65" s="50" t="s">
        <v>513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19</v>
      </c>
      <c r="C66" s="50" t="s">
        <v>508</v>
      </c>
      <c r="D66" s="50" t="s">
        <v>514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19</v>
      </c>
      <c r="C67" s="50" t="s">
        <v>508</v>
      </c>
      <c r="D67" s="50" t="s">
        <v>515</v>
      </c>
      <c r="E67" s="50" t="str">
        <f t="shared" ref="E67:E130" si="31">LOOKUP(D67,$U$2:$V$15,$V$2:$V$15)</f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19</v>
      </c>
      <c r="C68" s="50" t="s">
        <v>508</v>
      </c>
      <c r="D68" s="50" t="s">
        <v>517</v>
      </c>
      <c r="E68" s="50" t="str">
        <f t="shared" si="31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19</v>
      </c>
      <c r="C69" s="50" t="s">
        <v>508</v>
      </c>
      <c r="D69" s="50" t="s">
        <v>516</v>
      </c>
      <c r="E69" s="50" t="str">
        <f t="shared" si="31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19</v>
      </c>
      <c r="C70" s="50" t="s">
        <v>508</v>
      </c>
      <c r="D70" s="50" t="s">
        <v>518</v>
      </c>
      <c r="E70" s="50" t="str">
        <f t="shared" si="31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19</v>
      </c>
      <c r="C71" s="50" t="s">
        <v>508</v>
      </c>
      <c r="D71" s="50" t="s">
        <v>519</v>
      </c>
      <c r="E71" s="50" t="str">
        <f t="shared" si="31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19</v>
      </c>
      <c r="C72" s="50" t="s">
        <v>508</v>
      </c>
      <c r="D72" s="50" t="s">
        <v>520</v>
      </c>
      <c r="E72" s="50" t="str">
        <f t="shared" si="31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19</v>
      </c>
      <c r="C73" s="50" t="s">
        <v>508</v>
      </c>
      <c r="D73" s="50" t="s">
        <v>521</v>
      </c>
      <c r="E73" s="50" t="str">
        <f t="shared" si="31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19</v>
      </c>
      <c r="C74" s="50" t="s">
        <v>508</v>
      </c>
      <c r="D74" s="50" t="s">
        <v>522</v>
      </c>
      <c r="E74" s="50" t="str">
        <f t="shared" si="31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19</v>
      </c>
      <c r="C75" s="50" t="s">
        <v>508</v>
      </c>
      <c r="D75" s="50" t="s">
        <v>523</v>
      </c>
      <c r="E75" s="50" t="str">
        <f t="shared" si="31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19</v>
      </c>
      <c r="C76" s="50" t="s">
        <v>508</v>
      </c>
      <c r="D76" s="50" t="s">
        <v>524</v>
      </c>
      <c r="E76" s="50" t="str">
        <f t="shared" si="31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19</v>
      </c>
      <c r="C77" s="50" t="s">
        <v>508</v>
      </c>
      <c r="D77" s="50" t="s">
        <v>526</v>
      </c>
      <c r="E77" s="50" t="str">
        <f t="shared" si="31"/>
        <v>solar PV</v>
      </c>
      <c r="F77" s="50">
        <v>1243975.716</v>
      </c>
      <c r="G77" s="50">
        <f t="shared" ref="G77:G90" si="32">AVERAGE(F77,H77)</f>
        <v>1248845.0320000001</v>
      </c>
      <c r="H77" s="50">
        <v>1253714.348</v>
      </c>
      <c r="I77" s="50">
        <f t="shared" ref="I77:I90" si="33">AVERAGE(H77,J77)</f>
        <v>1253714.348</v>
      </c>
      <c r="J77" s="50">
        <v>1253714.348</v>
      </c>
      <c r="K77" s="50">
        <f t="shared" ref="K77:K90" si="34">AVERAGE(J77,L77)</f>
        <v>1954198.3939999999</v>
      </c>
      <c r="L77" s="50">
        <v>2654682.44</v>
      </c>
      <c r="M77" s="50">
        <f t="shared" ref="M77:M90" si="35">AVERAGE(L77,N77)</f>
        <v>2641415.6965000001</v>
      </c>
      <c r="N77" s="50">
        <v>2628148.9530000002</v>
      </c>
      <c r="O77" s="50">
        <f t="shared" ref="O77:O90" si="36">AVERAGE(N77,P77)</f>
        <v>3710691.7620000001</v>
      </c>
      <c r="P77" s="50">
        <v>4793234.5710000005</v>
      </c>
      <c r="Q77" s="50">
        <f t="shared" ref="Q77:Q90" si="37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23</v>
      </c>
      <c r="C78" s="50" t="s">
        <v>508</v>
      </c>
      <c r="D78" s="50" t="s">
        <v>511</v>
      </c>
      <c r="E78" s="50" t="str">
        <f t="shared" si="31"/>
        <v>biomass</v>
      </c>
      <c r="F78" s="50">
        <v>4950.688889</v>
      </c>
      <c r="G78" s="50">
        <f t="shared" si="32"/>
        <v>27281.3437395</v>
      </c>
      <c r="H78" s="50">
        <v>49611.998590000003</v>
      </c>
      <c r="I78" s="50">
        <f t="shared" si="33"/>
        <v>27281.3437395</v>
      </c>
      <c r="J78" s="50">
        <v>4950.688889</v>
      </c>
      <c r="K78" s="50">
        <f t="shared" si="34"/>
        <v>4950.688889</v>
      </c>
      <c r="L78" s="50">
        <v>4950.688889</v>
      </c>
      <c r="M78" s="50">
        <f t="shared" si="35"/>
        <v>4950.688889</v>
      </c>
      <c r="N78" s="50">
        <v>4950.688889</v>
      </c>
      <c r="O78" s="50">
        <f t="shared" si="36"/>
        <v>4950.688889</v>
      </c>
      <c r="P78" s="50">
        <v>4950.688889</v>
      </c>
      <c r="Q78" s="50">
        <f t="shared" si="37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23</v>
      </c>
      <c r="C79" s="50" t="s">
        <v>508</v>
      </c>
      <c r="D79" s="50" t="s">
        <v>512</v>
      </c>
      <c r="E79" s="50" t="str">
        <f t="shared" si="31"/>
        <v>hard coal</v>
      </c>
      <c r="F79" s="50">
        <v>0</v>
      </c>
      <c r="G79" s="50">
        <f t="shared" si="32"/>
        <v>0</v>
      </c>
      <c r="H79" s="50">
        <v>0</v>
      </c>
      <c r="I79" s="50">
        <f t="shared" si="33"/>
        <v>0</v>
      </c>
      <c r="J79" s="50">
        <v>0</v>
      </c>
      <c r="K79" s="50">
        <f t="shared" si="34"/>
        <v>0</v>
      </c>
      <c r="L79" s="50">
        <v>0</v>
      </c>
      <c r="M79" s="50">
        <f t="shared" si="35"/>
        <v>0</v>
      </c>
      <c r="N79" s="50">
        <v>0</v>
      </c>
      <c r="O79" s="50">
        <f t="shared" si="36"/>
        <v>0</v>
      </c>
      <c r="P79" s="50">
        <v>0</v>
      </c>
      <c r="Q79" s="50">
        <f t="shared" si="37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23</v>
      </c>
      <c r="C80" s="50" t="s">
        <v>508</v>
      </c>
      <c r="D80" s="50" t="s">
        <v>513</v>
      </c>
      <c r="E80" s="50" t="str">
        <f t="shared" si="31"/>
        <v>solar thermal</v>
      </c>
      <c r="F80" s="50">
        <v>0</v>
      </c>
      <c r="G80" s="50">
        <f t="shared" si="32"/>
        <v>0</v>
      </c>
      <c r="H80" s="50">
        <v>0</v>
      </c>
      <c r="I80" s="50">
        <f t="shared" si="33"/>
        <v>0</v>
      </c>
      <c r="J80" s="50">
        <v>0</v>
      </c>
      <c r="K80" s="50">
        <f t="shared" si="34"/>
        <v>0</v>
      </c>
      <c r="L80" s="50">
        <v>0</v>
      </c>
      <c r="M80" s="50">
        <f t="shared" si="35"/>
        <v>0</v>
      </c>
      <c r="N80" s="50">
        <v>0</v>
      </c>
      <c r="O80" s="50">
        <f t="shared" si="36"/>
        <v>0</v>
      </c>
      <c r="P80" s="50">
        <v>0</v>
      </c>
      <c r="Q80" s="50">
        <f t="shared" si="37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23</v>
      </c>
      <c r="C81" s="50" t="s">
        <v>508</v>
      </c>
      <c r="D81" s="50" t="s">
        <v>514</v>
      </c>
      <c r="E81" s="50" t="str">
        <f t="shared" si="31"/>
        <v>geothermal</v>
      </c>
      <c r="F81" s="50">
        <v>0</v>
      </c>
      <c r="G81" s="50">
        <f t="shared" si="32"/>
        <v>0</v>
      </c>
      <c r="H81" s="50">
        <v>0</v>
      </c>
      <c r="I81" s="50">
        <f t="shared" si="33"/>
        <v>0</v>
      </c>
      <c r="J81" s="50">
        <v>0</v>
      </c>
      <c r="K81" s="50">
        <f t="shared" si="34"/>
        <v>0</v>
      </c>
      <c r="L81" s="50">
        <v>0</v>
      </c>
      <c r="M81" s="50">
        <f t="shared" si="35"/>
        <v>0</v>
      </c>
      <c r="N81" s="50">
        <v>0</v>
      </c>
      <c r="O81" s="50">
        <f t="shared" si="36"/>
        <v>0</v>
      </c>
      <c r="P81" s="50">
        <v>0</v>
      </c>
      <c r="Q81" s="50">
        <f t="shared" si="37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23</v>
      </c>
      <c r="C82" s="50" t="s">
        <v>508</v>
      </c>
      <c r="D82" s="50" t="s">
        <v>515</v>
      </c>
      <c r="E82" s="50" t="str">
        <f t="shared" si="31"/>
        <v>hydro</v>
      </c>
      <c r="F82" s="50">
        <v>440110.66009999998</v>
      </c>
      <c r="G82" s="50">
        <f t="shared" si="32"/>
        <v>448826.38974999997</v>
      </c>
      <c r="H82" s="50">
        <v>457542.11940000003</v>
      </c>
      <c r="I82" s="50">
        <f t="shared" si="33"/>
        <v>457542.11940000003</v>
      </c>
      <c r="J82" s="50">
        <v>457542.11940000003</v>
      </c>
      <c r="K82" s="50">
        <f t="shared" si="34"/>
        <v>457542.11940000003</v>
      </c>
      <c r="L82" s="50">
        <v>457542.11940000003</v>
      </c>
      <c r="M82" s="50">
        <f t="shared" si="35"/>
        <v>457542.11940000003</v>
      </c>
      <c r="N82" s="50">
        <v>457542.11940000003</v>
      </c>
      <c r="O82" s="50">
        <f t="shared" si="36"/>
        <v>457542.11940000003</v>
      </c>
      <c r="P82" s="50">
        <v>457542.11940000003</v>
      </c>
      <c r="Q82" s="50">
        <f t="shared" si="37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23</v>
      </c>
      <c r="C83" s="50" t="s">
        <v>508</v>
      </c>
      <c r="D83" s="50" t="s">
        <v>517</v>
      </c>
      <c r="E83" s="50" t="str">
        <f t="shared" si="31"/>
        <v>hydro</v>
      </c>
      <c r="F83" s="50">
        <v>0</v>
      </c>
      <c r="G83" s="50">
        <f t="shared" si="32"/>
        <v>0</v>
      </c>
      <c r="H83" s="50">
        <v>0</v>
      </c>
      <c r="I83" s="50">
        <f t="shared" si="33"/>
        <v>0</v>
      </c>
      <c r="J83" s="50">
        <v>0</v>
      </c>
      <c r="K83" s="50">
        <f t="shared" si="34"/>
        <v>0</v>
      </c>
      <c r="L83" s="50">
        <v>0</v>
      </c>
      <c r="M83" s="50">
        <f t="shared" si="35"/>
        <v>0</v>
      </c>
      <c r="N83" s="50">
        <v>0</v>
      </c>
      <c r="O83" s="50">
        <f t="shared" si="36"/>
        <v>0</v>
      </c>
      <c r="P83" s="50">
        <v>0</v>
      </c>
      <c r="Q83" s="50">
        <f t="shared" si="37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23</v>
      </c>
      <c r="C84" s="50" t="s">
        <v>508</v>
      </c>
      <c r="D84" s="50" t="s">
        <v>516</v>
      </c>
      <c r="E84" s="50" t="str">
        <f t="shared" si="31"/>
        <v>onshore wind</v>
      </c>
      <c r="F84" s="50">
        <v>3454.4032320000001</v>
      </c>
      <c r="G84" s="50">
        <f t="shared" si="32"/>
        <v>3454.4032320000001</v>
      </c>
      <c r="H84" s="50">
        <v>3454.4032320000001</v>
      </c>
      <c r="I84" s="50">
        <f t="shared" si="33"/>
        <v>144672.524316</v>
      </c>
      <c r="J84" s="50">
        <v>285890.64539999998</v>
      </c>
      <c r="K84" s="50">
        <f t="shared" si="34"/>
        <v>285890.64539999998</v>
      </c>
      <c r="L84" s="50">
        <v>285890.64539999998</v>
      </c>
      <c r="M84" s="50">
        <f t="shared" si="35"/>
        <v>285890.64539999998</v>
      </c>
      <c r="N84" s="50">
        <v>285890.64539999998</v>
      </c>
      <c r="O84" s="50">
        <f t="shared" si="36"/>
        <v>469224.38925000001</v>
      </c>
      <c r="P84" s="50">
        <v>652558.13309999998</v>
      </c>
      <c r="Q84" s="50">
        <f t="shared" si="37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23</v>
      </c>
      <c r="C85" s="50" t="s">
        <v>508</v>
      </c>
      <c r="D85" s="50" t="s">
        <v>518</v>
      </c>
      <c r="E85" s="50" t="str">
        <f t="shared" si="31"/>
        <v>natural gas nonpeaker</v>
      </c>
      <c r="F85" s="50">
        <v>25331603.52</v>
      </c>
      <c r="G85" s="50">
        <f t="shared" si="32"/>
        <v>27609456.935000002</v>
      </c>
      <c r="H85" s="50">
        <v>29887310.350000001</v>
      </c>
      <c r="I85" s="50">
        <f t="shared" si="33"/>
        <v>29887310.350000001</v>
      </c>
      <c r="J85" s="50">
        <v>29887310.350000001</v>
      </c>
      <c r="K85" s="50">
        <f t="shared" si="34"/>
        <v>29613919.325000003</v>
      </c>
      <c r="L85" s="50">
        <v>29340528.300000001</v>
      </c>
      <c r="M85" s="50">
        <f t="shared" si="35"/>
        <v>28596419.009999998</v>
      </c>
      <c r="N85" s="50">
        <v>27852309.719999999</v>
      </c>
      <c r="O85" s="50">
        <f t="shared" si="36"/>
        <v>26796186.899999999</v>
      </c>
      <c r="P85" s="50">
        <v>25740064.079999998</v>
      </c>
      <c r="Q85" s="50">
        <f t="shared" si="37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23</v>
      </c>
      <c r="C86" s="50" t="s">
        <v>508</v>
      </c>
      <c r="D86" s="50" t="s">
        <v>519</v>
      </c>
      <c r="E86" s="50" t="str">
        <f t="shared" si="31"/>
        <v>natural gas peaker</v>
      </c>
      <c r="F86" s="50">
        <v>42819.68</v>
      </c>
      <c r="G86" s="50">
        <f t="shared" si="32"/>
        <v>42819.68</v>
      </c>
      <c r="H86" s="50">
        <v>42819.68</v>
      </c>
      <c r="I86" s="50">
        <f t="shared" si="33"/>
        <v>37158.76</v>
      </c>
      <c r="J86" s="50">
        <v>31497.84</v>
      </c>
      <c r="K86" s="50">
        <f t="shared" si="34"/>
        <v>31497.84</v>
      </c>
      <c r="L86" s="50">
        <v>31497.84</v>
      </c>
      <c r="M86" s="50">
        <f t="shared" si="35"/>
        <v>31497.84</v>
      </c>
      <c r="N86" s="50">
        <v>31497.84</v>
      </c>
      <c r="O86" s="50">
        <f t="shared" si="36"/>
        <v>31497.84</v>
      </c>
      <c r="P86" s="50">
        <v>31497.84</v>
      </c>
      <c r="Q86" s="50">
        <f t="shared" si="37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23</v>
      </c>
      <c r="C87" s="50" t="s">
        <v>508</v>
      </c>
      <c r="D87" s="50" t="s">
        <v>520</v>
      </c>
      <c r="E87" s="50" t="str">
        <f t="shared" si="31"/>
        <v>nuclear</v>
      </c>
      <c r="F87" s="50">
        <v>16504259.43</v>
      </c>
      <c r="G87" s="50">
        <f t="shared" si="32"/>
        <v>16504259.43</v>
      </c>
      <c r="H87" s="50">
        <v>16504259.43</v>
      </c>
      <c r="I87" s="50">
        <f t="shared" si="33"/>
        <v>16504259.43</v>
      </c>
      <c r="J87" s="50">
        <v>16504259.43</v>
      </c>
      <c r="K87" s="50">
        <f t="shared" si="34"/>
        <v>16504259.43</v>
      </c>
      <c r="L87" s="50">
        <v>16504259.43</v>
      </c>
      <c r="M87" s="50">
        <f t="shared" si="35"/>
        <v>16504259.43</v>
      </c>
      <c r="N87" s="50">
        <v>16504259.43</v>
      </c>
      <c r="O87" s="50">
        <f t="shared" si="36"/>
        <v>16504259.43</v>
      </c>
      <c r="P87" s="50">
        <v>16504259.43</v>
      </c>
      <c r="Q87" s="50">
        <f t="shared" si="37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23</v>
      </c>
      <c r="C88" s="50" t="s">
        <v>508</v>
      </c>
      <c r="D88" s="50" t="s">
        <v>521</v>
      </c>
      <c r="E88" s="50" t="str">
        <f t="shared" si="31"/>
        <v>offshore wind</v>
      </c>
      <c r="F88" s="50">
        <v>0</v>
      </c>
      <c r="G88" s="50">
        <f t="shared" si="32"/>
        <v>0</v>
      </c>
      <c r="H88" s="50">
        <v>0</v>
      </c>
      <c r="I88" s="50">
        <f t="shared" si="33"/>
        <v>0</v>
      </c>
      <c r="J88" s="50">
        <v>0</v>
      </c>
      <c r="K88" s="50">
        <f t="shared" si="34"/>
        <v>571784.24399999995</v>
      </c>
      <c r="L88" s="50">
        <v>1143568.4879999999</v>
      </c>
      <c r="M88" s="50">
        <f t="shared" si="35"/>
        <v>1143568.4879999999</v>
      </c>
      <c r="N88" s="50">
        <v>1143568.4879999999</v>
      </c>
      <c r="O88" s="50">
        <f t="shared" si="36"/>
        <v>1143568.4879999999</v>
      </c>
      <c r="P88" s="50">
        <v>1143568.4879999999</v>
      </c>
      <c r="Q88" s="50">
        <f t="shared" si="37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23</v>
      </c>
      <c r="C89" s="50" t="s">
        <v>508</v>
      </c>
      <c r="D89" s="50" t="s">
        <v>522</v>
      </c>
      <c r="E89" s="50" t="str">
        <f t="shared" si="31"/>
        <v>crude oil</v>
      </c>
      <c r="F89" s="50">
        <v>756101.63329999999</v>
      </c>
      <c r="G89" s="50">
        <f t="shared" si="32"/>
        <v>756101.63329999999</v>
      </c>
      <c r="H89" s="50">
        <v>756101.63329999999</v>
      </c>
      <c r="I89" s="50">
        <f t="shared" si="33"/>
        <v>756101.63329999999</v>
      </c>
      <c r="J89" s="50">
        <v>756101.63329999999</v>
      </c>
      <c r="K89" s="50">
        <f t="shared" si="34"/>
        <v>756101.63329999999</v>
      </c>
      <c r="L89" s="50">
        <v>756101.63329999999</v>
      </c>
      <c r="M89" s="50">
        <f t="shared" si="35"/>
        <v>756101.63329999999</v>
      </c>
      <c r="N89" s="50">
        <v>756101.63329999999</v>
      </c>
      <c r="O89" s="50">
        <f t="shared" si="36"/>
        <v>756101.63329999999</v>
      </c>
      <c r="P89" s="50">
        <v>756101.63329999999</v>
      </c>
      <c r="Q89" s="50">
        <f t="shared" si="37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23</v>
      </c>
      <c r="C90" s="50" t="s">
        <v>508</v>
      </c>
      <c r="D90" s="50" t="s">
        <v>523</v>
      </c>
      <c r="E90" s="50" t="str">
        <f t="shared" si="31"/>
        <v>solar PV</v>
      </c>
      <c r="F90" s="50">
        <v>639865.90819999995</v>
      </c>
      <c r="G90" s="50">
        <f t="shared" si="32"/>
        <v>703123.34070000006</v>
      </c>
      <c r="H90" s="50">
        <v>766380.77320000005</v>
      </c>
      <c r="I90" s="50">
        <f t="shared" si="33"/>
        <v>825466.79955000011</v>
      </c>
      <c r="J90" s="50">
        <v>884552.82590000005</v>
      </c>
      <c r="K90" s="50">
        <f t="shared" si="34"/>
        <v>903822.46365000005</v>
      </c>
      <c r="L90" s="50">
        <v>923092.10140000004</v>
      </c>
      <c r="M90" s="50">
        <f t="shared" si="35"/>
        <v>946003.18684999994</v>
      </c>
      <c r="N90" s="50">
        <v>968914.27229999995</v>
      </c>
      <c r="O90" s="50">
        <f t="shared" si="36"/>
        <v>995823.62764999992</v>
      </c>
      <c r="P90" s="50">
        <v>1022732.983</v>
      </c>
      <c r="Q90" s="50">
        <f t="shared" si="37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23</v>
      </c>
      <c r="C91" s="50" t="s">
        <v>508</v>
      </c>
      <c r="D91" s="50" t="s">
        <v>524</v>
      </c>
      <c r="E91" s="50" t="str">
        <f t="shared" si="31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23</v>
      </c>
      <c r="C92" s="50" t="s">
        <v>508</v>
      </c>
      <c r="D92" s="50" t="s">
        <v>526</v>
      </c>
      <c r="E92" s="50" t="str">
        <f t="shared" si="31"/>
        <v>solar PV</v>
      </c>
      <c r="F92" s="50">
        <v>153417.72870000001</v>
      </c>
      <c r="G92" s="50">
        <f t="shared" ref="G92:G105" si="38">AVERAGE(F92,H92)</f>
        <v>1122208.51835</v>
      </c>
      <c r="H92" s="50">
        <v>2090999.308</v>
      </c>
      <c r="I92" s="50">
        <f t="shared" ref="I92:I105" si="39">AVERAGE(H92,J92)</f>
        <v>2080930.7110000001</v>
      </c>
      <c r="J92" s="50">
        <v>2070862.1140000001</v>
      </c>
      <c r="K92" s="50">
        <f t="shared" ref="K92:K105" si="40">AVERAGE(J92,L92)</f>
        <v>2060513.281</v>
      </c>
      <c r="L92" s="50">
        <v>2050164.4480000001</v>
      </c>
      <c r="M92" s="50">
        <f t="shared" ref="M92:M105" si="41">AVERAGE(L92,N92)</f>
        <v>2040011.973</v>
      </c>
      <c r="N92" s="50">
        <v>2029859.4979999999</v>
      </c>
      <c r="O92" s="50">
        <f t="shared" ref="O92:O105" si="42">AVERAGE(N92,P92)</f>
        <v>2019714.8059999999</v>
      </c>
      <c r="P92" s="50">
        <v>2009570.1140000001</v>
      </c>
      <c r="Q92" s="50">
        <f t="shared" ref="Q92:Q105" si="43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26</v>
      </c>
      <c r="C93" s="50" t="s">
        <v>508</v>
      </c>
      <c r="D93" s="50" t="s">
        <v>511</v>
      </c>
      <c r="E93" s="50" t="str">
        <f t="shared" si="31"/>
        <v>biomass</v>
      </c>
      <c r="F93" s="50">
        <v>0</v>
      </c>
      <c r="G93" s="50">
        <f t="shared" si="38"/>
        <v>0</v>
      </c>
      <c r="H93" s="50">
        <v>0</v>
      </c>
      <c r="I93" s="50">
        <f t="shared" si="39"/>
        <v>0</v>
      </c>
      <c r="J93" s="50">
        <v>0</v>
      </c>
      <c r="K93" s="50">
        <f t="shared" si="40"/>
        <v>0</v>
      </c>
      <c r="L93" s="50">
        <v>0</v>
      </c>
      <c r="M93" s="50">
        <f t="shared" si="41"/>
        <v>0</v>
      </c>
      <c r="N93" s="50">
        <v>0</v>
      </c>
      <c r="O93" s="50">
        <f t="shared" si="42"/>
        <v>0</v>
      </c>
      <c r="P93" s="50">
        <v>0</v>
      </c>
      <c r="Q93" s="50">
        <f t="shared" si="43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26</v>
      </c>
      <c r="C94" s="50" t="s">
        <v>508</v>
      </c>
      <c r="D94" s="50" t="s">
        <v>512</v>
      </c>
      <c r="E94" s="50" t="str">
        <f t="shared" si="31"/>
        <v>hard coal</v>
      </c>
      <c r="F94" s="50">
        <v>0</v>
      </c>
      <c r="G94" s="50">
        <f t="shared" si="38"/>
        <v>0</v>
      </c>
      <c r="H94" s="50">
        <v>0</v>
      </c>
      <c r="I94" s="50">
        <f t="shared" si="39"/>
        <v>0</v>
      </c>
      <c r="J94" s="50">
        <v>0</v>
      </c>
      <c r="K94" s="50">
        <f t="shared" si="40"/>
        <v>0</v>
      </c>
      <c r="L94" s="50">
        <v>0</v>
      </c>
      <c r="M94" s="50">
        <f t="shared" si="41"/>
        <v>0</v>
      </c>
      <c r="N94" s="50">
        <v>0</v>
      </c>
      <c r="O94" s="50">
        <f t="shared" si="42"/>
        <v>0</v>
      </c>
      <c r="P94" s="50">
        <v>0</v>
      </c>
      <c r="Q94" s="50">
        <f t="shared" si="43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26</v>
      </c>
      <c r="C95" s="50" t="s">
        <v>508</v>
      </c>
      <c r="D95" s="50" t="s">
        <v>513</v>
      </c>
      <c r="E95" s="50" t="str">
        <f t="shared" si="31"/>
        <v>solar thermal</v>
      </c>
      <c r="F95" s="50">
        <v>0</v>
      </c>
      <c r="G95" s="50">
        <f t="shared" si="38"/>
        <v>0</v>
      </c>
      <c r="H95" s="50">
        <v>0</v>
      </c>
      <c r="I95" s="50">
        <f t="shared" si="39"/>
        <v>0</v>
      </c>
      <c r="J95" s="50">
        <v>0</v>
      </c>
      <c r="K95" s="50">
        <f t="shared" si="40"/>
        <v>0</v>
      </c>
      <c r="L95" s="50">
        <v>0</v>
      </c>
      <c r="M95" s="50">
        <f t="shared" si="41"/>
        <v>0</v>
      </c>
      <c r="N95" s="50">
        <v>0</v>
      </c>
      <c r="O95" s="50">
        <f t="shared" si="42"/>
        <v>0</v>
      </c>
      <c r="P95" s="50">
        <v>0</v>
      </c>
      <c r="Q95" s="50">
        <f t="shared" si="43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26</v>
      </c>
      <c r="C96" s="50" t="s">
        <v>508</v>
      </c>
      <c r="D96" s="50" t="s">
        <v>514</v>
      </c>
      <c r="E96" s="50" t="str">
        <f t="shared" si="31"/>
        <v>geothermal</v>
      </c>
      <c r="F96" s="50">
        <v>0</v>
      </c>
      <c r="G96" s="50">
        <f t="shared" si="38"/>
        <v>0</v>
      </c>
      <c r="H96" s="50">
        <v>0</v>
      </c>
      <c r="I96" s="50">
        <f t="shared" si="39"/>
        <v>0</v>
      </c>
      <c r="J96" s="50">
        <v>0</v>
      </c>
      <c r="K96" s="50">
        <f t="shared" si="40"/>
        <v>0</v>
      </c>
      <c r="L96" s="50">
        <v>0</v>
      </c>
      <c r="M96" s="50">
        <f t="shared" si="41"/>
        <v>0</v>
      </c>
      <c r="N96" s="50">
        <v>0</v>
      </c>
      <c r="O96" s="50">
        <f t="shared" si="42"/>
        <v>0</v>
      </c>
      <c r="P96" s="50">
        <v>0</v>
      </c>
      <c r="Q96" s="50">
        <f t="shared" si="43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26</v>
      </c>
      <c r="C97" s="50" t="s">
        <v>508</v>
      </c>
      <c r="D97" s="50" t="s">
        <v>515</v>
      </c>
      <c r="E97" s="50" t="str">
        <f t="shared" si="31"/>
        <v>hydro</v>
      </c>
      <c r="F97" s="50">
        <v>0</v>
      </c>
      <c r="G97" s="50">
        <f t="shared" si="38"/>
        <v>0</v>
      </c>
      <c r="H97" s="50">
        <v>0</v>
      </c>
      <c r="I97" s="50">
        <f t="shared" si="39"/>
        <v>0</v>
      </c>
      <c r="J97" s="50">
        <v>0</v>
      </c>
      <c r="K97" s="50">
        <f t="shared" si="40"/>
        <v>0</v>
      </c>
      <c r="L97" s="50">
        <v>0</v>
      </c>
      <c r="M97" s="50">
        <f t="shared" si="41"/>
        <v>0</v>
      </c>
      <c r="N97" s="50">
        <v>0</v>
      </c>
      <c r="O97" s="50">
        <f t="shared" si="42"/>
        <v>0</v>
      </c>
      <c r="P97" s="50">
        <v>0</v>
      </c>
      <c r="Q97" s="50">
        <f t="shared" si="43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26</v>
      </c>
      <c r="C98" s="50" t="s">
        <v>508</v>
      </c>
      <c r="D98" s="50" t="s">
        <v>517</v>
      </c>
      <c r="E98" s="50" t="str">
        <f t="shared" si="31"/>
        <v>hydro</v>
      </c>
      <c r="F98" s="50">
        <v>0</v>
      </c>
      <c r="G98" s="50">
        <f t="shared" si="38"/>
        <v>0</v>
      </c>
      <c r="H98" s="50">
        <v>0</v>
      </c>
      <c r="I98" s="50">
        <f t="shared" si="39"/>
        <v>0</v>
      </c>
      <c r="J98" s="50">
        <v>0</v>
      </c>
      <c r="K98" s="50">
        <f t="shared" si="40"/>
        <v>0</v>
      </c>
      <c r="L98" s="50">
        <v>0</v>
      </c>
      <c r="M98" s="50">
        <f t="shared" si="41"/>
        <v>0</v>
      </c>
      <c r="N98" s="50">
        <v>0</v>
      </c>
      <c r="O98" s="50">
        <f t="shared" si="42"/>
        <v>0</v>
      </c>
      <c r="P98" s="50">
        <v>0</v>
      </c>
      <c r="Q98" s="50">
        <f t="shared" si="43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26</v>
      </c>
      <c r="C99" s="50" t="s">
        <v>508</v>
      </c>
      <c r="D99" s="50" t="s">
        <v>516</v>
      </c>
      <c r="E99" s="50" t="str">
        <f t="shared" si="31"/>
        <v>onshore wind</v>
      </c>
      <c r="F99" s="50">
        <v>0</v>
      </c>
      <c r="G99" s="50">
        <f t="shared" si="38"/>
        <v>0</v>
      </c>
      <c r="H99" s="50">
        <v>0</v>
      </c>
      <c r="I99" s="50">
        <f t="shared" si="39"/>
        <v>0</v>
      </c>
      <c r="J99" s="50">
        <v>0</v>
      </c>
      <c r="K99" s="50">
        <f t="shared" si="40"/>
        <v>0</v>
      </c>
      <c r="L99" s="50">
        <v>0</v>
      </c>
      <c r="M99" s="50">
        <f t="shared" si="41"/>
        <v>359.46830240000003</v>
      </c>
      <c r="N99" s="50">
        <v>718.93660480000005</v>
      </c>
      <c r="O99" s="50">
        <f t="shared" si="42"/>
        <v>718.93660480000005</v>
      </c>
      <c r="P99" s="50">
        <v>718.93660480000005</v>
      </c>
      <c r="Q99" s="50">
        <f t="shared" si="43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26</v>
      </c>
      <c r="C100" s="50" t="s">
        <v>508</v>
      </c>
      <c r="D100" s="50" t="s">
        <v>518</v>
      </c>
      <c r="E100" s="50" t="str">
        <f t="shared" si="31"/>
        <v>natural gas nonpeaker</v>
      </c>
      <c r="F100" s="50">
        <v>8132806.1040000003</v>
      </c>
      <c r="G100" s="50">
        <f t="shared" si="38"/>
        <v>8970849.0969999991</v>
      </c>
      <c r="H100" s="50">
        <v>9808892.0899999999</v>
      </c>
      <c r="I100" s="50">
        <f t="shared" si="39"/>
        <v>8592483.8440000005</v>
      </c>
      <c r="J100" s="50">
        <v>7376075.5980000002</v>
      </c>
      <c r="K100" s="50">
        <f t="shared" si="40"/>
        <v>6849145.8940000003</v>
      </c>
      <c r="L100" s="50">
        <v>6322216.1900000004</v>
      </c>
      <c r="M100" s="50">
        <f t="shared" si="41"/>
        <v>6014378.7890000008</v>
      </c>
      <c r="N100" s="50">
        <v>5706541.3880000003</v>
      </c>
      <c r="O100" s="50">
        <f t="shared" si="42"/>
        <v>5386670.2090000007</v>
      </c>
      <c r="P100" s="50">
        <v>5066799.03</v>
      </c>
      <c r="Q100" s="50">
        <f t="shared" si="43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26</v>
      </c>
      <c r="C101" s="50" t="s">
        <v>508</v>
      </c>
      <c r="D101" s="50" t="s">
        <v>519</v>
      </c>
      <c r="E101" s="50" t="str">
        <f t="shared" si="31"/>
        <v>natural gas peaker</v>
      </c>
      <c r="F101" s="50">
        <v>9125.76</v>
      </c>
      <c r="G101" s="50">
        <f t="shared" si="38"/>
        <v>8194.56</v>
      </c>
      <c r="H101" s="50">
        <v>7263.36</v>
      </c>
      <c r="I101" s="50">
        <f t="shared" si="39"/>
        <v>7263.36</v>
      </c>
      <c r="J101" s="50">
        <v>7263.36</v>
      </c>
      <c r="K101" s="50">
        <f t="shared" si="40"/>
        <v>7263.36</v>
      </c>
      <c r="L101" s="50">
        <v>7263.36</v>
      </c>
      <c r="M101" s="50">
        <f t="shared" si="41"/>
        <v>7263.36</v>
      </c>
      <c r="N101" s="50">
        <v>7263.36</v>
      </c>
      <c r="O101" s="50">
        <f t="shared" si="42"/>
        <v>7263.36</v>
      </c>
      <c r="P101" s="50">
        <v>7263.36</v>
      </c>
      <c r="Q101" s="50">
        <f t="shared" si="43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26</v>
      </c>
      <c r="C102" s="50" t="s">
        <v>508</v>
      </c>
      <c r="D102" s="50" t="s">
        <v>520</v>
      </c>
      <c r="E102" s="50" t="str">
        <f t="shared" si="31"/>
        <v>nuclear</v>
      </c>
      <c r="F102" s="50">
        <v>0</v>
      </c>
      <c r="G102" s="50">
        <f t="shared" si="38"/>
        <v>0</v>
      </c>
      <c r="H102" s="50">
        <v>0</v>
      </c>
      <c r="I102" s="50">
        <f t="shared" si="39"/>
        <v>0</v>
      </c>
      <c r="J102" s="50">
        <v>0</v>
      </c>
      <c r="K102" s="50">
        <f t="shared" si="40"/>
        <v>0</v>
      </c>
      <c r="L102" s="50">
        <v>0</v>
      </c>
      <c r="M102" s="50">
        <f t="shared" si="41"/>
        <v>0</v>
      </c>
      <c r="N102" s="50">
        <v>0</v>
      </c>
      <c r="O102" s="50">
        <f t="shared" si="42"/>
        <v>0</v>
      </c>
      <c r="P102" s="50">
        <v>0</v>
      </c>
      <c r="Q102" s="50">
        <f t="shared" si="43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26</v>
      </c>
      <c r="C103" s="50" t="s">
        <v>508</v>
      </c>
      <c r="D103" s="50" t="s">
        <v>521</v>
      </c>
      <c r="E103" s="50" t="str">
        <f t="shared" si="31"/>
        <v>offshore wind</v>
      </c>
      <c r="F103" s="50">
        <v>0</v>
      </c>
      <c r="G103" s="50">
        <f t="shared" si="38"/>
        <v>0</v>
      </c>
      <c r="H103" s="50">
        <v>0</v>
      </c>
      <c r="I103" s="50">
        <f t="shared" si="39"/>
        <v>0</v>
      </c>
      <c r="J103" s="50">
        <v>0</v>
      </c>
      <c r="K103" s="50">
        <f t="shared" si="40"/>
        <v>0</v>
      </c>
      <c r="L103" s="50">
        <v>0</v>
      </c>
      <c r="M103" s="50">
        <f t="shared" si="41"/>
        <v>0</v>
      </c>
      <c r="N103" s="50">
        <v>0</v>
      </c>
      <c r="O103" s="50">
        <f t="shared" si="42"/>
        <v>0</v>
      </c>
      <c r="P103" s="50">
        <v>0</v>
      </c>
      <c r="Q103" s="50">
        <f t="shared" si="43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26</v>
      </c>
      <c r="C104" s="50" t="s">
        <v>508</v>
      </c>
      <c r="D104" s="50" t="s">
        <v>522</v>
      </c>
      <c r="E104" s="50" t="str">
        <f t="shared" si="31"/>
        <v>crude oil</v>
      </c>
      <c r="F104" s="50">
        <v>45768.864000000001</v>
      </c>
      <c r="G104" s="50">
        <f t="shared" si="38"/>
        <v>45768.864000000001</v>
      </c>
      <c r="H104" s="50">
        <v>45768.864000000001</v>
      </c>
      <c r="I104" s="50">
        <f t="shared" si="39"/>
        <v>45768.864000000001</v>
      </c>
      <c r="J104" s="50">
        <v>45768.864000000001</v>
      </c>
      <c r="K104" s="50">
        <f t="shared" si="40"/>
        <v>45768.864000000001</v>
      </c>
      <c r="L104" s="50">
        <v>45768.864000000001</v>
      </c>
      <c r="M104" s="50">
        <f t="shared" si="41"/>
        <v>45768.864000000001</v>
      </c>
      <c r="N104" s="50">
        <v>45768.864000000001</v>
      </c>
      <c r="O104" s="50">
        <f t="shared" si="42"/>
        <v>45768.864000000001</v>
      </c>
      <c r="P104" s="50">
        <v>45768.864000000001</v>
      </c>
      <c r="Q104" s="50">
        <f t="shared" si="43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26</v>
      </c>
      <c r="C105" s="50" t="s">
        <v>508</v>
      </c>
      <c r="D105" s="50" t="s">
        <v>523</v>
      </c>
      <c r="E105" s="50" t="str">
        <f t="shared" si="31"/>
        <v>solar PV</v>
      </c>
      <c r="F105" s="50">
        <v>123935.9001</v>
      </c>
      <c r="G105" s="50">
        <f t="shared" si="38"/>
        <v>135889.78985</v>
      </c>
      <c r="H105" s="50">
        <v>147843.6796</v>
      </c>
      <c r="I105" s="50">
        <f t="shared" si="39"/>
        <v>157809.72694999998</v>
      </c>
      <c r="J105" s="50">
        <v>167775.77429999999</v>
      </c>
      <c r="K105" s="50">
        <f t="shared" si="40"/>
        <v>176968.95825</v>
      </c>
      <c r="L105" s="50">
        <v>186162.1422</v>
      </c>
      <c r="M105" s="50">
        <f t="shared" si="41"/>
        <v>197973.80359999998</v>
      </c>
      <c r="N105" s="50">
        <v>209785.465</v>
      </c>
      <c r="O105" s="50">
        <f t="shared" si="42"/>
        <v>224840.20095</v>
      </c>
      <c r="P105" s="50">
        <v>239894.9369</v>
      </c>
      <c r="Q105" s="50">
        <f t="shared" si="43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26</v>
      </c>
      <c r="C106" s="50" t="s">
        <v>508</v>
      </c>
      <c r="D106" s="50" t="s">
        <v>524</v>
      </c>
      <c r="E106" s="50" t="str">
        <f t="shared" si="31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26</v>
      </c>
      <c r="C107" s="50" t="s">
        <v>508</v>
      </c>
      <c r="D107" s="50" t="s">
        <v>526</v>
      </c>
      <c r="E107" s="50" t="str">
        <f t="shared" si="31"/>
        <v>solar PV</v>
      </c>
      <c r="F107" s="50">
        <v>68120.446309999999</v>
      </c>
      <c r="G107" s="50">
        <f t="shared" ref="G107:G120" si="44">AVERAGE(F107,H107)</f>
        <v>68122.007214999991</v>
      </c>
      <c r="H107" s="50">
        <v>68123.568119999996</v>
      </c>
      <c r="I107" s="50">
        <f t="shared" ref="I107:I120" si="45">AVERAGE(H107,J107)</f>
        <v>68123.441514999999</v>
      </c>
      <c r="J107" s="50">
        <v>68123.314910000001</v>
      </c>
      <c r="K107" s="50">
        <f t="shared" ref="K107:K120" si="46">AVERAGE(J107,L107)</f>
        <v>67783.547814999998</v>
      </c>
      <c r="L107" s="50">
        <v>67443.780719999995</v>
      </c>
      <c r="M107" s="50">
        <f t="shared" ref="M107:M120" si="47">AVERAGE(L107,N107)</f>
        <v>67107.073355</v>
      </c>
      <c r="N107" s="50">
        <v>66770.365990000006</v>
      </c>
      <c r="O107" s="50">
        <f t="shared" ref="O107:O120" si="48">AVERAGE(N107,P107)</f>
        <v>66437.217655</v>
      </c>
      <c r="P107" s="50">
        <v>66104.069319999995</v>
      </c>
      <c r="Q107" s="50">
        <f t="shared" ref="Q107:Q120" si="49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29</v>
      </c>
      <c r="C108" s="50" t="s">
        <v>508</v>
      </c>
      <c r="D108" s="50" t="s">
        <v>511</v>
      </c>
      <c r="E108" s="50" t="str">
        <f t="shared" si="31"/>
        <v>biomass</v>
      </c>
      <c r="F108" s="50">
        <v>0</v>
      </c>
      <c r="G108" s="50">
        <f t="shared" si="44"/>
        <v>0</v>
      </c>
      <c r="H108" s="50">
        <v>0</v>
      </c>
      <c r="I108" s="50">
        <f t="shared" si="45"/>
        <v>0</v>
      </c>
      <c r="J108" s="50">
        <v>0</v>
      </c>
      <c r="K108" s="50">
        <f t="shared" si="46"/>
        <v>0</v>
      </c>
      <c r="L108" s="50">
        <v>0</v>
      </c>
      <c r="M108" s="50">
        <f t="shared" si="47"/>
        <v>0</v>
      </c>
      <c r="N108" s="50">
        <v>0</v>
      </c>
      <c r="O108" s="50">
        <f t="shared" si="48"/>
        <v>0</v>
      </c>
      <c r="P108" s="50">
        <v>0</v>
      </c>
      <c r="Q108" s="50">
        <f t="shared" si="49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29</v>
      </c>
      <c r="C109" s="50" t="s">
        <v>508</v>
      </c>
      <c r="D109" s="50" t="s">
        <v>512</v>
      </c>
      <c r="E109" s="50" t="str">
        <f t="shared" si="31"/>
        <v>hard coal</v>
      </c>
      <c r="F109" s="50">
        <v>27188344.57</v>
      </c>
      <c r="G109" s="50">
        <f t="shared" si="44"/>
        <v>21801712.935000002</v>
      </c>
      <c r="H109" s="50">
        <v>16415081.300000001</v>
      </c>
      <c r="I109" s="50">
        <f t="shared" si="45"/>
        <v>16520538.039999999</v>
      </c>
      <c r="J109" s="50">
        <v>16625994.779999999</v>
      </c>
      <c r="K109" s="50">
        <f t="shared" si="46"/>
        <v>27025646.975000001</v>
      </c>
      <c r="L109" s="50">
        <v>37425299.170000002</v>
      </c>
      <c r="M109" s="50">
        <f t="shared" si="47"/>
        <v>39484460.120000005</v>
      </c>
      <c r="N109" s="50">
        <v>41543621.07</v>
      </c>
      <c r="O109" s="50">
        <f t="shared" si="48"/>
        <v>41844375.200000003</v>
      </c>
      <c r="P109" s="50">
        <v>42145129.329999998</v>
      </c>
      <c r="Q109" s="50">
        <f t="shared" si="49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29</v>
      </c>
      <c r="C110" s="50" t="s">
        <v>508</v>
      </c>
      <c r="D110" s="50" t="s">
        <v>513</v>
      </c>
      <c r="E110" s="50" t="str">
        <f t="shared" si="31"/>
        <v>solar thermal</v>
      </c>
      <c r="F110" s="50">
        <v>0</v>
      </c>
      <c r="G110" s="50">
        <f t="shared" si="44"/>
        <v>0</v>
      </c>
      <c r="H110" s="50">
        <v>0</v>
      </c>
      <c r="I110" s="50">
        <f t="shared" si="45"/>
        <v>0</v>
      </c>
      <c r="J110" s="50">
        <v>0</v>
      </c>
      <c r="K110" s="50">
        <f t="shared" si="46"/>
        <v>0</v>
      </c>
      <c r="L110" s="50">
        <v>0</v>
      </c>
      <c r="M110" s="50">
        <f t="shared" si="47"/>
        <v>0</v>
      </c>
      <c r="N110" s="50">
        <v>0</v>
      </c>
      <c r="O110" s="50">
        <f t="shared" si="48"/>
        <v>0</v>
      </c>
      <c r="P110" s="50">
        <v>0</v>
      </c>
      <c r="Q110" s="50">
        <f t="shared" si="49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29</v>
      </c>
      <c r="C111" s="50" t="s">
        <v>508</v>
      </c>
      <c r="D111" s="50" t="s">
        <v>514</v>
      </c>
      <c r="E111" s="50" t="str">
        <f t="shared" si="31"/>
        <v>geothermal</v>
      </c>
      <c r="F111" s="50">
        <v>0</v>
      </c>
      <c r="G111" s="50">
        <f t="shared" si="44"/>
        <v>0</v>
      </c>
      <c r="H111" s="50">
        <v>0</v>
      </c>
      <c r="I111" s="50">
        <f t="shared" si="45"/>
        <v>0</v>
      </c>
      <c r="J111" s="50">
        <v>0</v>
      </c>
      <c r="K111" s="50">
        <f t="shared" si="46"/>
        <v>0</v>
      </c>
      <c r="L111" s="50">
        <v>0</v>
      </c>
      <c r="M111" s="50">
        <f t="shared" si="47"/>
        <v>0</v>
      </c>
      <c r="N111" s="50">
        <v>0</v>
      </c>
      <c r="O111" s="50">
        <f t="shared" si="48"/>
        <v>0</v>
      </c>
      <c r="P111" s="50">
        <v>0</v>
      </c>
      <c r="Q111" s="50">
        <f t="shared" si="49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29</v>
      </c>
      <c r="C112" s="50" t="s">
        <v>508</v>
      </c>
      <c r="D112" s="50" t="s">
        <v>515</v>
      </c>
      <c r="E112" s="50" t="str">
        <f t="shared" si="31"/>
        <v>hydro</v>
      </c>
      <c r="F112" s="50">
        <v>183569.04519999999</v>
      </c>
      <c r="G112" s="50">
        <f t="shared" si="44"/>
        <v>189538.44459999999</v>
      </c>
      <c r="H112" s="50">
        <v>195507.84400000001</v>
      </c>
      <c r="I112" s="50">
        <f t="shared" si="45"/>
        <v>195507.84400000001</v>
      </c>
      <c r="J112" s="50">
        <v>195507.84400000001</v>
      </c>
      <c r="K112" s="50">
        <f t="shared" si="46"/>
        <v>195507.84400000001</v>
      </c>
      <c r="L112" s="50">
        <v>195507.84400000001</v>
      </c>
      <c r="M112" s="50">
        <f t="shared" si="47"/>
        <v>195507.84400000001</v>
      </c>
      <c r="N112" s="50">
        <v>195507.84400000001</v>
      </c>
      <c r="O112" s="50">
        <f t="shared" si="48"/>
        <v>196117.07410000003</v>
      </c>
      <c r="P112" s="50">
        <v>196726.30420000001</v>
      </c>
      <c r="Q112" s="50">
        <f t="shared" si="49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29</v>
      </c>
      <c r="C113" s="50" t="s">
        <v>508</v>
      </c>
      <c r="D113" s="50" t="s">
        <v>517</v>
      </c>
      <c r="E113" s="50" t="str">
        <f t="shared" si="31"/>
        <v>hydro</v>
      </c>
      <c r="F113" s="50">
        <v>0</v>
      </c>
      <c r="G113" s="50">
        <f t="shared" si="44"/>
        <v>0</v>
      </c>
      <c r="H113" s="50">
        <v>0</v>
      </c>
      <c r="I113" s="50">
        <f t="shared" si="45"/>
        <v>0</v>
      </c>
      <c r="J113" s="50">
        <v>0</v>
      </c>
      <c r="K113" s="50">
        <f t="shared" si="46"/>
        <v>0</v>
      </c>
      <c r="L113" s="50">
        <v>0</v>
      </c>
      <c r="M113" s="50">
        <f t="shared" si="47"/>
        <v>0</v>
      </c>
      <c r="N113" s="50">
        <v>0</v>
      </c>
      <c r="O113" s="50">
        <f t="shared" si="48"/>
        <v>0</v>
      </c>
      <c r="P113" s="50">
        <v>0</v>
      </c>
      <c r="Q113" s="50">
        <f t="shared" si="49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29</v>
      </c>
      <c r="C114" s="50" t="s">
        <v>508</v>
      </c>
      <c r="D114" s="50" t="s">
        <v>516</v>
      </c>
      <c r="E114" s="50" t="str">
        <f t="shared" si="31"/>
        <v>onshore wind</v>
      </c>
      <c r="F114" s="50">
        <v>0</v>
      </c>
      <c r="G114" s="50">
        <f t="shared" si="44"/>
        <v>0</v>
      </c>
      <c r="H114" s="50">
        <v>0</v>
      </c>
      <c r="I114" s="50">
        <f t="shared" si="45"/>
        <v>0</v>
      </c>
      <c r="J114" s="50">
        <v>0</v>
      </c>
      <c r="K114" s="50">
        <f t="shared" si="46"/>
        <v>0</v>
      </c>
      <c r="L114" s="50">
        <v>0</v>
      </c>
      <c r="M114" s="50">
        <f t="shared" si="47"/>
        <v>0</v>
      </c>
      <c r="N114" s="50">
        <v>0</v>
      </c>
      <c r="O114" s="50">
        <f t="shared" si="48"/>
        <v>0</v>
      </c>
      <c r="P114" s="50">
        <v>0</v>
      </c>
      <c r="Q114" s="50">
        <f t="shared" si="49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29</v>
      </c>
      <c r="C115" s="50" t="s">
        <v>508</v>
      </c>
      <c r="D115" s="50" t="s">
        <v>518</v>
      </c>
      <c r="E115" s="50" t="str">
        <f t="shared" si="31"/>
        <v>natural gas nonpeaker</v>
      </c>
      <c r="F115" s="50">
        <v>162568672.59999999</v>
      </c>
      <c r="G115" s="50">
        <f t="shared" si="44"/>
        <v>169700803.30000001</v>
      </c>
      <c r="H115" s="50">
        <v>176832934</v>
      </c>
      <c r="I115" s="50">
        <f t="shared" si="45"/>
        <v>176009945.65000001</v>
      </c>
      <c r="J115" s="50">
        <v>175186957.30000001</v>
      </c>
      <c r="K115" s="50">
        <f t="shared" si="46"/>
        <v>161323334.5</v>
      </c>
      <c r="L115" s="50">
        <v>147459711.69999999</v>
      </c>
      <c r="M115" s="50">
        <f t="shared" si="47"/>
        <v>143809854.09999999</v>
      </c>
      <c r="N115" s="50">
        <v>140159996.5</v>
      </c>
      <c r="O115" s="50">
        <f t="shared" si="48"/>
        <v>139597070.5</v>
      </c>
      <c r="P115" s="50">
        <v>139034144.5</v>
      </c>
      <c r="Q115" s="50">
        <f t="shared" si="49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29</v>
      </c>
      <c r="C116" s="50" t="s">
        <v>508</v>
      </c>
      <c r="D116" s="50" t="s">
        <v>519</v>
      </c>
      <c r="E116" s="50" t="str">
        <f t="shared" si="31"/>
        <v>natural gas peaker</v>
      </c>
      <c r="F116" s="50">
        <v>614979.34950000001</v>
      </c>
      <c r="G116" s="50">
        <f t="shared" si="44"/>
        <v>560904.10624999995</v>
      </c>
      <c r="H116" s="50">
        <v>506828.86300000001</v>
      </c>
      <c r="I116" s="50">
        <f t="shared" si="45"/>
        <v>515040.13280000002</v>
      </c>
      <c r="J116" s="50">
        <v>523251.40259999997</v>
      </c>
      <c r="K116" s="50">
        <f t="shared" si="46"/>
        <v>416869.0343</v>
      </c>
      <c r="L116" s="50">
        <v>310486.66600000003</v>
      </c>
      <c r="M116" s="50">
        <f t="shared" si="47"/>
        <v>265289.61855000001</v>
      </c>
      <c r="N116" s="50">
        <v>220092.5711</v>
      </c>
      <c r="O116" s="50">
        <f t="shared" si="48"/>
        <v>219033.54554999998</v>
      </c>
      <c r="P116" s="50">
        <v>217974.52</v>
      </c>
      <c r="Q116" s="50">
        <f t="shared" si="49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29</v>
      </c>
      <c r="C117" s="50" t="s">
        <v>508</v>
      </c>
      <c r="D117" s="50" t="s">
        <v>520</v>
      </c>
      <c r="E117" s="50" t="str">
        <f t="shared" si="31"/>
        <v>nuclear</v>
      </c>
      <c r="F117" s="50">
        <v>28237010.82</v>
      </c>
      <c r="G117" s="50">
        <f t="shared" si="44"/>
        <v>28237010.82</v>
      </c>
      <c r="H117" s="50">
        <v>28237010.82</v>
      </c>
      <c r="I117" s="50">
        <f t="shared" si="45"/>
        <v>28237010.82</v>
      </c>
      <c r="J117" s="50">
        <v>28237010.82</v>
      </c>
      <c r="K117" s="50">
        <f t="shared" si="46"/>
        <v>28237010.82</v>
      </c>
      <c r="L117" s="50">
        <v>28237010.82</v>
      </c>
      <c r="M117" s="50">
        <f t="shared" si="47"/>
        <v>28237010.82</v>
      </c>
      <c r="N117" s="50">
        <v>28237010.82</v>
      </c>
      <c r="O117" s="50">
        <f t="shared" si="48"/>
        <v>28237010.82</v>
      </c>
      <c r="P117" s="50">
        <v>28237010.82</v>
      </c>
      <c r="Q117" s="50">
        <f t="shared" si="49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29</v>
      </c>
      <c r="C118" s="50" t="s">
        <v>508</v>
      </c>
      <c r="D118" s="50" t="s">
        <v>521</v>
      </c>
      <c r="E118" s="50" t="str">
        <f t="shared" si="31"/>
        <v>offshore wind</v>
      </c>
      <c r="F118" s="50">
        <v>0</v>
      </c>
      <c r="G118" s="50">
        <f t="shared" si="44"/>
        <v>0</v>
      </c>
      <c r="H118" s="50">
        <v>0</v>
      </c>
      <c r="I118" s="50">
        <f t="shared" si="45"/>
        <v>0</v>
      </c>
      <c r="J118" s="50">
        <v>0</v>
      </c>
      <c r="K118" s="50">
        <f t="shared" si="46"/>
        <v>0</v>
      </c>
      <c r="L118" s="50">
        <v>0</v>
      </c>
      <c r="M118" s="50">
        <f t="shared" si="47"/>
        <v>0</v>
      </c>
      <c r="N118" s="50">
        <v>0</v>
      </c>
      <c r="O118" s="50">
        <f t="shared" si="48"/>
        <v>0</v>
      </c>
      <c r="P118" s="50">
        <v>0</v>
      </c>
      <c r="Q118" s="50">
        <f t="shared" si="49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29</v>
      </c>
      <c r="C119" s="50" t="s">
        <v>508</v>
      </c>
      <c r="D119" s="50" t="s">
        <v>522</v>
      </c>
      <c r="E119" s="50" t="str">
        <f t="shared" si="31"/>
        <v>crude oil</v>
      </c>
      <c r="F119" s="50">
        <v>2530560.4909999999</v>
      </c>
      <c r="G119" s="50">
        <f t="shared" si="44"/>
        <v>2534222</v>
      </c>
      <c r="H119" s="50">
        <v>2537883.5090000001</v>
      </c>
      <c r="I119" s="50">
        <f t="shared" si="45"/>
        <v>2537883.5090000001</v>
      </c>
      <c r="J119" s="50">
        <v>2537883.5090000001</v>
      </c>
      <c r="K119" s="50">
        <f t="shared" si="46"/>
        <v>2537883.5090000001</v>
      </c>
      <c r="L119" s="50">
        <v>2537883.5090000001</v>
      </c>
      <c r="M119" s="50">
        <f t="shared" si="47"/>
        <v>2537883.5090000001</v>
      </c>
      <c r="N119" s="50">
        <v>2537883.5090000001</v>
      </c>
      <c r="O119" s="50">
        <f t="shared" si="48"/>
        <v>2537883.5090000001</v>
      </c>
      <c r="P119" s="50">
        <v>2537883.5090000001</v>
      </c>
      <c r="Q119" s="50">
        <f t="shared" si="49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29</v>
      </c>
      <c r="C120" s="50" t="s">
        <v>508</v>
      </c>
      <c r="D120" s="50" t="s">
        <v>523</v>
      </c>
      <c r="E120" s="50" t="str">
        <f t="shared" si="31"/>
        <v>solar PV</v>
      </c>
      <c r="F120" s="50">
        <v>509954.18050000002</v>
      </c>
      <c r="G120" s="50">
        <f t="shared" si="44"/>
        <v>795828.60774999997</v>
      </c>
      <c r="H120" s="50">
        <v>1081703.0349999999</v>
      </c>
      <c r="I120" s="50">
        <f t="shared" si="45"/>
        <v>1498498.6209999998</v>
      </c>
      <c r="J120" s="50">
        <v>1915294.2069999999</v>
      </c>
      <c r="K120" s="50">
        <f t="shared" si="46"/>
        <v>2492209.9670000002</v>
      </c>
      <c r="L120" s="50">
        <v>3069125.727</v>
      </c>
      <c r="M120" s="50">
        <f t="shared" si="47"/>
        <v>3890053.4810000001</v>
      </c>
      <c r="N120" s="50">
        <v>4710981.2350000003</v>
      </c>
      <c r="O120" s="50">
        <f t="shared" si="48"/>
        <v>5780233.9690000005</v>
      </c>
      <c r="P120" s="50">
        <v>6849486.7029999997</v>
      </c>
      <c r="Q120" s="50">
        <f t="shared" si="49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29</v>
      </c>
      <c r="C121" s="50" t="s">
        <v>508</v>
      </c>
      <c r="D121" s="50" t="s">
        <v>524</v>
      </c>
      <c r="E121" s="50" t="str">
        <f t="shared" si="31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29</v>
      </c>
      <c r="C122" s="50" t="s">
        <v>508</v>
      </c>
      <c r="D122" s="50" t="s">
        <v>526</v>
      </c>
      <c r="E122" s="50" t="str">
        <f t="shared" si="31"/>
        <v>solar PV</v>
      </c>
      <c r="F122" s="50">
        <v>3490186.4879999999</v>
      </c>
      <c r="G122" s="50">
        <f t="shared" ref="G122:G135" si="50">AVERAGE(F122,H122)</f>
        <v>3948412.8160000001</v>
      </c>
      <c r="H122" s="50">
        <v>4406639.1440000003</v>
      </c>
      <c r="I122" s="50">
        <f t="shared" ref="I122:I135" si="51">AVERAGE(H122,J122)</f>
        <v>4407271.5879999995</v>
      </c>
      <c r="J122" s="50">
        <v>4407904.0319999997</v>
      </c>
      <c r="K122" s="50">
        <f t="shared" ref="K122:K135" si="52">AVERAGE(J122,L122)</f>
        <v>6823416.5279999999</v>
      </c>
      <c r="L122" s="50">
        <v>9238929.0240000002</v>
      </c>
      <c r="M122" s="50">
        <f t="shared" ref="M122:M135" si="53">AVERAGE(L122,N122)</f>
        <v>10663127.532</v>
      </c>
      <c r="N122" s="50">
        <v>12087326.039999999</v>
      </c>
      <c r="O122" s="50">
        <f t="shared" ref="O122:O135" si="54">AVERAGE(N122,P122)</f>
        <v>13914934.879999999</v>
      </c>
      <c r="P122" s="50">
        <v>15742543.720000001</v>
      </c>
      <c r="Q122" s="50">
        <f t="shared" ref="Q122:Q135" si="55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32</v>
      </c>
      <c r="C123" s="50" t="s">
        <v>508</v>
      </c>
      <c r="D123" s="50" t="s">
        <v>511</v>
      </c>
      <c r="E123" s="50" t="str">
        <f t="shared" si="31"/>
        <v>biomass</v>
      </c>
      <c r="F123" s="50">
        <v>0</v>
      </c>
      <c r="G123" s="50">
        <f t="shared" si="50"/>
        <v>0</v>
      </c>
      <c r="H123" s="50">
        <v>0</v>
      </c>
      <c r="I123" s="50">
        <f t="shared" si="51"/>
        <v>0</v>
      </c>
      <c r="J123" s="50">
        <v>0</v>
      </c>
      <c r="K123" s="50">
        <f t="shared" si="52"/>
        <v>0</v>
      </c>
      <c r="L123" s="50">
        <v>0</v>
      </c>
      <c r="M123" s="50">
        <f t="shared" si="53"/>
        <v>0</v>
      </c>
      <c r="N123" s="50">
        <v>0</v>
      </c>
      <c r="O123" s="50">
        <f t="shared" si="54"/>
        <v>0</v>
      </c>
      <c r="P123" s="50">
        <v>0</v>
      </c>
      <c r="Q123" s="50">
        <f t="shared" si="55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32</v>
      </c>
      <c r="C124" s="50" t="s">
        <v>508</v>
      </c>
      <c r="D124" s="50" t="s">
        <v>512</v>
      </c>
      <c r="E124" s="50" t="str">
        <f t="shared" si="31"/>
        <v>hard coal</v>
      </c>
      <c r="F124" s="50">
        <v>49965594.649999999</v>
      </c>
      <c r="G124" s="50">
        <f t="shared" si="50"/>
        <v>48289167.685000002</v>
      </c>
      <c r="H124" s="50">
        <v>46612740.719999999</v>
      </c>
      <c r="I124" s="50">
        <f t="shared" si="51"/>
        <v>38006720.115000002</v>
      </c>
      <c r="J124" s="50">
        <v>29400699.510000002</v>
      </c>
      <c r="K124" s="50">
        <f t="shared" si="52"/>
        <v>39728383.414999999</v>
      </c>
      <c r="L124" s="50">
        <v>50056067.32</v>
      </c>
      <c r="M124" s="50">
        <f t="shared" si="53"/>
        <v>53637370.939999998</v>
      </c>
      <c r="N124" s="50">
        <v>57218674.560000002</v>
      </c>
      <c r="O124" s="50">
        <f t="shared" si="54"/>
        <v>56871074.290000007</v>
      </c>
      <c r="P124" s="50">
        <v>56523474.020000003</v>
      </c>
      <c r="Q124" s="50">
        <f t="shared" si="55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32</v>
      </c>
      <c r="C125" s="50" t="s">
        <v>508</v>
      </c>
      <c r="D125" s="50" t="s">
        <v>513</v>
      </c>
      <c r="E125" s="50" t="str">
        <f t="shared" si="31"/>
        <v>solar thermal</v>
      </c>
      <c r="F125" s="50">
        <v>0</v>
      </c>
      <c r="G125" s="50">
        <f t="shared" si="50"/>
        <v>0</v>
      </c>
      <c r="H125" s="50">
        <v>0</v>
      </c>
      <c r="I125" s="50">
        <f t="shared" si="51"/>
        <v>0</v>
      </c>
      <c r="J125" s="50">
        <v>0</v>
      </c>
      <c r="K125" s="50">
        <f t="shared" si="52"/>
        <v>0</v>
      </c>
      <c r="L125" s="50">
        <v>0</v>
      </c>
      <c r="M125" s="50">
        <f t="shared" si="53"/>
        <v>0</v>
      </c>
      <c r="N125" s="50">
        <v>0</v>
      </c>
      <c r="O125" s="50">
        <f t="shared" si="54"/>
        <v>0</v>
      </c>
      <c r="P125" s="50">
        <v>0</v>
      </c>
      <c r="Q125" s="50">
        <f t="shared" si="55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32</v>
      </c>
      <c r="C126" s="50" t="s">
        <v>508</v>
      </c>
      <c r="D126" s="50" t="s">
        <v>514</v>
      </c>
      <c r="E126" s="50" t="str">
        <f t="shared" si="31"/>
        <v>geothermal</v>
      </c>
      <c r="F126" s="50">
        <v>0</v>
      </c>
      <c r="G126" s="50">
        <f t="shared" si="50"/>
        <v>0</v>
      </c>
      <c r="H126" s="50">
        <v>0</v>
      </c>
      <c r="I126" s="50">
        <f t="shared" si="51"/>
        <v>0</v>
      </c>
      <c r="J126" s="50">
        <v>0</v>
      </c>
      <c r="K126" s="50">
        <f t="shared" si="52"/>
        <v>0</v>
      </c>
      <c r="L126" s="50">
        <v>0</v>
      </c>
      <c r="M126" s="50">
        <f t="shared" si="53"/>
        <v>0</v>
      </c>
      <c r="N126" s="50">
        <v>0</v>
      </c>
      <c r="O126" s="50">
        <f t="shared" si="54"/>
        <v>0</v>
      </c>
      <c r="P126" s="50">
        <v>0</v>
      </c>
      <c r="Q126" s="50">
        <f t="shared" si="55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32</v>
      </c>
      <c r="C127" s="50" t="s">
        <v>508</v>
      </c>
      <c r="D127" s="50" t="s">
        <v>515</v>
      </c>
      <c r="E127" s="50" t="str">
        <f t="shared" si="31"/>
        <v>hydro</v>
      </c>
      <c r="F127" s="50">
        <v>3124447.6170000001</v>
      </c>
      <c r="G127" s="50">
        <f t="shared" si="50"/>
        <v>3139231.4414999997</v>
      </c>
      <c r="H127" s="50">
        <v>3154015.2659999998</v>
      </c>
      <c r="I127" s="50">
        <f t="shared" si="51"/>
        <v>3138364.6770000001</v>
      </c>
      <c r="J127" s="50">
        <v>3122714.088</v>
      </c>
      <c r="K127" s="50">
        <f t="shared" si="52"/>
        <v>3138364.6770000001</v>
      </c>
      <c r="L127" s="50">
        <v>3154015.2659999998</v>
      </c>
      <c r="M127" s="50">
        <f t="shared" si="53"/>
        <v>3154015.2659999998</v>
      </c>
      <c r="N127" s="50">
        <v>3154015.2659999998</v>
      </c>
      <c r="O127" s="50">
        <f t="shared" si="54"/>
        <v>3154015.2659999998</v>
      </c>
      <c r="P127" s="50">
        <v>3154015.2659999998</v>
      </c>
      <c r="Q127" s="50">
        <f t="shared" si="55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32</v>
      </c>
      <c r="C128" s="50" t="s">
        <v>508</v>
      </c>
      <c r="D128" s="50" t="s">
        <v>517</v>
      </c>
      <c r="E128" s="50" t="str">
        <f t="shared" si="31"/>
        <v>hydro</v>
      </c>
      <c r="F128" s="50">
        <v>0</v>
      </c>
      <c r="G128" s="50">
        <f t="shared" si="50"/>
        <v>0</v>
      </c>
      <c r="H128" s="50">
        <v>0</v>
      </c>
      <c r="I128" s="50">
        <f t="shared" si="51"/>
        <v>0</v>
      </c>
      <c r="J128" s="50">
        <v>0</v>
      </c>
      <c r="K128" s="50">
        <f t="shared" si="52"/>
        <v>0</v>
      </c>
      <c r="L128" s="50">
        <v>0</v>
      </c>
      <c r="M128" s="50">
        <f t="shared" si="53"/>
        <v>0</v>
      </c>
      <c r="N128" s="50">
        <v>0</v>
      </c>
      <c r="O128" s="50">
        <f t="shared" si="54"/>
        <v>0</v>
      </c>
      <c r="P128" s="50">
        <v>0</v>
      </c>
      <c r="Q128" s="50">
        <f t="shared" si="55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32</v>
      </c>
      <c r="C129" s="50" t="s">
        <v>508</v>
      </c>
      <c r="D129" s="50" t="s">
        <v>516</v>
      </c>
      <c r="E129" s="50" t="str">
        <f t="shared" si="31"/>
        <v>onshore wind</v>
      </c>
      <c r="F129" s="50">
        <v>0</v>
      </c>
      <c r="G129" s="50">
        <f t="shared" si="50"/>
        <v>0</v>
      </c>
      <c r="H129" s="50">
        <v>0</v>
      </c>
      <c r="I129" s="50">
        <f t="shared" si="51"/>
        <v>0</v>
      </c>
      <c r="J129" s="50">
        <v>0</v>
      </c>
      <c r="K129" s="50">
        <f t="shared" si="52"/>
        <v>0</v>
      </c>
      <c r="L129" s="50">
        <v>0</v>
      </c>
      <c r="M129" s="50">
        <f t="shared" si="53"/>
        <v>0</v>
      </c>
      <c r="N129" s="50">
        <v>0</v>
      </c>
      <c r="O129" s="50">
        <f t="shared" si="54"/>
        <v>0</v>
      </c>
      <c r="P129" s="50">
        <v>0</v>
      </c>
      <c r="Q129" s="50">
        <f t="shared" si="55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32</v>
      </c>
      <c r="C130" s="50" t="s">
        <v>508</v>
      </c>
      <c r="D130" s="50" t="s">
        <v>518</v>
      </c>
      <c r="E130" s="50" t="str">
        <f t="shared" si="31"/>
        <v>natural gas nonpeaker</v>
      </c>
      <c r="F130" s="50">
        <v>60631512.509999998</v>
      </c>
      <c r="G130" s="50">
        <f t="shared" si="50"/>
        <v>60601648.829999998</v>
      </c>
      <c r="H130" s="50">
        <v>60571785.149999999</v>
      </c>
      <c r="I130" s="50">
        <f t="shared" si="51"/>
        <v>59784864.265000001</v>
      </c>
      <c r="J130" s="50">
        <v>58997943.380000003</v>
      </c>
      <c r="K130" s="50">
        <f t="shared" si="52"/>
        <v>52972016.174999997</v>
      </c>
      <c r="L130" s="50">
        <v>46946088.969999999</v>
      </c>
      <c r="M130" s="50">
        <f t="shared" si="53"/>
        <v>45344709.325000003</v>
      </c>
      <c r="N130" s="50">
        <v>43743329.68</v>
      </c>
      <c r="O130" s="50">
        <f t="shared" si="54"/>
        <v>43614328.655000001</v>
      </c>
      <c r="P130" s="50">
        <v>43485327.630000003</v>
      </c>
      <c r="Q130" s="50">
        <f t="shared" si="55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32</v>
      </c>
      <c r="C131" s="50" t="s">
        <v>508</v>
      </c>
      <c r="D131" s="50" t="s">
        <v>519</v>
      </c>
      <c r="E131" s="50" t="str">
        <f t="shared" ref="E131:E194" si="56">LOOKUP(D131,$U$2:$V$15,$V$2:$V$15)</f>
        <v>natural gas peaker</v>
      </c>
      <c r="F131" s="50">
        <v>270579.56</v>
      </c>
      <c r="G131" s="50">
        <f t="shared" si="50"/>
        <v>270579.56</v>
      </c>
      <c r="H131" s="50">
        <v>270579.56</v>
      </c>
      <c r="I131" s="50">
        <f t="shared" si="51"/>
        <v>270579.56</v>
      </c>
      <c r="J131" s="50">
        <v>270579.56</v>
      </c>
      <c r="K131" s="50">
        <f t="shared" si="52"/>
        <v>270579.56</v>
      </c>
      <c r="L131" s="50">
        <v>270579.56</v>
      </c>
      <c r="M131" s="50">
        <f t="shared" si="53"/>
        <v>270579.56</v>
      </c>
      <c r="N131" s="50">
        <v>270579.56</v>
      </c>
      <c r="O131" s="50">
        <f t="shared" si="54"/>
        <v>267475.56</v>
      </c>
      <c r="P131" s="50">
        <v>264371.56</v>
      </c>
      <c r="Q131" s="50">
        <f t="shared" si="55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32</v>
      </c>
      <c r="C132" s="50" t="s">
        <v>508</v>
      </c>
      <c r="D132" s="50" t="s">
        <v>520</v>
      </c>
      <c r="E132" s="50" t="str">
        <f t="shared" si="56"/>
        <v>nuclear</v>
      </c>
      <c r="F132" s="50">
        <v>32102594.859999999</v>
      </c>
      <c r="G132" s="50">
        <f t="shared" si="50"/>
        <v>32102594.859999999</v>
      </c>
      <c r="H132" s="50">
        <v>32102594.859999999</v>
      </c>
      <c r="I132" s="50">
        <f t="shared" si="51"/>
        <v>40798200.460000001</v>
      </c>
      <c r="J132" s="50">
        <v>49493806.060000002</v>
      </c>
      <c r="K132" s="50">
        <f t="shared" si="52"/>
        <v>49493806.060000002</v>
      </c>
      <c r="L132" s="50">
        <v>49493806.060000002</v>
      </c>
      <c r="M132" s="50">
        <f t="shared" si="53"/>
        <v>49493806.060000002</v>
      </c>
      <c r="N132" s="50">
        <v>49493806.060000002</v>
      </c>
      <c r="O132" s="50">
        <f t="shared" si="54"/>
        <v>49493806.060000002</v>
      </c>
      <c r="P132" s="50">
        <v>49493806.060000002</v>
      </c>
      <c r="Q132" s="50">
        <f t="shared" si="55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32</v>
      </c>
      <c r="C133" s="50" t="s">
        <v>508</v>
      </c>
      <c r="D133" s="50" t="s">
        <v>521</v>
      </c>
      <c r="E133" s="50" t="str">
        <f t="shared" si="56"/>
        <v>offshore wind</v>
      </c>
      <c r="F133" s="50">
        <v>0</v>
      </c>
      <c r="G133" s="50">
        <f t="shared" si="50"/>
        <v>0</v>
      </c>
      <c r="H133" s="50">
        <v>0</v>
      </c>
      <c r="I133" s="50">
        <f t="shared" si="51"/>
        <v>0</v>
      </c>
      <c r="J133" s="50">
        <v>0</v>
      </c>
      <c r="K133" s="50">
        <f t="shared" si="52"/>
        <v>0</v>
      </c>
      <c r="L133" s="50">
        <v>0</v>
      </c>
      <c r="M133" s="50">
        <f t="shared" si="53"/>
        <v>0</v>
      </c>
      <c r="N133" s="50">
        <v>0</v>
      </c>
      <c r="O133" s="50">
        <f t="shared" si="54"/>
        <v>0</v>
      </c>
      <c r="P133" s="50">
        <v>0</v>
      </c>
      <c r="Q133" s="50">
        <f t="shared" si="55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32</v>
      </c>
      <c r="C134" s="50" t="s">
        <v>508</v>
      </c>
      <c r="D134" s="50" t="s">
        <v>522</v>
      </c>
      <c r="E134" s="50" t="str">
        <f t="shared" si="56"/>
        <v>crude oil</v>
      </c>
      <c r="F134" s="50">
        <v>221063.61309999999</v>
      </c>
      <c r="G134" s="50">
        <f t="shared" si="50"/>
        <v>221063.61309999999</v>
      </c>
      <c r="H134" s="50">
        <v>221063.61309999999</v>
      </c>
      <c r="I134" s="50">
        <f t="shared" si="51"/>
        <v>221063.61309999999</v>
      </c>
      <c r="J134" s="50">
        <v>221063.61309999999</v>
      </c>
      <c r="K134" s="50">
        <f t="shared" si="52"/>
        <v>221063.61309999999</v>
      </c>
      <c r="L134" s="50">
        <v>221063.61309999999</v>
      </c>
      <c r="M134" s="50">
        <f t="shared" si="53"/>
        <v>221063.61309999999</v>
      </c>
      <c r="N134" s="50">
        <v>221063.61309999999</v>
      </c>
      <c r="O134" s="50">
        <f t="shared" si="54"/>
        <v>217402.10399999999</v>
      </c>
      <c r="P134" s="50">
        <v>213740.5949</v>
      </c>
      <c r="Q134" s="50">
        <f t="shared" si="55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32</v>
      </c>
      <c r="C135" s="50" t="s">
        <v>508</v>
      </c>
      <c r="D135" s="50" t="s">
        <v>523</v>
      </c>
      <c r="E135" s="50" t="str">
        <f t="shared" si="56"/>
        <v>solar PV</v>
      </c>
      <c r="F135" s="50">
        <v>66247.100059999997</v>
      </c>
      <c r="G135" s="50">
        <f t="shared" si="50"/>
        <v>77317.487894999998</v>
      </c>
      <c r="H135" s="50">
        <v>88387.87573</v>
      </c>
      <c r="I135" s="50">
        <f t="shared" si="51"/>
        <v>97956.82276499999</v>
      </c>
      <c r="J135" s="50">
        <v>107525.76979999999</v>
      </c>
      <c r="K135" s="50">
        <f t="shared" si="52"/>
        <v>118472.50959999999</v>
      </c>
      <c r="L135" s="50">
        <v>129419.2494</v>
      </c>
      <c r="M135" s="50">
        <f t="shared" si="53"/>
        <v>144969.93654999998</v>
      </c>
      <c r="N135" s="50">
        <v>160520.6237</v>
      </c>
      <c r="O135" s="50">
        <f t="shared" si="54"/>
        <v>181667.2689</v>
      </c>
      <c r="P135" s="50">
        <v>202813.91409999999</v>
      </c>
      <c r="Q135" s="50">
        <f t="shared" si="55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32</v>
      </c>
      <c r="C136" s="50" t="s">
        <v>508</v>
      </c>
      <c r="D136" s="50" t="s">
        <v>524</v>
      </c>
      <c r="E136" s="50" t="str">
        <f t="shared" si="56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32</v>
      </c>
      <c r="C137" s="50" t="s">
        <v>508</v>
      </c>
      <c r="D137" s="50" t="s">
        <v>526</v>
      </c>
      <c r="E137" s="50" t="str">
        <f t="shared" si="56"/>
        <v>solar PV</v>
      </c>
      <c r="F137" s="50">
        <v>2226202.2009999999</v>
      </c>
      <c r="G137" s="50">
        <f t="shared" ref="G137:G150" si="57">AVERAGE(F137,H137)</f>
        <v>2750948.5015000002</v>
      </c>
      <c r="H137" s="50">
        <v>3275694.8020000001</v>
      </c>
      <c r="I137" s="50">
        <f t="shared" ref="I137:I150" si="58">AVERAGE(H137,J137)</f>
        <v>3275166.8064999999</v>
      </c>
      <c r="J137" s="50">
        <v>3274638.8110000002</v>
      </c>
      <c r="K137" s="50">
        <f t="shared" ref="K137:K150" si="59">AVERAGE(J137,L137)</f>
        <v>3258275.9680000003</v>
      </c>
      <c r="L137" s="50">
        <v>3241913.125</v>
      </c>
      <c r="M137" s="50">
        <f t="shared" ref="M137:M150" si="60">AVERAGE(L137,N137)</f>
        <v>3225765.696</v>
      </c>
      <c r="N137" s="50">
        <v>3209618.267</v>
      </c>
      <c r="O137" s="50">
        <f t="shared" ref="O137:O150" si="61">AVERAGE(N137,P137)</f>
        <v>3193586.4419999998</v>
      </c>
      <c r="P137" s="50">
        <v>3177554.6170000001</v>
      </c>
      <c r="Q137" s="50">
        <f t="shared" ref="Q137:Q150" si="62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46</v>
      </c>
      <c r="C138" s="50" t="s">
        <v>508</v>
      </c>
      <c r="D138" s="50" t="s">
        <v>511</v>
      </c>
      <c r="E138" s="50" t="str">
        <f t="shared" si="56"/>
        <v>biomass</v>
      </c>
      <c r="F138" s="50">
        <v>0</v>
      </c>
      <c r="G138" s="50">
        <f t="shared" si="57"/>
        <v>0</v>
      </c>
      <c r="H138" s="50">
        <v>0</v>
      </c>
      <c r="I138" s="50">
        <f t="shared" si="58"/>
        <v>0</v>
      </c>
      <c r="J138" s="50">
        <v>0</v>
      </c>
      <c r="K138" s="50">
        <f t="shared" si="59"/>
        <v>0</v>
      </c>
      <c r="L138" s="50">
        <v>0</v>
      </c>
      <c r="M138" s="50">
        <f t="shared" si="60"/>
        <v>0</v>
      </c>
      <c r="N138" s="50">
        <v>0</v>
      </c>
      <c r="O138" s="50">
        <f t="shared" si="61"/>
        <v>193.2</v>
      </c>
      <c r="P138" s="50">
        <v>386.4</v>
      </c>
      <c r="Q138" s="50">
        <f t="shared" si="62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46</v>
      </c>
      <c r="C139" s="50" t="s">
        <v>508</v>
      </c>
      <c r="D139" s="50" t="s">
        <v>512</v>
      </c>
      <c r="E139" s="50" t="str">
        <f t="shared" si="56"/>
        <v>hard coal</v>
      </c>
      <c r="F139" s="50">
        <v>35554702.159999996</v>
      </c>
      <c r="G139" s="50">
        <f t="shared" si="57"/>
        <v>35451542.899999999</v>
      </c>
      <c r="H139" s="50">
        <v>35348383.640000001</v>
      </c>
      <c r="I139" s="50">
        <f t="shared" si="58"/>
        <v>35710999.625</v>
      </c>
      <c r="J139" s="50">
        <v>36073615.609999999</v>
      </c>
      <c r="K139" s="50">
        <f t="shared" si="59"/>
        <v>36205081.695</v>
      </c>
      <c r="L139" s="50">
        <v>36336547.780000001</v>
      </c>
      <c r="M139" s="50">
        <f t="shared" si="60"/>
        <v>36256210.004999995</v>
      </c>
      <c r="N139" s="50">
        <v>36175872.229999997</v>
      </c>
      <c r="O139" s="50">
        <f t="shared" si="61"/>
        <v>36047396.024999999</v>
      </c>
      <c r="P139" s="50">
        <v>35918919.82</v>
      </c>
      <c r="Q139" s="50">
        <f t="shared" si="62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46</v>
      </c>
      <c r="C140" s="50" t="s">
        <v>508</v>
      </c>
      <c r="D140" s="50" t="s">
        <v>513</v>
      </c>
      <c r="E140" s="50" t="str">
        <f t="shared" si="56"/>
        <v>solar thermal</v>
      </c>
      <c r="F140" s="50">
        <v>0</v>
      </c>
      <c r="G140" s="50">
        <f t="shared" si="57"/>
        <v>0</v>
      </c>
      <c r="H140" s="50">
        <v>0</v>
      </c>
      <c r="I140" s="50">
        <f t="shared" si="58"/>
        <v>0</v>
      </c>
      <c r="J140" s="50">
        <v>0</v>
      </c>
      <c r="K140" s="50">
        <f t="shared" si="59"/>
        <v>0</v>
      </c>
      <c r="L140" s="50">
        <v>0</v>
      </c>
      <c r="M140" s="50">
        <f t="shared" si="60"/>
        <v>0</v>
      </c>
      <c r="N140" s="50">
        <v>0</v>
      </c>
      <c r="O140" s="50">
        <f t="shared" si="61"/>
        <v>0</v>
      </c>
      <c r="P140" s="50">
        <v>0</v>
      </c>
      <c r="Q140" s="50">
        <f t="shared" si="62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46</v>
      </c>
      <c r="C141" s="50" t="s">
        <v>508</v>
      </c>
      <c r="D141" s="50" t="s">
        <v>514</v>
      </c>
      <c r="E141" s="50" t="str">
        <f t="shared" si="56"/>
        <v>geothermal</v>
      </c>
      <c r="F141" s="50">
        <v>0</v>
      </c>
      <c r="G141" s="50">
        <f t="shared" si="57"/>
        <v>0</v>
      </c>
      <c r="H141" s="50">
        <v>0</v>
      </c>
      <c r="I141" s="50">
        <f t="shared" si="58"/>
        <v>0</v>
      </c>
      <c r="J141" s="50">
        <v>0</v>
      </c>
      <c r="K141" s="50">
        <f t="shared" si="59"/>
        <v>0</v>
      </c>
      <c r="L141" s="50">
        <v>0</v>
      </c>
      <c r="M141" s="50">
        <f t="shared" si="60"/>
        <v>0</v>
      </c>
      <c r="N141" s="50">
        <v>0</v>
      </c>
      <c r="O141" s="50">
        <f t="shared" si="61"/>
        <v>0</v>
      </c>
      <c r="P141" s="50">
        <v>0</v>
      </c>
      <c r="Q141" s="50">
        <f t="shared" si="62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46</v>
      </c>
      <c r="C142" s="50" t="s">
        <v>508</v>
      </c>
      <c r="D142" s="50" t="s">
        <v>515</v>
      </c>
      <c r="E142" s="50" t="str">
        <f t="shared" si="56"/>
        <v>hydro</v>
      </c>
      <c r="F142" s="50">
        <v>1036995.532</v>
      </c>
      <c r="G142" s="50">
        <f t="shared" si="57"/>
        <v>1071125.3130000001</v>
      </c>
      <c r="H142" s="50">
        <v>1105255.094</v>
      </c>
      <c r="I142" s="50">
        <f t="shared" si="58"/>
        <v>1105255.094</v>
      </c>
      <c r="J142" s="50">
        <v>1105255.094</v>
      </c>
      <c r="K142" s="50">
        <f t="shared" si="59"/>
        <v>1105255.094</v>
      </c>
      <c r="L142" s="50">
        <v>1105255.094</v>
      </c>
      <c r="M142" s="50">
        <f t="shared" si="60"/>
        <v>1105255.094</v>
      </c>
      <c r="N142" s="50">
        <v>1105255.094</v>
      </c>
      <c r="O142" s="50">
        <f t="shared" si="61"/>
        <v>1105255.094</v>
      </c>
      <c r="P142" s="50">
        <v>1105255.094</v>
      </c>
      <c r="Q142" s="50">
        <f t="shared" si="62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46</v>
      </c>
      <c r="C143" s="50" t="s">
        <v>508</v>
      </c>
      <c r="D143" s="50" t="s">
        <v>517</v>
      </c>
      <c r="E143" s="50" t="str">
        <f t="shared" si="56"/>
        <v>hydro</v>
      </c>
      <c r="F143" s="50">
        <v>0</v>
      </c>
      <c r="G143" s="50">
        <f t="shared" si="57"/>
        <v>0</v>
      </c>
      <c r="H143" s="50">
        <v>0</v>
      </c>
      <c r="I143" s="50">
        <f t="shared" si="58"/>
        <v>0</v>
      </c>
      <c r="J143" s="50">
        <v>0</v>
      </c>
      <c r="K143" s="50">
        <f t="shared" si="59"/>
        <v>0</v>
      </c>
      <c r="L143" s="50">
        <v>0</v>
      </c>
      <c r="M143" s="50">
        <f t="shared" si="60"/>
        <v>0</v>
      </c>
      <c r="N143" s="50">
        <v>0</v>
      </c>
      <c r="O143" s="50">
        <f t="shared" si="61"/>
        <v>0</v>
      </c>
      <c r="P143" s="50">
        <v>0</v>
      </c>
      <c r="Q143" s="50">
        <f t="shared" si="62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46</v>
      </c>
      <c r="C144" s="50" t="s">
        <v>508</v>
      </c>
      <c r="D144" s="50" t="s">
        <v>516</v>
      </c>
      <c r="E144" s="50" t="str">
        <f t="shared" si="56"/>
        <v>onshore wind</v>
      </c>
      <c r="F144" s="50">
        <v>22462898.48</v>
      </c>
      <c r="G144" s="50">
        <f t="shared" si="57"/>
        <v>25798462.420000002</v>
      </c>
      <c r="H144" s="50">
        <v>29134026.359999999</v>
      </c>
      <c r="I144" s="50">
        <f t="shared" si="58"/>
        <v>29099464.09</v>
      </c>
      <c r="J144" s="50">
        <v>29064901.82</v>
      </c>
      <c r="K144" s="50">
        <f t="shared" si="59"/>
        <v>29082099.52</v>
      </c>
      <c r="L144" s="50">
        <v>29099297.219999999</v>
      </c>
      <c r="M144" s="50">
        <f t="shared" si="60"/>
        <v>29044763.449999999</v>
      </c>
      <c r="N144" s="50">
        <v>28990229.68</v>
      </c>
      <c r="O144" s="50">
        <f t="shared" si="61"/>
        <v>28931464.314999998</v>
      </c>
      <c r="P144" s="50">
        <v>28872698.949999999</v>
      </c>
      <c r="Q144" s="50">
        <f t="shared" si="62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46</v>
      </c>
      <c r="C145" s="50" t="s">
        <v>508</v>
      </c>
      <c r="D145" s="50" t="s">
        <v>518</v>
      </c>
      <c r="E145" s="50" t="str">
        <f t="shared" si="56"/>
        <v>natural gas nonpeaker</v>
      </c>
      <c r="F145" s="50">
        <v>6918451.2050000001</v>
      </c>
      <c r="G145" s="50">
        <f t="shared" si="57"/>
        <v>6343783.4564999994</v>
      </c>
      <c r="H145" s="50">
        <v>5769115.7079999996</v>
      </c>
      <c r="I145" s="50">
        <f t="shared" si="58"/>
        <v>5868909.2719999999</v>
      </c>
      <c r="J145" s="50">
        <v>5968702.8360000001</v>
      </c>
      <c r="K145" s="50">
        <f t="shared" si="59"/>
        <v>5389056.4735000003</v>
      </c>
      <c r="L145" s="50">
        <v>4809410.1109999996</v>
      </c>
      <c r="M145" s="50">
        <f t="shared" si="60"/>
        <v>4272543.7309999997</v>
      </c>
      <c r="N145" s="50">
        <v>3735677.3509999998</v>
      </c>
      <c r="O145" s="50">
        <f t="shared" si="61"/>
        <v>3422495.5970000001</v>
      </c>
      <c r="P145" s="50">
        <v>3109313.8429999999</v>
      </c>
      <c r="Q145" s="50">
        <f t="shared" si="62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46</v>
      </c>
      <c r="C146" s="50" t="s">
        <v>508</v>
      </c>
      <c r="D146" s="50" t="s">
        <v>519</v>
      </c>
      <c r="E146" s="50" t="str">
        <f t="shared" si="56"/>
        <v>natural gas peaker</v>
      </c>
      <c r="F146" s="50">
        <v>86389.723119999995</v>
      </c>
      <c r="G146" s="50">
        <f t="shared" si="57"/>
        <v>66868.656594999993</v>
      </c>
      <c r="H146" s="50">
        <v>47347.590069999998</v>
      </c>
      <c r="I146" s="50">
        <f t="shared" si="58"/>
        <v>58264.306620000003</v>
      </c>
      <c r="J146" s="50">
        <v>69181.02317</v>
      </c>
      <c r="K146" s="50">
        <f t="shared" si="59"/>
        <v>54469.610255</v>
      </c>
      <c r="L146" s="50">
        <v>39758.197339999999</v>
      </c>
      <c r="M146" s="50">
        <f t="shared" si="60"/>
        <v>36609.577340000003</v>
      </c>
      <c r="N146" s="50">
        <v>33460.957340000001</v>
      </c>
      <c r="O146" s="50">
        <f t="shared" si="61"/>
        <v>33460.957340000001</v>
      </c>
      <c r="P146" s="50">
        <v>33460.957340000001</v>
      </c>
      <c r="Q146" s="50">
        <f t="shared" si="62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46</v>
      </c>
      <c r="C147" s="50" t="s">
        <v>508</v>
      </c>
      <c r="D147" s="50" t="s">
        <v>520</v>
      </c>
      <c r="E147" s="50" t="str">
        <f t="shared" si="56"/>
        <v>nuclear</v>
      </c>
      <c r="F147" s="50">
        <v>4754124.7340000002</v>
      </c>
      <c r="G147" s="50">
        <f t="shared" si="57"/>
        <v>2377062.3670000001</v>
      </c>
      <c r="H147" s="50">
        <v>0</v>
      </c>
      <c r="I147" s="50">
        <f t="shared" si="58"/>
        <v>0</v>
      </c>
      <c r="J147" s="50">
        <v>0</v>
      </c>
      <c r="K147" s="50">
        <f t="shared" si="59"/>
        <v>0</v>
      </c>
      <c r="L147" s="50">
        <v>0</v>
      </c>
      <c r="M147" s="50">
        <f t="shared" si="60"/>
        <v>0</v>
      </c>
      <c r="N147" s="50">
        <v>0</v>
      </c>
      <c r="O147" s="50">
        <f t="shared" si="61"/>
        <v>0</v>
      </c>
      <c r="P147" s="50">
        <v>0</v>
      </c>
      <c r="Q147" s="50">
        <f t="shared" si="62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46</v>
      </c>
      <c r="C148" s="50" t="s">
        <v>508</v>
      </c>
      <c r="D148" s="50" t="s">
        <v>521</v>
      </c>
      <c r="E148" s="50" t="str">
        <f t="shared" si="56"/>
        <v>offshore wind</v>
      </c>
      <c r="F148" s="50">
        <v>0</v>
      </c>
      <c r="G148" s="50">
        <f t="shared" si="57"/>
        <v>0</v>
      </c>
      <c r="H148" s="50">
        <v>0</v>
      </c>
      <c r="I148" s="50">
        <f t="shared" si="58"/>
        <v>0</v>
      </c>
      <c r="J148" s="50">
        <v>0</v>
      </c>
      <c r="K148" s="50">
        <f t="shared" si="59"/>
        <v>0</v>
      </c>
      <c r="L148" s="50">
        <v>0</v>
      </c>
      <c r="M148" s="50">
        <f t="shared" si="60"/>
        <v>0</v>
      </c>
      <c r="N148" s="50">
        <v>0</v>
      </c>
      <c r="O148" s="50">
        <f t="shared" si="61"/>
        <v>0</v>
      </c>
      <c r="P148" s="50">
        <v>0</v>
      </c>
      <c r="Q148" s="50">
        <f t="shared" si="62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46</v>
      </c>
      <c r="C149" s="50" t="s">
        <v>508</v>
      </c>
      <c r="D149" s="50" t="s">
        <v>522</v>
      </c>
      <c r="E149" s="50" t="str">
        <f t="shared" si="56"/>
        <v>crude oil</v>
      </c>
      <c r="F149" s="50">
        <v>73230.182400000005</v>
      </c>
      <c r="G149" s="50">
        <f t="shared" si="57"/>
        <v>73230.182400000005</v>
      </c>
      <c r="H149" s="50">
        <v>73230.182400000005</v>
      </c>
      <c r="I149" s="50">
        <f t="shared" si="58"/>
        <v>73230.182400000005</v>
      </c>
      <c r="J149" s="50">
        <v>73230.182400000005</v>
      </c>
      <c r="K149" s="50">
        <f t="shared" si="59"/>
        <v>73230.182400000005</v>
      </c>
      <c r="L149" s="50">
        <v>73230.182400000005</v>
      </c>
      <c r="M149" s="50">
        <f t="shared" si="60"/>
        <v>73230.182400000005</v>
      </c>
      <c r="N149" s="50">
        <v>73230.182400000005</v>
      </c>
      <c r="O149" s="50">
        <f t="shared" si="61"/>
        <v>73230.182400000005</v>
      </c>
      <c r="P149" s="50">
        <v>73230.182400000005</v>
      </c>
      <c r="Q149" s="50">
        <f t="shared" si="62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46</v>
      </c>
      <c r="C150" s="50" t="s">
        <v>508</v>
      </c>
      <c r="D150" s="50" t="s">
        <v>523</v>
      </c>
      <c r="E150" s="50" t="str">
        <f t="shared" si="56"/>
        <v>solar PV</v>
      </c>
      <c r="F150" s="50">
        <v>108473.7683</v>
      </c>
      <c r="G150" s="50">
        <f t="shared" si="57"/>
        <v>109469.57195</v>
      </c>
      <c r="H150" s="50">
        <v>110465.3756</v>
      </c>
      <c r="I150" s="50">
        <f t="shared" si="58"/>
        <v>111140.53719999999</v>
      </c>
      <c r="J150" s="50">
        <v>111815.6988</v>
      </c>
      <c r="K150" s="50">
        <f t="shared" si="59"/>
        <v>112490.25385000001</v>
      </c>
      <c r="L150" s="50">
        <v>113164.8089</v>
      </c>
      <c r="M150" s="50">
        <f t="shared" si="60"/>
        <v>114435.92975000001</v>
      </c>
      <c r="N150" s="50">
        <v>115707.0506</v>
      </c>
      <c r="O150" s="50">
        <f t="shared" si="61"/>
        <v>117556.0395</v>
      </c>
      <c r="P150" s="50">
        <v>119405.0284</v>
      </c>
      <c r="Q150" s="50">
        <f t="shared" si="62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46</v>
      </c>
      <c r="C151" s="50" t="s">
        <v>508</v>
      </c>
      <c r="D151" s="50" t="s">
        <v>524</v>
      </c>
      <c r="E151" s="50" t="str">
        <f t="shared" si="56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46</v>
      </c>
      <c r="C152" s="50" t="s">
        <v>508</v>
      </c>
      <c r="D152" s="50" t="s">
        <v>526</v>
      </c>
      <c r="E152" s="50" t="str">
        <f t="shared" si="56"/>
        <v>solar PV</v>
      </c>
      <c r="F152" s="50">
        <v>16257.63913</v>
      </c>
      <c r="G152" s="50">
        <f t="shared" ref="G152:G165" si="63">AVERAGE(F152,H152)</f>
        <v>16257.63913</v>
      </c>
      <c r="H152" s="50">
        <v>16257.63913</v>
      </c>
      <c r="I152" s="50">
        <f t="shared" ref="I152:I165" si="64">AVERAGE(H152,J152)</f>
        <v>16257.63913</v>
      </c>
      <c r="J152" s="50">
        <v>16257.63913</v>
      </c>
      <c r="K152" s="50">
        <f t="shared" ref="K152:K165" si="65">AVERAGE(J152,L152)</f>
        <v>16176.908660000001</v>
      </c>
      <c r="L152" s="50">
        <v>16096.178190000001</v>
      </c>
      <c r="M152" s="50">
        <f t="shared" ref="M152:M165" si="66">AVERAGE(L152,N152)</f>
        <v>443744.46979499998</v>
      </c>
      <c r="N152" s="50">
        <v>871392.76139999996</v>
      </c>
      <c r="O152" s="50">
        <f t="shared" ref="O152:O165" si="67">AVERAGE(N152,P152)</f>
        <v>2721241.2546999999</v>
      </c>
      <c r="P152" s="50">
        <v>4571089.7479999997</v>
      </c>
      <c r="Q152" s="50">
        <f t="shared" ref="Q152:Q165" si="68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37</v>
      </c>
      <c r="C153" s="50" t="s">
        <v>508</v>
      </c>
      <c r="D153" s="50" t="s">
        <v>511</v>
      </c>
      <c r="E153" s="50" t="str">
        <f t="shared" si="56"/>
        <v>biomass</v>
      </c>
      <c r="F153" s="50">
        <v>0</v>
      </c>
      <c r="G153" s="50">
        <f t="shared" si="63"/>
        <v>0</v>
      </c>
      <c r="H153" s="50">
        <v>0</v>
      </c>
      <c r="I153" s="50">
        <f t="shared" si="64"/>
        <v>0</v>
      </c>
      <c r="J153" s="50">
        <v>0</v>
      </c>
      <c r="K153" s="50">
        <f t="shared" si="65"/>
        <v>0</v>
      </c>
      <c r="L153" s="50">
        <v>0</v>
      </c>
      <c r="M153" s="50">
        <f t="shared" si="66"/>
        <v>0</v>
      </c>
      <c r="N153" s="50">
        <v>0</v>
      </c>
      <c r="O153" s="50">
        <f t="shared" si="67"/>
        <v>0</v>
      </c>
      <c r="P153" s="50">
        <v>0</v>
      </c>
      <c r="Q153" s="50">
        <f t="shared" si="68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37</v>
      </c>
      <c r="C154" s="50" t="s">
        <v>508</v>
      </c>
      <c r="D154" s="50" t="s">
        <v>512</v>
      </c>
      <c r="E154" s="50" t="str">
        <f t="shared" si="56"/>
        <v>hard coal</v>
      </c>
      <c r="F154" s="50">
        <v>0</v>
      </c>
      <c r="G154" s="50">
        <f t="shared" si="63"/>
        <v>0</v>
      </c>
      <c r="H154" s="50">
        <v>0</v>
      </c>
      <c r="I154" s="50">
        <f t="shared" si="64"/>
        <v>0</v>
      </c>
      <c r="J154" s="50">
        <v>0</v>
      </c>
      <c r="K154" s="50">
        <f t="shared" si="65"/>
        <v>0</v>
      </c>
      <c r="L154" s="50">
        <v>0</v>
      </c>
      <c r="M154" s="50">
        <f t="shared" si="66"/>
        <v>0</v>
      </c>
      <c r="N154" s="50">
        <v>0</v>
      </c>
      <c r="O154" s="50">
        <f t="shared" si="67"/>
        <v>0</v>
      </c>
      <c r="P154" s="50">
        <v>0</v>
      </c>
      <c r="Q154" s="50">
        <f t="shared" si="68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37</v>
      </c>
      <c r="C155" s="50" t="s">
        <v>508</v>
      </c>
      <c r="D155" s="50" t="s">
        <v>513</v>
      </c>
      <c r="E155" s="50" t="str">
        <f t="shared" si="56"/>
        <v>solar thermal</v>
      </c>
      <c r="F155" s="50">
        <v>0</v>
      </c>
      <c r="G155" s="50">
        <f t="shared" si="63"/>
        <v>0</v>
      </c>
      <c r="H155" s="50">
        <v>0</v>
      </c>
      <c r="I155" s="50">
        <f t="shared" si="64"/>
        <v>0</v>
      </c>
      <c r="J155" s="50">
        <v>0</v>
      </c>
      <c r="K155" s="50">
        <f t="shared" si="65"/>
        <v>0</v>
      </c>
      <c r="L155" s="50">
        <v>0</v>
      </c>
      <c r="M155" s="50">
        <f t="shared" si="66"/>
        <v>0</v>
      </c>
      <c r="N155" s="50">
        <v>0</v>
      </c>
      <c r="O155" s="50">
        <f t="shared" si="67"/>
        <v>0</v>
      </c>
      <c r="P155" s="50">
        <v>0</v>
      </c>
      <c r="Q155" s="50">
        <f t="shared" si="68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37</v>
      </c>
      <c r="C156" s="50" t="s">
        <v>508</v>
      </c>
      <c r="D156" s="50" t="s">
        <v>514</v>
      </c>
      <c r="E156" s="50" t="str">
        <f t="shared" si="56"/>
        <v>geothermal</v>
      </c>
      <c r="F156" s="50">
        <v>78840</v>
      </c>
      <c r="G156" s="50">
        <f t="shared" si="63"/>
        <v>78840</v>
      </c>
      <c r="H156" s="50">
        <v>78840</v>
      </c>
      <c r="I156" s="50">
        <f t="shared" si="64"/>
        <v>78840</v>
      </c>
      <c r="J156" s="50">
        <v>78840</v>
      </c>
      <c r="K156" s="50">
        <f t="shared" si="65"/>
        <v>78840</v>
      </c>
      <c r="L156" s="50">
        <v>78840</v>
      </c>
      <c r="M156" s="50">
        <f t="shared" si="66"/>
        <v>78840</v>
      </c>
      <c r="N156" s="50">
        <v>78840</v>
      </c>
      <c r="O156" s="50">
        <f t="shared" si="67"/>
        <v>78840</v>
      </c>
      <c r="P156" s="50">
        <v>78840</v>
      </c>
      <c r="Q156" s="50">
        <f t="shared" si="68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37</v>
      </c>
      <c r="C157" s="50" t="s">
        <v>508</v>
      </c>
      <c r="D157" s="50" t="s">
        <v>515</v>
      </c>
      <c r="E157" s="50" t="str">
        <f t="shared" si="56"/>
        <v>hydro</v>
      </c>
      <c r="F157" s="50">
        <v>9322080.8019999992</v>
      </c>
      <c r="G157" s="50">
        <f t="shared" si="63"/>
        <v>9542989.2449999992</v>
      </c>
      <c r="H157" s="50">
        <v>9763897.6879999992</v>
      </c>
      <c r="I157" s="50">
        <f t="shared" si="64"/>
        <v>9763897.6879999992</v>
      </c>
      <c r="J157" s="50">
        <v>9763897.6879999992</v>
      </c>
      <c r="K157" s="50">
        <f t="shared" si="65"/>
        <v>9763897.6879999992</v>
      </c>
      <c r="L157" s="50">
        <v>9763897.6879999992</v>
      </c>
      <c r="M157" s="50">
        <f t="shared" si="66"/>
        <v>9763897.6879999992</v>
      </c>
      <c r="N157" s="50">
        <v>9763897.6879999992</v>
      </c>
      <c r="O157" s="50">
        <f t="shared" si="67"/>
        <v>9763897.6879999992</v>
      </c>
      <c r="P157" s="50">
        <v>9763897.6879999992</v>
      </c>
      <c r="Q157" s="50">
        <f t="shared" si="68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37</v>
      </c>
      <c r="C158" s="50" t="s">
        <v>508</v>
      </c>
      <c r="D158" s="50" t="s">
        <v>517</v>
      </c>
      <c r="E158" s="50" t="str">
        <f t="shared" si="56"/>
        <v>hydro</v>
      </c>
      <c r="F158" s="50">
        <v>0</v>
      </c>
      <c r="G158" s="50">
        <f t="shared" si="63"/>
        <v>0</v>
      </c>
      <c r="H158" s="50">
        <v>0</v>
      </c>
      <c r="I158" s="50">
        <f t="shared" si="64"/>
        <v>0</v>
      </c>
      <c r="J158" s="50">
        <v>0</v>
      </c>
      <c r="K158" s="50">
        <f t="shared" si="65"/>
        <v>0</v>
      </c>
      <c r="L158" s="50">
        <v>0</v>
      </c>
      <c r="M158" s="50">
        <f t="shared" si="66"/>
        <v>0</v>
      </c>
      <c r="N158" s="50">
        <v>0</v>
      </c>
      <c r="O158" s="50">
        <f t="shared" si="67"/>
        <v>0</v>
      </c>
      <c r="P158" s="50">
        <v>0</v>
      </c>
      <c r="Q158" s="50">
        <f t="shared" si="68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37</v>
      </c>
      <c r="C159" s="50" t="s">
        <v>508</v>
      </c>
      <c r="D159" s="50" t="s">
        <v>516</v>
      </c>
      <c r="E159" s="50" t="str">
        <f t="shared" si="56"/>
        <v>onshore wind</v>
      </c>
      <c r="F159" s="50">
        <v>2763196.4920000001</v>
      </c>
      <c r="G159" s="50">
        <f t="shared" si="63"/>
        <v>2758738.8765000002</v>
      </c>
      <c r="H159" s="50">
        <v>2754281.2609999999</v>
      </c>
      <c r="I159" s="50">
        <f t="shared" si="64"/>
        <v>2763909.7505000001</v>
      </c>
      <c r="J159" s="50">
        <v>2773538.24</v>
      </c>
      <c r="K159" s="50">
        <f t="shared" si="65"/>
        <v>2774339.7094999999</v>
      </c>
      <c r="L159" s="50">
        <v>2775141.179</v>
      </c>
      <c r="M159" s="50">
        <f t="shared" si="66"/>
        <v>2775392.4654999999</v>
      </c>
      <c r="N159" s="50">
        <v>2775643.7519999999</v>
      </c>
      <c r="O159" s="50">
        <f t="shared" si="67"/>
        <v>2775402.9780000001</v>
      </c>
      <c r="P159" s="50">
        <v>2775162.2039999999</v>
      </c>
      <c r="Q159" s="50">
        <f t="shared" si="68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37</v>
      </c>
      <c r="C160" s="50" t="s">
        <v>508</v>
      </c>
      <c r="D160" s="50" t="s">
        <v>518</v>
      </c>
      <c r="E160" s="50" t="str">
        <f t="shared" si="56"/>
        <v>natural gas nonpeaker</v>
      </c>
      <c r="F160" s="50">
        <v>2554684.497</v>
      </c>
      <c r="G160" s="50">
        <f t="shared" si="63"/>
        <v>5945147.0564999999</v>
      </c>
      <c r="H160" s="50">
        <v>9335609.6160000004</v>
      </c>
      <c r="I160" s="50">
        <f t="shared" si="64"/>
        <v>9544930.3854999989</v>
      </c>
      <c r="J160" s="50">
        <v>9754251.1549999993</v>
      </c>
      <c r="K160" s="50">
        <f t="shared" si="65"/>
        <v>13066628.932500001</v>
      </c>
      <c r="L160" s="50">
        <v>16379006.710000001</v>
      </c>
      <c r="M160" s="50">
        <f t="shared" si="66"/>
        <v>17695767.825000003</v>
      </c>
      <c r="N160" s="50">
        <v>19012528.940000001</v>
      </c>
      <c r="O160" s="50">
        <f t="shared" si="67"/>
        <v>19442350.734999999</v>
      </c>
      <c r="P160" s="50">
        <v>19872172.530000001</v>
      </c>
      <c r="Q160" s="50">
        <f t="shared" si="68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37</v>
      </c>
      <c r="C161" s="50" t="s">
        <v>508</v>
      </c>
      <c r="D161" s="50" t="s">
        <v>519</v>
      </c>
      <c r="E161" s="50" t="str">
        <f t="shared" si="56"/>
        <v>natural gas peaker</v>
      </c>
      <c r="F161" s="50">
        <v>0</v>
      </c>
      <c r="G161" s="50">
        <f t="shared" si="63"/>
        <v>0</v>
      </c>
      <c r="H161" s="50">
        <v>0</v>
      </c>
      <c r="I161" s="50">
        <f t="shared" si="64"/>
        <v>0</v>
      </c>
      <c r="J161" s="50">
        <v>0</v>
      </c>
      <c r="K161" s="50">
        <f t="shared" si="65"/>
        <v>0</v>
      </c>
      <c r="L161" s="50">
        <v>0</v>
      </c>
      <c r="M161" s="50">
        <f t="shared" si="66"/>
        <v>0</v>
      </c>
      <c r="N161" s="50">
        <v>0</v>
      </c>
      <c r="O161" s="50">
        <f t="shared" si="67"/>
        <v>0</v>
      </c>
      <c r="P161" s="50">
        <v>0</v>
      </c>
      <c r="Q161" s="50">
        <f t="shared" si="68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37</v>
      </c>
      <c r="C162" s="50" t="s">
        <v>508</v>
      </c>
      <c r="D162" s="50" t="s">
        <v>520</v>
      </c>
      <c r="E162" s="50" t="str">
        <f t="shared" si="56"/>
        <v>nuclear</v>
      </c>
      <c r="F162" s="50">
        <v>0</v>
      </c>
      <c r="G162" s="50">
        <f t="shared" si="63"/>
        <v>0</v>
      </c>
      <c r="H162" s="50">
        <v>0</v>
      </c>
      <c r="I162" s="50">
        <f t="shared" si="64"/>
        <v>0</v>
      </c>
      <c r="J162" s="50">
        <v>0</v>
      </c>
      <c r="K162" s="50">
        <f t="shared" si="65"/>
        <v>0</v>
      </c>
      <c r="L162" s="50">
        <v>0</v>
      </c>
      <c r="M162" s="50">
        <f t="shared" si="66"/>
        <v>0</v>
      </c>
      <c r="N162" s="50">
        <v>0</v>
      </c>
      <c r="O162" s="50">
        <f t="shared" si="67"/>
        <v>0</v>
      </c>
      <c r="P162" s="50">
        <v>0</v>
      </c>
      <c r="Q162" s="50">
        <f t="shared" si="68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37</v>
      </c>
      <c r="C163" s="50" t="s">
        <v>508</v>
      </c>
      <c r="D163" s="50" t="s">
        <v>521</v>
      </c>
      <c r="E163" s="50" t="str">
        <f t="shared" si="56"/>
        <v>offshore wind</v>
      </c>
      <c r="F163" s="50">
        <v>0</v>
      </c>
      <c r="G163" s="50">
        <f t="shared" si="63"/>
        <v>0</v>
      </c>
      <c r="H163" s="50">
        <v>0</v>
      </c>
      <c r="I163" s="50">
        <f t="shared" si="64"/>
        <v>0</v>
      </c>
      <c r="J163" s="50">
        <v>0</v>
      </c>
      <c r="K163" s="50">
        <f t="shared" si="65"/>
        <v>0</v>
      </c>
      <c r="L163" s="50">
        <v>0</v>
      </c>
      <c r="M163" s="50">
        <f t="shared" si="66"/>
        <v>0</v>
      </c>
      <c r="N163" s="50">
        <v>0</v>
      </c>
      <c r="O163" s="50">
        <f t="shared" si="67"/>
        <v>0</v>
      </c>
      <c r="P163" s="50">
        <v>0</v>
      </c>
      <c r="Q163" s="50">
        <f t="shared" si="68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37</v>
      </c>
      <c r="C164" s="50" t="s">
        <v>508</v>
      </c>
      <c r="D164" s="50" t="s">
        <v>522</v>
      </c>
      <c r="E164" s="50" t="str">
        <f t="shared" si="56"/>
        <v>crude oil</v>
      </c>
      <c r="F164" s="50">
        <v>28376.695680000001</v>
      </c>
      <c r="G164" s="50">
        <f t="shared" si="63"/>
        <v>28376.695680000001</v>
      </c>
      <c r="H164" s="50">
        <v>28376.695680000001</v>
      </c>
      <c r="I164" s="50">
        <f t="shared" si="64"/>
        <v>28376.695680000001</v>
      </c>
      <c r="J164" s="50">
        <v>28376.695680000001</v>
      </c>
      <c r="K164" s="50">
        <f t="shared" si="65"/>
        <v>28376.695680000001</v>
      </c>
      <c r="L164" s="50">
        <v>28376.695680000001</v>
      </c>
      <c r="M164" s="50">
        <f t="shared" si="66"/>
        <v>28376.695680000001</v>
      </c>
      <c r="N164" s="50">
        <v>28376.695680000001</v>
      </c>
      <c r="O164" s="50">
        <f t="shared" si="67"/>
        <v>28376.695680000001</v>
      </c>
      <c r="P164" s="50">
        <v>28376.695680000001</v>
      </c>
      <c r="Q164" s="50">
        <f t="shared" si="68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37</v>
      </c>
      <c r="C165" s="50" t="s">
        <v>508</v>
      </c>
      <c r="D165" s="50" t="s">
        <v>523</v>
      </c>
      <c r="E165" s="50" t="str">
        <f t="shared" si="56"/>
        <v>solar PV</v>
      </c>
      <c r="F165" s="50">
        <v>44614.030379999997</v>
      </c>
      <c r="G165" s="50">
        <f t="shared" si="63"/>
        <v>63884.538974999996</v>
      </c>
      <c r="H165" s="50">
        <v>83155.047569999995</v>
      </c>
      <c r="I165" s="50">
        <f t="shared" si="64"/>
        <v>105060.670285</v>
      </c>
      <c r="J165" s="50">
        <v>126966.29300000001</v>
      </c>
      <c r="K165" s="50">
        <f t="shared" si="65"/>
        <v>155025.61430000002</v>
      </c>
      <c r="L165" s="50">
        <v>183084.9356</v>
      </c>
      <c r="M165" s="50">
        <f t="shared" si="66"/>
        <v>195975.75675</v>
      </c>
      <c r="N165" s="50">
        <v>208866.5779</v>
      </c>
      <c r="O165" s="50">
        <f t="shared" si="67"/>
        <v>225564.03885000001</v>
      </c>
      <c r="P165" s="50">
        <v>242261.49979999999</v>
      </c>
      <c r="Q165" s="50">
        <f t="shared" si="68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37</v>
      </c>
      <c r="C166" s="50" t="s">
        <v>508</v>
      </c>
      <c r="D166" s="50" t="s">
        <v>524</v>
      </c>
      <c r="E166" s="50" t="str">
        <f t="shared" si="56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37</v>
      </c>
      <c r="C167" s="50" t="s">
        <v>508</v>
      </c>
      <c r="D167" s="50" t="s">
        <v>526</v>
      </c>
      <c r="E167" s="50" t="str">
        <f t="shared" si="56"/>
        <v>solar PV</v>
      </c>
      <c r="F167" s="50">
        <v>502132.01740000001</v>
      </c>
      <c r="G167" s="50">
        <f t="shared" ref="G167:G180" si="69">AVERAGE(F167,H167)</f>
        <v>612590.1054</v>
      </c>
      <c r="H167" s="50">
        <v>723048.19339999999</v>
      </c>
      <c r="I167" s="50">
        <f t="shared" ref="I167:I180" si="70">AVERAGE(H167,J167)</f>
        <v>723048.19339999999</v>
      </c>
      <c r="J167" s="50">
        <v>723048.19339999999</v>
      </c>
      <c r="K167" s="50">
        <f t="shared" ref="K167:K180" si="71">AVERAGE(J167,L167)</f>
        <v>719446.39489999996</v>
      </c>
      <c r="L167" s="50">
        <v>715844.59640000004</v>
      </c>
      <c r="M167" s="50">
        <f t="shared" ref="M167:M180" si="72">AVERAGE(L167,N167)</f>
        <v>712278.16485000006</v>
      </c>
      <c r="N167" s="50">
        <v>708711.73329999996</v>
      </c>
      <c r="O167" s="50">
        <f t="shared" ref="O167:O180" si="73">AVERAGE(N167,P167)</f>
        <v>705171.25304999994</v>
      </c>
      <c r="P167" s="50">
        <v>701630.77280000004</v>
      </c>
      <c r="Q167" s="50">
        <f t="shared" ref="Q167:Q180" si="74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41</v>
      </c>
      <c r="C168" s="50" t="s">
        <v>508</v>
      </c>
      <c r="D168" s="50" t="s">
        <v>511</v>
      </c>
      <c r="E168" s="50" t="str">
        <f t="shared" si="56"/>
        <v>biomass</v>
      </c>
      <c r="F168" s="50">
        <v>0</v>
      </c>
      <c r="G168" s="50">
        <f t="shared" si="69"/>
        <v>0</v>
      </c>
      <c r="H168" s="50">
        <v>0</v>
      </c>
      <c r="I168" s="50">
        <f t="shared" si="70"/>
        <v>0</v>
      </c>
      <c r="J168" s="50">
        <v>0</v>
      </c>
      <c r="K168" s="50">
        <f t="shared" si="71"/>
        <v>0</v>
      </c>
      <c r="L168" s="50">
        <v>0</v>
      </c>
      <c r="M168" s="50">
        <f t="shared" si="72"/>
        <v>2050.8115385000001</v>
      </c>
      <c r="N168" s="50">
        <v>4101.6230770000002</v>
      </c>
      <c r="O168" s="50">
        <f t="shared" si="73"/>
        <v>6985.7349810000005</v>
      </c>
      <c r="P168" s="50">
        <v>9869.8468850000008</v>
      </c>
      <c r="Q168" s="50">
        <f t="shared" si="74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41</v>
      </c>
      <c r="C169" s="50" t="s">
        <v>508</v>
      </c>
      <c r="D169" s="50" t="s">
        <v>512</v>
      </c>
      <c r="E169" s="50" t="str">
        <f t="shared" si="56"/>
        <v>hard coal</v>
      </c>
      <c r="F169" s="50">
        <v>48416116.299999997</v>
      </c>
      <c r="G169" s="50">
        <f t="shared" si="69"/>
        <v>46507134.204999998</v>
      </c>
      <c r="H169" s="50">
        <v>44598152.109999999</v>
      </c>
      <c r="I169" s="50">
        <f t="shared" si="70"/>
        <v>45696404.32</v>
      </c>
      <c r="J169" s="50">
        <v>46794656.530000001</v>
      </c>
      <c r="K169" s="50">
        <f t="shared" si="71"/>
        <v>48426041.424999997</v>
      </c>
      <c r="L169" s="50">
        <v>50057426.32</v>
      </c>
      <c r="M169" s="50">
        <f t="shared" si="72"/>
        <v>49898666.734999999</v>
      </c>
      <c r="N169" s="50">
        <v>49739907.149999999</v>
      </c>
      <c r="O169" s="50">
        <f t="shared" si="73"/>
        <v>49686361.284999996</v>
      </c>
      <c r="P169" s="50">
        <v>49632815.420000002</v>
      </c>
      <c r="Q169" s="50">
        <f t="shared" si="74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41</v>
      </c>
      <c r="C170" s="50" t="s">
        <v>508</v>
      </c>
      <c r="D170" s="50" t="s">
        <v>513</v>
      </c>
      <c r="E170" s="50" t="str">
        <f t="shared" si="56"/>
        <v>solar thermal</v>
      </c>
      <c r="F170" s="50">
        <v>0</v>
      </c>
      <c r="G170" s="50">
        <f t="shared" si="69"/>
        <v>0</v>
      </c>
      <c r="H170" s="50">
        <v>0</v>
      </c>
      <c r="I170" s="50">
        <f t="shared" si="70"/>
        <v>0</v>
      </c>
      <c r="J170" s="50">
        <v>0</v>
      </c>
      <c r="K170" s="50">
        <f t="shared" si="71"/>
        <v>0</v>
      </c>
      <c r="L170" s="50">
        <v>0</v>
      </c>
      <c r="M170" s="50">
        <f t="shared" si="72"/>
        <v>0</v>
      </c>
      <c r="N170" s="50">
        <v>0</v>
      </c>
      <c r="O170" s="50">
        <f t="shared" si="73"/>
        <v>0</v>
      </c>
      <c r="P170" s="50">
        <v>0</v>
      </c>
      <c r="Q170" s="50">
        <f t="shared" si="74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41</v>
      </c>
      <c r="C171" s="50" t="s">
        <v>508</v>
      </c>
      <c r="D171" s="50" t="s">
        <v>514</v>
      </c>
      <c r="E171" s="50" t="str">
        <f t="shared" si="56"/>
        <v>geothermal</v>
      </c>
      <c r="F171" s="50">
        <v>0</v>
      </c>
      <c r="G171" s="50">
        <f t="shared" si="69"/>
        <v>0</v>
      </c>
      <c r="H171" s="50">
        <v>0</v>
      </c>
      <c r="I171" s="50">
        <f t="shared" si="70"/>
        <v>0</v>
      </c>
      <c r="J171" s="50">
        <v>0</v>
      </c>
      <c r="K171" s="50">
        <f t="shared" si="71"/>
        <v>0</v>
      </c>
      <c r="L171" s="50">
        <v>0</v>
      </c>
      <c r="M171" s="50">
        <f t="shared" si="72"/>
        <v>0</v>
      </c>
      <c r="N171" s="50">
        <v>0</v>
      </c>
      <c r="O171" s="50">
        <f t="shared" si="73"/>
        <v>0</v>
      </c>
      <c r="P171" s="50">
        <v>0</v>
      </c>
      <c r="Q171" s="50">
        <f t="shared" si="74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41</v>
      </c>
      <c r="C172" s="50" t="s">
        <v>508</v>
      </c>
      <c r="D172" s="50" t="s">
        <v>515</v>
      </c>
      <c r="E172" s="50" t="str">
        <f t="shared" si="56"/>
        <v>hydro</v>
      </c>
      <c r="F172" s="50">
        <v>128511.997</v>
      </c>
      <c r="G172" s="50">
        <f t="shared" si="69"/>
        <v>128511.997</v>
      </c>
      <c r="H172" s="50">
        <v>128511.997</v>
      </c>
      <c r="I172" s="50">
        <f t="shared" si="70"/>
        <v>128511.997</v>
      </c>
      <c r="J172" s="50">
        <v>128511.997</v>
      </c>
      <c r="K172" s="50">
        <f t="shared" si="71"/>
        <v>128511.997</v>
      </c>
      <c r="L172" s="50">
        <v>128511.997</v>
      </c>
      <c r="M172" s="50">
        <f t="shared" si="72"/>
        <v>128511.997</v>
      </c>
      <c r="N172" s="50">
        <v>128511.997</v>
      </c>
      <c r="O172" s="50">
        <f t="shared" si="73"/>
        <v>128511.997</v>
      </c>
      <c r="P172" s="50">
        <v>128511.997</v>
      </c>
      <c r="Q172" s="50">
        <f t="shared" si="74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41</v>
      </c>
      <c r="C173" s="50" t="s">
        <v>508</v>
      </c>
      <c r="D173" s="50" t="s">
        <v>517</v>
      </c>
      <c r="E173" s="50" t="str">
        <f t="shared" si="56"/>
        <v>hydro</v>
      </c>
      <c r="F173" s="50">
        <v>0</v>
      </c>
      <c r="G173" s="50">
        <f t="shared" si="69"/>
        <v>0</v>
      </c>
      <c r="H173" s="50">
        <v>0</v>
      </c>
      <c r="I173" s="50">
        <f t="shared" si="70"/>
        <v>0</v>
      </c>
      <c r="J173" s="50">
        <v>0</v>
      </c>
      <c r="K173" s="50">
        <f t="shared" si="71"/>
        <v>0</v>
      </c>
      <c r="L173" s="50">
        <v>0</v>
      </c>
      <c r="M173" s="50">
        <f t="shared" si="72"/>
        <v>0</v>
      </c>
      <c r="N173" s="50">
        <v>0</v>
      </c>
      <c r="O173" s="50">
        <f t="shared" si="73"/>
        <v>0</v>
      </c>
      <c r="P173" s="50">
        <v>0</v>
      </c>
      <c r="Q173" s="50">
        <f t="shared" si="74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41</v>
      </c>
      <c r="C174" s="50" t="s">
        <v>508</v>
      </c>
      <c r="D174" s="50" t="s">
        <v>516</v>
      </c>
      <c r="E174" s="50" t="str">
        <f t="shared" si="56"/>
        <v>onshore wind</v>
      </c>
      <c r="F174" s="50">
        <v>13652574.77</v>
      </c>
      <c r="G174" s="50">
        <f t="shared" si="69"/>
        <v>16608493.59</v>
      </c>
      <c r="H174" s="50">
        <v>19564412.41</v>
      </c>
      <c r="I174" s="50">
        <f t="shared" si="70"/>
        <v>19561493.829999998</v>
      </c>
      <c r="J174" s="50">
        <v>19558575.25</v>
      </c>
      <c r="K174" s="50">
        <f t="shared" si="71"/>
        <v>19562080.045000002</v>
      </c>
      <c r="L174" s="50">
        <v>19565584.84</v>
      </c>
      <c r="M174" s="50">
        <f t="shared" si="72"/>
        <v>19566161.899999999</v>
      </c>
      <c r="N174" s="50">
        <v>19566738.960000001</v>
      </c>
      <c r="O174" s="50">
        <f t="shared" si="73"/>
        <v>19566962.5</v>
      </c>
      <c r="P174" s="50">
        <v>19567186.039999999</v>
      </c>
      <c r="Q174" s="50">
        <f t="shared" si="74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41</v>
      </c>
      <c r="C175" s="50" t="s">
        <v>508</v>
      </c>
      <c r="D175" s="50" t="s">
        <v>518</v>
      </c>
      <c r="E175" s="50" t="str">
        <f t="shared" si="56"/>
        <v>natural gas nonpeaker</v>
      </c>
      <c r="F175" s="50">
        <v>16639783.310000001</v>
      </c>
      <c r="G175" s="50">
        <f t="shared" si="69"/>
        <v>16652992.805</v>
      </c>
      <c r="H175" s="50">
        <v>16666202.300000001</v>
      </c>
      <c r="I175" s="50">
        <f t="shared" si="70"/>
        <v>16395568.755000001</v>
      </c>
      <c r="J175" s="50">
        <v>16124935.210000001</v>
      </c>
      <c r="K175" s="50">
        <f t="shared" si="71"/>
        <v>18279521.204999998</v>
      </c>
      <c r="L175" s="50">
        <v>20434107.199999999</v>
      </c>
      <c r="M175" s="50">
        <f t="shared" si="72"/>
        <v>20720952.990000002</v>
      </c>
      <c r="N175" s="50">
        <v>21007798.780000001</v>
      </c>
      <c r="O175" s="50">
        <f t="shared" si="73"/>
        <v>20545264.745000001</v>
      </c>
      <c r="P175" s="50">
        <v>20082730.710000001</v>
      </c>
      <c r="Q175" s="50">
        <f t="shared" si="74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41</v>
      </c>
      <c r="C176" s="50" t="s">
        <v>508</v>
      </c>
      <c r="D176" s="50" t="s">
        <v>519</v>
      </c>
      <c r="E176" s="50" t="str">
        <f t="shared" si="56"/>
        <v>natural gas peaker</v>
      </c>
      <c r="F176" s="50">
        <v>1187504.9410000001</v>
      </c>
      <c r="G176" s="50">
        <f t="shared" si="69"/>
        <v>1158134.9775</v>
      </c>
      <c r="H176" s="50">
        <v>1128765.014</v>
      </c>
      <c r="I176" s="50">
        <f t="shared" si="70"/>
        <v>1090712.7955</v>
      </c>
      <c r="J176" s="50">
        <v>1052660.577</v>
      </c>
      <c r="K176" s="50">
        <f t="shared" si="71"/>
        <v>841160.02630000003</v>
      </c>
      <c r="L176" s="50">
        <v>629659.47560000001</v>
      </c>
      <c r="M176" s="50">
        <f t="shared" si="72"/>
        <v>617553.76475000009</v>
      </c>
      <c r="N176" s="50">
        <v>605448.05390000006</v>
      </c>
      <c r="O176" s="50">
        <f t="shared" si="73"/>
        <v>589118.9421000001</v>
      </c>
      <c r="P176" s="50">
        <v>572789.83030000003</v>
      </c>
      <c r="Q176" s="50">
        <f t="shared" si="74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41</v>
      </c>
      <c r="C177" s="50" t="s">
        <v>508</v>
      </c>
      <c r="D177" s="50" t="s">
        <v>520</v>
      </c>
      <c r="E177" s="50" t="str">
        <f t="shared" si="56"/>
        <v>nuclear</v>
      </c>
      <c r="F177" s="50">
        <v>91520458.430000007</v>
      </c>
      <c r="G177" s="50">
        <f t="shared" si="69"/>
        <v>91520458.430000007</v>
      </c>
      <c r="H177" s="50">
        <v>91520458.430000007</v>
      </c>
      <c r="I177" s="50">
        <f t="shared" si="70"/>
        <v>91520458.430000007</v>
      </c>
      <c r="J177" s="50">
        <v>91520458.430000007</v>
      </c>
      <c r="K177" s="50">
        <f t="shared" si="71"/>
        <v>91520458.430000007</v>
      </c>
      <c r="L177" s="50">
        <v>91520458.430000007</v>
      </c>
      <c r="M177" s="50">
        <f t="shared" si="72"/>
        <v>91520458.430000007</v>
      </c>
      <c r="N177" s="50">
        <v>91520458.430000007</v>
      </c>
      <c r="O177" s="50">
        <f t="shared" si="73"/>
        <v>91520458.430000007</v>
      </c>
      <c r="P177" s="50">
        <v>91520458.430000007</v>
      </c>
      <c r="Q177" s="50">
        <f t="shared" si="74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41</v>
      </c>
      <c r="C178" s="50" t="s">
        <v>508</v>
      </c>
      <c r="D178" s="50" t="s">
        <v>521</v>
      </c>
      <c r="E178" s="50" t="str">
        <f t="shared" si="56"/>
        <v>offshore wind</v>
      </c>
      <c r="F178" s="50">
        <v>0</v>
      </c>
      <c r="G178" s="50">
        <f t="shared" si="69"/>
        <v>0</v>
      </c>
      <c r="H178" s="50">
        <v>0</v>
      </c>
      <c r="I178" s="50">
        <f t="shared" si="70"/>
        <v>0</v>
      </c>
      <c r="J178" s="50">
        <v>0</v>
      </c>
      <c r="K178" s="50">
        <f t="shared" si="71"/>
        <v>0</v>
      </c>
      <c r="L178" s="50">
        <v>0</v>
      </c>
      <c r="M178" s="50">
        <f t="shared" si="72"/>
        <v>0</v>
      </c>
      <c r="N178" s="50">
        <v>0</v>
      </c>
      <c r="O178" s="50">
        <f t="shared" si="73"/>
        <v>0</v>
      </c>
      <c r="P178" s="50">
        <v>0</v>
      </c>
      <c r="Q178" s="50">
        <f t="shared" si="74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41</v>
      </c>
      <c r="C179" s="50" t="s">
        <v>508</v>
      </c>
      <c r="D179" s="50" t="s">
        <v>522</v>
      </c>
      <c r="E179" s="50" t="str">
        <f t="shared" si="56"/>
        <v>crude oil</v>
      </c>
      <c r="F179" s="50">
        <v>430685.01020000002</v>
      </c>
      <c r="G179" s="50">
        <f t="shared" si="69"/>
        <v>430685.01020000002</v>
      </c>
      <c r="H179" s="50">
        <v>430685.01020000002</v>
      </c>
      <c r="I179" s="50">
        <f t="shared" si="70"/>
        <v>430685.01020000002</v>
      </c>
      <c r="J179" s="50">
        <v>430685.01020000002</v>
      </c>
      <c r="K179" s="50">
        <f t="shared" si="71"/>
        <v>430685.01020000002</v>
      </c>
      <c r="L179" s="50">
        <v>430685.01020000002</v>
      </c>
      <c r="M179" s="50">
        <f t="shared" si="72"/>
        <v>430685.01020000002</v>
      </c>
      <c r="N179" s="50">
        <v>430685.01020000002</v>
      </c>
      <c r="O179" s="50">
        <f t="shared" si="73"/>
        <v>430685.01020000002</v>
      </c>
      <c r="P179" s="50">
        <v>430685.01020000002</v>
      </c>
      <c r="Q179" s="50">
        <f t="shared" si="74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41</v>
      </c>
      <c r="C180" s="50" t="s">
        <v>508</v>
      </c>
      <c r="D180" s="50" t="s">
        <v>523</v>
      </c>
      <c r="E180" s="50" t="str">
        <f t="shared" si="56"/>
        <v>solar PV</v>
      </c>
      <c r="F180" s="50">
        <v>89680.734179999999</v>
      </c>
      <c r="G180" s="50">
        <f t="shared" si="69"/>
        <v>92959.712785000011</v>
      </c>
      <c r="H180" s="50">
        <v>96238.691390000007</v>
      </c>
      <c r="I180" s="50">
        <f t="shared" si="70"/>
        <v>102027.040995</v>
      </c>
      <c r="J180" s="50">
        <v>107815.3906</v>
      </c>
      <c r="K180" s="50">
        <f t="shared" si="71"/>
        <v>121593.95155</v>
      </c>
      <c r="L180" s="50">
        <v>135372.51250000001</v>
      </c>
      <c r="M180" s="50">
        <f t="shared" si="72"/>
        <v>161150.79399999999</v>
      </c>
      <c r="N180" s="50">
        <v>186929.07550000001</v>
      </c>
      <c r="O180" s="50">
        <f t="shared" si="73"/>
        <v>230360.89035</v>
      </c>
      <c r="P180" s="50">
        <v>273792.70520000003</v>
      </c>
      <c r="Q180" s="50">
        <f t="shared" si="74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41</v>
      </c>
      <c r="C181" s="50" t="s">
        <v>508</v>
      </c>
      <c r="D181" s="50" t="s">
        <v>524</v>
      </c>
      <c r="E181" s="50" t="str">
        <f t="shared" si="56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41</v>
      </c>
      <c r="C182" s="50" t="s">
        <v>508</v>
      </c>
      <c r="D182" s="50" t="s">
        <v>526</v>
      </c>
      <c r="E182" s="50" t="str">
        <f t="shared" si="56"/>
        <v>solar PV</v>
      </c>
      <c r="F182" s="50">
        <v>67405.284610000002</v>
      </c>
      <c r="G182" s="50">
        <f t="shared" ref="G182:G195" si="75">AVERAGE(F182,H182)</f>
        <v>78366.06773000001</v>
      </c>
      <c r="H182" s="50">
        <v>89326.850850000003</v>
      </c>
      <c r="I182" s="50">
        <f t="shared" ref="I182:I195" si="76">AVERAGE(H182,J182)</f>
        <v>405072.81742500002</v>
      </c>
      <c r="J182" s="50">
        <v>720818.78399999999</v>
      </c>
      <c r="K182" s="50">
        <f t="shared" ref="K182:K195" si="77">AVERAGE(J182,L182)</f>
        <v>717215.13764999993</v>
      </c>
      <c r="L182" s="50">
        <v>713611.49129999999</v>
      </c>
      <c r="M182" s="50">
        <f t="shared" ref="M182:M195" si="78">AVERAGE(L182,N182)</f>
        <v>905907.59214999992</v>
      </c>
      <c r="N182" s="50">
        <v>1098203.693</v>
      </c>
      <c r="O182" s="50">
        <f t="shared" ref="O182:O195" si="79">AVERAGE(N182,P182)</f>
        <v>1092745.4610000001</v>
      </c>
      <c r="P182" s="50">
        <v>1087287.2290000001</v>
      </c>
      <c r="Q182" s="50">
        <f t="shared" ref="Q182:Q195" si="80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44</v>
      </c>
      <c r="C183" s="50" t="s">
        <v>508</v>
      </c>
      <c r="D183" s="50" t="s">
        <v>511</v>
      </c>
      <c r="E183" s="50" t="str">
        <f t="shared" si="56"/>
        <v>biomass</v>
      </c>
      <c r="F183" s="50">
        <v>0</v>
      </c>
      <c r="G183" s="50">
        <f t="shared" si="75"/>
        <v>0</v>
      </c>
      <c r="H183" s="50">
        <v>0</v>
      </c>
      <c r="I183" s="50">
        <f t="shared" si="76"/>
        <v>0</v>
      </c>
      <c r="J183" s="50">
        <v>0</v>
      </c>
      <c r="K183" s="50">
        <f t="shared" si="77"/>
        <v>0</v>
      </c>
      <c r="L183" s="50">
        <v>0</v>
      </c>
      <c r="M183" s="50">
        <f t="shared" si="78"/>
        <v>0</v>
      </c>
      <c r="N183" s="50">
        <v>0</v>
      </c>
      <c r="O183" s="50">
        <f t="shared" si="79"/>
        <v>0</v>
      </c>
      <c r="P183" s="50">
        <v>0</v>
      </c>
      <c r="Q183" s="50">
        <f t="shared" si="80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44</v>
      </c>
      <c r="C184" s="50" t="s">
        <v>508</v>
      </c>
      <c r="D184" s="50" t="s">
        <v>512</v>
      </c>
      <c r="E184" s="50" t="str">
        <f t="shared" si="56"/>
        <v>hard coal</v>
      </c>
      <c r="F184" s="50">
        <v>86666994.140000001</v>
      </c>
      <c r="G184" s="50">
        <f t="shared" si="75"/>
        <v>80355178.325000003</v>
      </c>
      <c r="H184" s="50">
        <v>74043362.510000005</v>
      </c>
      <c r="I184" s="50">
        <f t="shared" si="76"/>
        <v>75188208.939999998</v>
      </c>
      <c r="J184" s="50">
        <v>76333055.370000005</v>
      </c>
      <c r="K184" s="50">
        <f t="shared" si="77"/>
        <v>81293059.980000004</v>
      </c>
      <c r="L184" s="50">
        <v>86253064.590000004</v>
      </c>
      <c r="M184" s="50">
        <f t="shared" si="78"/>
        <v>86156457.064999998</v>
      </c>
      <c r="N184" s="50">
        <v>86059849.540000007</v>
      </c>
      <c r="O184" s="50">
        <f t="shared" si="79"/>
        <v>85923685.86500001</v>
      </c>
      <c r="P184" s="50">
        <v>85787522.189999998</v>
      </c>
      <c r="Q184" s="50">
        <f t="shared" si="80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44</v>
      </c>
      <c r="C185" s="50" t="s">
        <v>508</v>
      </c>
      <c r="D185" s="50" t="s">
        <v>513</v>
      </c>
      <c r="E185" s="50" t="str">
        <f t="shared" si="56"/>
        <v>solar thermal</v>
      </c>
      <c r="F185" s="50">
        <v>0</v>
      </c>
      <c r="G185" s="50">
        <f t="shared" si="75"/>
        <v>0</v>
      </c>
      <c r="H185" s="50">
        <v>0</v>
      </c>
      <c r="I185" s="50">
        <f t="shared" si="76"/>
        <v>0</v>
      </c>
      <c r="J185" s="50">
        <v>0</v>
      </c>
      <c r="K185" s="50">
        <f t="shared" si="77"/>
        <v>0</v>
      </c>
      <c r="L185" s="50">
        <v>0</v>
      </c>
      <c r="M185" s="50">
        <f t="shared" si="78"/>
        <v>0</v>
      </c>
      <c r="N185" s="50">
        <v>0</v>
      </c>
      <c r="O185" s="50">
        <f t="shared" si="79"/>
        <v>0</v>
      </c>
      <c r="P185" s="50">
        <v>0</v>
      </c>
      <c r="Q185" s="50">
        <f t="shared" si="80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44</v>
      </c>
      <c r="C186" s="50" t="s">
        <v>508</v>
      </c>
      <c r="D186" s="50" t="s">
        <v>514</v>
      </c>
      <c r="E186" s="50" t="str">
        <f t="shared" si="56"/>
        <v>geothermal</v>
      </c>
      <c r="F186" s="50">
        <v>0</v>
      </c>
      <c r="G186" s="50">
        <f t="shared" si="75"/>
        <v>0</v>
      </c>
      <c r="H186" s="50">
        <v>0</v>
      </c>
      <c r="I186" s="50">
        <f t="shared" si="76"/>
        <v>0</v>
      </c>
      <c r="J186" s="50">
        <v>0</v>
      </c>
      <c r="K186" s="50">
        <f t="shared" si="77"/>
        <v>0</v>
      </c>
      <c r="L186" s="50">
        <v>0</v>
      </c>
      <c r="M186" s="50">
        <f t="shared" si="78"/>
        <v>0</v>
      </c>
      <c r="N186" s="50">
        <v>0</v>
      </c>
      <c r="O186" s="50">
        <f t="shared" si="79"/>
        <v>0</v>
      </c>
      <c r="P186" s="50">
        <v>0</v>
      </c>
      <c r="Q186" s="50">
        <f t="shared" si="80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44</v>
      </c>
      <c r="C187" s="50" t="s">
        <v>508</v>
      </c>
      <c r="D187" s="50" t="s">
        <v>515</v>
      </c>
      <c r="E187" s="50" t="str">
        <f t="shared" si="56"/>
        <v>hydro</v>
      </c>
      <c r="F187" s="50">
        <v>404408.6899</v>
      </c>
      <c r="G187" s="50">
        <f t="shared" si="75"/>
        <v>404408.6899</v>
      </c>
      <c r="H187" s="50">
        <v>404408.6899</v>
      </c>
      <c r="I187" s="50">
        <f t="shared" si="76"/>
        <v>404408.6899</v>
      </c>
      <c r="J187" s="50">
        <v>404408.6899</v>
      </c>
      <c r="K187" s="50">
        <f t="shared" si="77"/>
        <v>404408.6899</v>
      </c>
      <c r="L187" s="50">
        <v>404408.6899</v>
      </c>
      <c r="M187" s="50">
        <f t="shared" si="78"/>
        <v>404408.6899</v>
      </c>
      <c r="N187" s="50">
        <v>404408.6899</v>
      </c>
      <c r="O187" s="50">
        <f t="shared" si="79"/>
        <v>404408.6899</v>
      </c>
      <c r="P187" s="50">
        <v>404408.6899</v>
      </c>
      <c r="Q187" s="50">
        <f t="shared" si="80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44</v>
      </c>
      <c r="C188" s="50" t="s">
        <v>508</v>
      </c>
      <c r="D188" s="50" t="s">
        <v>517</v>
      </c>
      <c r="E188" s="50" t="str">
        <f t="shared" si="56"/>
        <v>hydro</v>
      </c>
      <c r="F188" s="50">
        <v>0</v>
      </c>
      <c r="G188" s="50">
        <f t="shared" si="75"/>
        <v>0</v>
      </c>
      <c r="H188" s="50">
        <v>0</v>
      </c>
      <c r="I188" s="50">
        <f t="shared" si="76"/>
        <v>0</v>
      </c>
      <c r="J188" s="50">
        <v>0</v>
      </c>
      <c r="K188" s="50">
        <f t="shared" si="77"/>
        <v>0</v>
      </c>
      <c r="L188" s="50">
        <v>0</v>
      </c>
      <c r="M188" s="50">
        <f t="shared" si="78"/>
        <v>0</v>
      </c>
      <c r="N188" s="50">
        <v>0</v>
      </c>
      <c r="O188" s="50">
        <f t="shared" si="79"/>
        <v>0</v>
      </c>
      <c r="P188" s="50">
        <v>0</v>
      </c>
      <c r="Q188" s="50">
        <f t="shared" si="80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44</v>
      </c>
      <c r="C189" s="50" t="s">
        <v>508</v>
      </c>
      <c r="D189" s="50" t="s">
        <v>516</v>
      </c>
      <c r="E189" s="50" t="str">
        <f t="shared" si="56"/>
        <v>onshore wind</v>
      </c>
      <c r="F189" s="50">
        <v>6619232.4100000001</v>
      </c>
      <c r="G189" s="50">
        <f t="shared" si="75"/>
        <v>8229929.0015000002</v>
      </c>
      <c r="H189" s="50">
        <v>9840625.5930000003</v>
      </c>
      <c r="I189" s="50">
        <f t="shared" si="76"/>
        <v>9842192.1165000014</v>
      </c>
      <c r="J189" s="50">
        <v>9843758.6400000006</v>
      </c>
      <c r="K189" s="50">
        <f t="shared" si="77"/>
        <v>9843191.6550000012</v>
      </c>
      <c r="L189" s="50">
        <v>9842624.6699999999</v>
      </c>
      <c r="M189" s="50">
        <f t="shared" si="78"/>
        <v>9843102.3249999993</v>
      </c>
      <c r="N189" s="50">
        <v>9843579.9800000004</v>
      </c>
      <c r="O189" s="50">
        <f t="shared" si="79"/>
        <v>9843522.6770000011</v>
      </c>
      <c r="P189" s="50">
        <v>9843465.3739999998</v>
      </c>
      <c r="Q189" s="50">
        <f t="shared" si="80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44</v>
      </c>
      <c r="C190" s="50" t="s">
        <v>508</v>
      </c>
      <c r="D190" s="50" t="s">
        <v>518</v>
      </c>
      <c r="E190" s="50" t="str">
        <f t="shared" si="56"/>
        <v>natural gas nonpeaker</v>
      </c>
      <c r="F190" s="50">
        <v>23818600.870000001</v>
      </c>
      <c r="G190" s="50">
        <f t="shared" si="75"/>
        <v>23769608.215</v>
      </c>
      <c r="H190" s="50">
        <v>23720615.559999999</v>
      </c>
      <c r="I190" s="50">
        <f t="shared" si="76"/>
        <v>23732608.390000001</v>
      </c>
      <c r="J190" s="50">
        <v>23744601.219999999</v>
      </c>
      <c r="K190" s="50">
        <f t="shared" si="77"/>
        <v>23777021.035</v>
      </c>
      <c r="L190" s="50">
        <v>23809440.850000001</v>
      </c>
      <c r="M190" s="50">
        <f t="shared" si="78"/>
        <v>23383552.18</v>
      </c>
      <c r="N190" s="50">
        <v>22957663.510000002</v>
      </c>
      <c r="O190" s="50">
        <f t="shared" si="79"/>
        <v>22371806.43</v>
      </c>
      <c r="P190" s="50">
        <v>21785949.350000001</v>
      </c>
      <c r="Q190" s="50">
        <f t="shared" si="80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44</v>
      </c>
      <c r="C191" s="50" t="s">
        <v>508</v>
      </c>
      <c r="D191" s="50" t="s">
        <v>519</v>
      </c>
      <c r="E191" s="50" t="str">
        <f t="shared" si="56"/>
        <v>natural gas peaker</v>
      </c>
      <c r="F191" s="50">
        <v>157413.36360000001</v>
      </c>
      <c r="G191" s="50">
        <f t="shared" si="75"/>
        <v>124092.98180000001</v>
      </c>
      <c r="H191" s="50">
        <v>90772.6</v>
      </c>
      <c r="I191" s="50">
        <f t="shared" si="76"/>
        <v>120593.32255</v>
      </c>
      <c r="J191" s="50">
        <v>150414.04509999999</v>
      </c>
      <c r="K191" s="50">
        <f t="shared" si="77"/>
        <v>131505.82254999998</v>
      </c>
      <c r="L191" s="50">
        <v>112597.6</v>
      </c>
      <c r="M191" s="50">
        <f t="shared" si="78"/>
        <v>106849.745</v>
      </c>
      <c r="N191" s="50">
        <v>101101.89</v>
      </c>
      <c r="O191" s="50">
        <f t="shared" si="79"/>
        <v>106036.27795</v>
      </c>
      <c r="P191" s="50">
        <v>110970.66590000001</v>
      </c>
      <c r="Q191" s="50">
        <f t="shared" si="80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44</v>
      </c>
      <c r="C192" s="50" t="s">
        <v>508</v>
      </c>
      <c r="D192" s="50" t="s">
        <v>520</v>
      </c>
      <c r="E192" s="50" t="str">
        <f t="shared" si="56"/>
        <v>nuclear</v>
      </c>
      <c r="F192" s="50">
        <v>0</v>
      </c>
      <c r="G192" s="50">
        <f t="shared" si="75"/>
        <v>0</v>
      </c>
      <c r="H192" s="50">
        <v>0</v>
      </c>
      <c r="I192" s="50">
        <f t="shared" si="76"/>
        <v>0</v>
      </c>
      <c r="J192" s="50">
        <v>0</v>
      </c>
      <c r="K192" s="50">
        <f t="shared" si="77"/>
        <v>0</v>
      </c>
      <c r="L192" s="50">
        <v>0</v>
      </c>
      <c r="M192" s="50">
        <f t="shared" si="78"/>
        <v>0</v>
      </c>
      <c r="N192" s="50">
        <v>0</v>
      </c>
      <c r="O192" s="50">
        <f t="shared" si="79"/>
        <v>0</v>
      </c>
      <c r="P192" s="50">
        <v>0</v>
      </c>
      <c r="Q192" s="50">
        <f t="shared" si="80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44</v>
      </c>
      <c r="C193" s="50" t="s">
        <v>508</v>
      </c>
      <c r="D193" s="50" t="s">
        <v>521</v>
      </c>
      <c r="E193" s="50" t="str">
        <f t="shared" si="56"/>
        <v>offshore wind</v>
      </c>
      <c r="F193" s="50">
        <v>0</v>
      </c>
      <c r="G193" s="50">
        <f t="shared" si="75"/>
        <v>0</v>
      </c>
      <c r="H193" s="50">
        <v>0</v>
      </c>
      <c r="I193" s="50">
        <f t="shared" si="76"/>
        <v>0</v>
      </c>
      <c r="J193" s="50">
        <v>0</v>
      </c>
      <c r="K193" s="50">
        <f t="shared" si="77"/>
        <v>0</v>
      </c>
      <c r="L193" s="50">
        <v>0</v>
      </c>
      <c r="M193" s="50">
        <f t="shared" si="78"/>
        <v>0</v>
      </c>
      <c r="N193" s="50">
        <v>0</v>
      </c>
      <c r="O193" s="50">
        <f t="shared" si="79"/>
        <v>0</v>
      </c>
      <c r="P193" s="50">
        <v>0</v>
      </c>
      <c r="Q193" s="50">
        <f t="shared" si="80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44</v>
      </c>
      <c r="C194" s="50" t="s">
        <v>508</v>
      </c>
      <c r="D194" s="50" t="s">
        <v>522</v>
      </c>
      <c r="E194" s="50" t="str">
        <f t="shared" si="56"/>
        <v>crude oil</v>
      </c>
      <c r="F194" s="50">
        <v>269120.9203</v>
      </c>
      <c r="G194" s="50">
        <f t="shared" si="75"/>
        <v>269120.9203</v>
      </c>
      <c r="H194" s="50">
        <v>269120.9203</v>
      </c>
      <c r="I194" s="50">
        <f t="shared" si="76"/>
        <v>269120.9203</v>
      </c>
      <c r="J194" s="50">
        <v>269120.9203</v>
      </c>
      <c r="K194" s="50">
        <f t="shared" si="77"/>
        <v>269120.9203</v>
      </c>
      <c r="L194" s="50">
        <v>269120.9203</v>
      </c>
      <c r="M194" s="50">
        <f t="shared" si="78"/>
        <v>269120.9203</v>
      </c>
      <c r="N194" s="50">
        <v>269120.9203</v>
      </c>
      <c r="O194" s="50">
        <f t="shared" si="79"/>
        <v>269120.9203</v>
      </c>
      <c r="P194" s="50">
        <v>269120.9203</v>
      </c>
      <c r="Q194" s="50">
        <f t="shared" si="80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44</v>
      </c>
      <c r="C195" s="50" t="s">
        <v>508</v>
      </c>
      <c r="D195" s="50" t="s">
        <v>523</v>
      </c>
      <c r="E195" s="50" t="str">
        <f t="shared" ref="E195:E258" si="81">LOOKUP(D195,$U$2:$V$15,$V$2:$V$15)</f>
        <v>solar PV</v>
      </c>
      <c r="F195" s="50">
        <v>98572.468710000001</v>
      </c>
      <c r="G195" s="50">
        <f t="shared" si="75"/>
        <v>138998.03520499999</v>
      </c>
      <c r="H195" s="50">
        <v>179423.6017</v>
      </c>
      <c r="I195" s="50">
        <f t="shared" si="76"/>
        <v>233667.58170000001</v>
      </c>
      <c r="J195" s="50">
        <v>287911.56170000002</v>
      </c>
      <c r="K195" s="50">
        <f t="shared" si="77"/>
        <v>304510.36774999998</v>
      </c>
      <c r="L195" s="50">
        <v>321109.17379999999</v>
      </c>
      <c r="M195" s="50">
        <f t="shared" si="78"/>
        <v>348515.49219999998</v>
      </c>
      <c r="N195" s="50">
        <v>375921.81060000003</v>
      </c>
      <c r="O195" s="50">
        <f t="shared" si="79"/>
        <v>418295.4424</v>
      </c>
      <c r="P195" s="50">
        <v>460669.07419999997</v>
      </c>
      <c r="Q195" s="50">
        <f t="shared" si="80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44</v>
      </c>
      <c r="C196" s="50" t="s">
        <v>508</v>
      </c>
      <c r="D196" s="50" t="s">
        <v>524</v>
      </c>
      <c r="E196" s="50" t="str">
        <f t="shared" si="81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44</v>
      </c>
      <c r="C197" s="50" t="s">
        <v>508</v>
      </c>
      <c r="D197" s="50" t="s">
        <v>526</v>
      </c>
      <c r="E197" s="50" t="str">
        <f t="shared" si="81"/>
        <v>solar PV</v>
      </c>
      <c r="F197" s="50">
        <v>451067.06689999998</v>
      </c>
      <c r="G197" s="50">
        <f t="shared" ref="G197:G210" si="82">AVERAGE(F197,H197)</f>
        <v>451071.92479999998</v>
      </c>
      <c r="H197" s="50">
        <v>451076.78269999998</v>
      </c>
      <c r="I197" s="50">
        <f t="shared" ref="I197:I210" si="83">AVERAGE(H197,J197)</f>
        <v>451081.54244999995</v>
      </c>
      <c r="J197" s="50">
        <v>451086.30219999998</v>
      </c>
      <c r="K197" s="50">
        <f t="shared" ref="K197:K210" si="84">AVERAGE(J197,L197)</f>
        <v>448837.85395000002</v>
      </c>
      <c r="L197" s="50">
        <v>446589.4057</v>
      </c>
      <c r="M197" s="50">
        <f t="shared" ref="M197:M210" si="85">AVERAGE(L197,N197)</f>
        <v>1022018.07485</v>
      </c>
      <c r="N197" s="50">
        <v>1597446.7439999999</v>
      </c>
      <c r="O197" s="50">
        <f t="shared" ref="O197:O210" si="86">AVERAGE(N197,P197)</f>
        <v>2730639.8640000001</v>
      </c>
      <c r="P197" s="50">
        <v>3863832.9840000002</v>
      </c>
      <c r="Q197" s="50">
        <f t="shared" ref="Q197:Q210" si="87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51</v>
      </c>
      <c r="C198" s="50" t="s">
        <v>508</v>
      </c>
      <c r="D198" s="50" t="s">
        <v>511</v>
      </c>
      <c r="E198" s="50" t="str">
        <f t="shared" si="81"/>
        <v>biomass</v>
      </c>
      <c r="F198" s="50">
        <v>0</v>
      </c>
      <c r="G198" s="50">
        <f t="shared" si="82"/>
        <v>0</v>
      </c>
      <c r="H198" s="50">
        <v>0</v>
      </c>
      <c r="I198" s="50">
        <f t="shared" si="83"/>
        <v>0</v>
      </c>
      <c r="J198" s="50">
        <v>0</v>
      </c>
      <c r="K198" s="50">
        <f t="shared" si="84"/>
        <v>0</v>
      </c>
      <c r="L198" s="50">
        <v>0</v>
      </c>
      <c r="M198" s="50">
        <f t="shared" si="85"/>
        <v>0</v>
      </c>
      <c r="N198" s="50">
        <v>0</v>
      </c>
      <c r="O198" s="50">
        <f t="shared" si="86"/>
        <v>0</v>
      </c>
      <c r="P198" s="50">
        <v>0</v>
      </c>
      <c r="Q198" s="50">
        <f t="shared" si="87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51</v>
      </c>
      <c r="C199" s="50" t="s">
        <v>508</v>
      </c>
      <c r="D199" s="50" t="s">
        <v>512</v>
      </c>
      <c r="E199" s="50" t="str">
        <f t="shared" si="81"/>
        <v>hard coal</v>
      </c>
      <c r="F199" s="50">
        <v>32726137.170000002</v>
      </c>
      <c r="G199" s="50">
        <f t="shared" si="82"/>
        <v>31788069.125</v>
      </c>
      <c r="H199" s="50">
        <v>30850001.079999998</v>
      </c>
      <c r="I199" s="50">
        <f t="shared" si="83"/>
        <v>31443788</v>
      </c>
      <c r="J199" s="50">
        <v>32037574.920000002</v>
      </c>
      <c r="K199" s="50">
        <f t="shared" si="84"/>
        <v>32448995.640000001</v>
      </c>
      <c r="L199" s="50">
        <v>32860416.359999999</v>
      </c>
      <c r="M199" s="50">
        <f t="shared" si="85"/>
        <v>32832458.954999998</v>
      </c>
      <c r="N199" s="50">
        <v>32804501.550000001</v>
      </c>
      <c r="O199" s="50">
        <f t="shared" si="86"/>
        <v>32799500.210000001</v>
      </c>
      <c r="P199" s="50">
        <v>32794498.870000001</v>
      </c>
      <c r="Q199" s="50">
        <f t="shared" si="87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51</v>
      </c>
      <c r="C200" s="50" t="s">
        <v>508</v>
      </c>
      <c r="D200" s="50" t="s">
        <v>513</v>
      </c>
      <c r="E200" s="50" t="str">
        <f t="shared" si="81"/>
        <v>solar thermal</v>
      </c>
      <c r="F200" s="50">
        <v>0</v>
      </c>
      <c r="G200" s="50">
        <f t="shared" si="82"/>
        <v>0</v>
      </c>
      <c r="H200" s="50">
        <v>0</v>
      </c>
      <c r="I200" s="50">
        <f t="shared" si="83"/>
        <v>0</v>
      </c>
      <c r="J200" s="50">
        <v>0</v>
      </c>
      <c r="K200" s="50">
        <f t="shared" si="84"/>
        <v>0</v>
      </c>
      <c r="L200" s="50">
        <v>0</v>
      </c>
      <c r="M200" s="50">
        <f t="shared" si="85"/>
        <v>0</v>
      </c>
      <c r="N200" s="50">
        <v>0</v>
      </c>
      <c r="O200" s="50">
        <f t="shared" si="86"/>
        <v>0</v>
      </c>
      <c r="P200" s="50">
        <v>0</v>
      </c>
      <c r="Q200" s="50">
        <f t="shared" si="87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51</v>
      </c>
      <c r="C201" s="50" t="s">
        <v>508</v>
      </c>
      <c r="D201" s="50" t="s">
        <v>514</v>
      </c>
      <c r="E201" s="50" t="str">
        <f t="shared" si="81"/>
        <v>geothermal</v>
      </c>
      <c r="F201" s="50">
        <v>0</v>
      </c>
      <c r="G201" s="50">
        <f t="shared" si="82"/>
        <v>0</v>
      </c>
      <c r="H201" s="50">
        <v>0</v>
      </c>
      <c r="I201" s="50">
        <f t="shared" si="83"/>
        <v>0</v>
      </c>
      <c r="J201" s="50">
        <v>0</v>
      </c>
      <c r="K201" s="50">
        <f t="shared" si="84"/>
        <v>0</v>
      </c>
      <c r="L201" s="50">
        <v>0</v>
      </c>
      <c r="M201" s="50">
        <f t="shared" si="85"/>
        <v>0</v>
      </c>
      <c r="N201" s="50">
        <v>0</v>
      </c>
      <c r="O201" s="50">
        <f t="shared" si="86"/>
        <v>0</v>
      </c>
      <c r="P201" s="50">
        <v>0</v>
      </c>
      <c r="Q201" s="50">
        <f t="shared" si="87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51</v>
      </c>
      <c r="C202" s="50" t="s">
        <v>508</v>
      </c>
      <c r="D202" s="50" t="s">
        <v>515</v>
      </c>
      <c r="E202" s="50" t="str">
        <f t="shared" si="81"/>
        <v>hydro</v>
      </c>
      <c r="F202" s="50">
        <v>32079.681840000001</v>
      </c>
      <c r="G202" s="50">
        <f t="shared" si="82"/>
        <v>32079.681840000001</v>
      </c>
      <c r="H202" s="50">
        <v>32079.681840000001</v>
      </c>
      <c r="I202" s="50">
        <f t="shared" si="83"/>
        <v>32079.681840000001</v>
      </c>
      <c r="J202" s="50">
        <v>32079.681840000001</v>
      </c>
      <c r="K202" s="50">
        <f t="shared" si="84"/>
        <v>32079.681840000001</v>
      </c>
      <c r="L202" s="50">
        <v>32079.681840000001</v>
      </c>
      <c r="M202" s="50">
        <f t="shared" si="85"/>
        <v>32079.681840000001</v>
      </c>
      <c r="N202" s="50">
        <v>32079.681840000001</v>
      </c>
      <c r="O202" s="50">
        <f t="shared" si="86"/>
        <v>32079.681840000001</v>
      </c>
      <c r="P202" s="50">
        <v>32079.681840000001</v>
      </c>
      <c r="Q202" s="50">
        <f t="shared" si="87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51</v>
      </c>
      <c r="C203" s="50" t="s">
        <v>508</v>
      </c>
      <c r="D203" s="50" t="s">
        <v>517</v>
      </c>
      <c r="E203" s="50" t="str">
        <f t="shared" si="81"/>
        <v>hydro</v>
      </c>
      <c r="F203" s="50">
        <v>0</v>
      </c>
      <c r="G203" s="50">
        <f t="shared" si="82"/>
        <v>0</v>
      </c>
      <c r="H203" s="50">
        <v>0</v>
      </c>
      <c r="I203" s="50">
        <f t="shared" si="83"/>
        <v>0</v>
      </c>
      <c r="J203" s="50">
        <v>0</v>
      </c>
      <c r="K203" s="50">
        <f t="shared" si="84"/>
        <v>0</v>
      </c>
      <c r="L203" s="50">
        <v>0</v>
      </c>
      <c r="M203" s="50">
        <f t="shared" si="85"/>
        <v>0</v>
      </c>
      <c r="N203" s="50">
        <v>0</v>
      </c>
      <c r="O203" s="50">
        <f t="shared" si="86"/>
        <v>0</v>
      </c>
      <c r="P203" s="50">
        <v>0</v>
      </c>
      <c r="Q203" s="50">
        <f t="shared" si="87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51</v>
      </c>
      <c r="C204" s="50" t="s">
        <v>508</v>
      </c>
      <c r="D204" s="50" t="s">
        <v>516</v>
      </c>
      <c r="E204" s="50" t="str">
        <f t="shared" si="81"/>
        <v>onshore wind</v>
      </c>
      <c r="F204" s="50">
        <v>17672620.170000002</v>
      </c>
      <c r="G204" s="50">
        <f t="shared" si="82"/>
        <v>18422701.024999999</v>
      </c>
      <c r="H204" s="50">
        <v>19172781.879999999</v>
      </c>
      <c r="I204" s="50">
        <f t="shared" si="83"/>
        <v>19091133.285</v>
      </c>
      <c r="J204" s="50">
        <v>19009484.690000001</v>
      </c>
      <c r="K204" s="50">
        <f t="shared" si="84"/>
        <v>18789016.375</v>
      </c>
      <c r="L204" s="50">
        <v>18568548.059999999</v>
      </c>
      <c r="M204" s="50">
        <f t="shared" si="85"/>
        <v>18463170.949999999</v>
      </c>
      <c r="N204" s="50">
        <v>18357793.84</v>
      </c>
      <c r="O204" s="50">
        <f t="shared" si="86"/>
        <v>18377450.605</v>
      </c>
      <c r="P204" s="50">
        <v>18397107.370000001</v>
      </c>
      <c r="Q204" s="50">
        <f t="shared" si="87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51</v>
      </c>
      <c r="C205" s="50" t="s">
        <v>508</v>
      </c>
      <c r="D205" s="50" t="s">
        <v>518</v>
      </c>
      <c r="E205" s="50" t="str">
        <f t="shared" si="81"/>
        <v>natural gas nonpeaker</v>
      </c>
      <c r="F205" s="50">
        <v>1634143.189</v>
      </c>
      <c r="G205" s="50">
        <f t="shared" si="82"/>
        <v>1439244.513</v>
      </c>
      <c r="H205" s="50">
        <v>1244345.8370000001</v>
      </c>
      <c r="I205" s="50">
        <f t="shared" si="83"/>
        <v>1339408.1354999999</v>
      </c>
      <c r="J205" s="50">
        <v>1434470.4339999999</v>
      </c>
      <c r="K205" s="50">
        <f t="shared" si="84"/>
        <v>1190770.9941499999</v>
      </c>
      <c r="L205" s="50">
        <v>947071.55429999996</v>
      </c>
      <c r="M205" s="50">
        <f t="shared" si="85"/>
        <v>927148.53509999998</v>
      </c>
      <c r="N205" s="50">
        <v>907225.5159</v>
      </c>
      <c r="O205" s="50">
        <f t="shared" si="86"/>
        <v>811026.3639</v>
      </c>
      <c r="P205" s="50">
        <v>714827.21189999999</v>
      </c>
      <c r="Q205" s="50">
        <f t="shared" si="87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51</v>
      </c>
      <c r="C206" s="50" t="s">
        <v>508</v>
      </c>
      <c r="D206" s="50" t="s">
        <v>519</v>
      </c>
      <c r="E206" s="50" t="str">
        <f t="shared" si="81"/>
        <v>natural gas peaker</v>
      </c>
      <c r="F206" s="50">
        <v>100356.2724</v>
      </c>
      <c r="G206" s="50">
        <f t="shared" si="82"/>
        <v>98433.574950000009</v>
      </c>
      <c r="H206" s="50">
        <v>96510.877500000002</v>
      </c>
      <c r="I206" s="50">
        <f t="shared" si="83"/>
        <v>95833.938750000001</v>
      </c>
      <c r="J206" s="50">
        <v>95157</v>
      </c>
      <c r="K206" s="50">
        <f t="shared" si="84"/>
        <v>74148.740000000005</v>
      </c>
      <c r="L206" s="50">
        <v>53140.480000000003</v>
      </c>
      <c r="M206" s="50">
        <f t="shared" si="85"/>
        <v>53082.28</v>
      </c>
      <c r="N206" s="50">
        <v>53024.08</v>
      </c>
      <c r="O206" s="50">
        <f t="shared" si="86"/>
        <v>53024.08</v>
      </c>
      <c r="P206" s="50">
        <v>53024.08</v>
      </c>
      <c r="Q206" s="50">
        <f t="shared" si="87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51</v>
      </c>
      <c r="C207" s="50" t="s">
        <v>508</v>
      </c>
      <c r="D207" s="50" t="s">
        <v>520</v>
      </c>
      <c r="E207" s="50" t="str">
        <f t="shared" si="81"/>
        <v>nuclear</v>
      </c>
      <c r="F207" s="50">
        <v>9683742.5999999996</v>
      </c>
      <c r="G207" s="50">
        <f t="shared" si="82"/>
        <v>9683742.5999999996</v>
      </c>
      <c r="H207" s="50">
        <v>9683742.5999999996</v>
      </c>
      <c r="I207" s="50">
        <f t="shared" si="83"/>
        <v>9683742.5999999996</v>
      </c>
      <c r="J207" s="50">
        <v>9683742.5999999996</v>
      </c>
      <c r="K207" s="50">
        <f t="shared" si="84"/>
        <v>9683742.5999999996</v>
      </c>
      <c r="L207" s="50">
        <v>9683742.5999999996</v>
      </c>
      <c r="M207" s="50">
        <f t="shared" si="85"/>
        <v>9683742.5999999996</v>
      </c>
      <c r="N207" s="50">
        <v>9683742.5999999996</v>
      </c>
      <c r="O207" s="50">
        <f t="shared" si="86"/>
        <v>9683742.5999999996</v>
      </c>
      <c r="P207" s="50">
        <v>9683742.5999999996</v>
      </c>
      <c r="Q207" s="50">
        <f t="shared" si="87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51</v>
      </c>
      <c r="C208" s="50" t="s">
        <v>508</v>
      </c>
      <c r="D208" s="50" t="s">
        <v>521</v>
      </c>
      <c r="E208" s="50" t="str">
        <f t="shared" si="81"/>
        <v>offshore wind</v>
      </c>
      <c r="F208" s="50">
        <v>0</v>
      </c>
      <c r="G208" s="50">
        <f t="shared" si="82"/>
        <v>0</v>
      </c>
      <c r="H208" s="50">
        <v>0</v>
      </c>
      <c r="I208" s="50">
        <f t="shared" si="83"/>
        <v>0</v>
      </c>
      <c r="J208" s="50">
        <v>0</v>
      </c>
      <c r="K208" s="50">
        <f t="shared" si="84"/>
        <v>0</v>
      </c>
      <c r="L208" s="50">
        <v>0</v>
      </c>
      <c r="M208" s="50">
        <f t="shared" si="85"/>
        <v>0</v>
      </c>
      <c r="N208" s="50">
        <v>0</v>
      </c>
      <c r="O208" s="50">
        <f t="shared" si="86"/>
        <v>0</v>
      </c>
      <c r="P208" s="50">
        <v>0</v>
      </c>
      <c r="Q208" s="50">
        <f t="shared" si="87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51</v>
      </c>
      <c r="C209" s="50" t="s">
        <v>508</v>
      </c>
      <c r="D209" s="50" t="s">
        <v>522</v>
      </c>
      <c r="E209" s="50" t="str">
        <f t="shared" si="81"/>
        <v>crude oil</v>
      </c>
      <c r="F209" s="50">
        <v>41191.977599999998</v>
      </c>
      <c r="G209" s="50">
        <f t="shared" si="82"/>
        <v>41191.977599999998</v>
      </c>
      <c r="H209" s="50">
        <v>41191.977599999998</v>
      </c>
      <c r="I209" s="50">
        <f t="shared" si="83"/>
        <v>41191.977599999998</v>
      </c>
      <c r="J209" s="50">
        <v>41191.977599999998</v>
      </c>
      <c r="K209" s="50">
        <f t="shared" si="84"/>
        <v>41191.977599999998</v>
      </c>
      <c r="L209" s="50">
        <v>41191.977599999998</v>
      </c>
      <c r="M209" s="50">
        <f t="shared" si="85"/>
        <v>41191.977599999998</v>
      </c>
      <c r="N209" s="50">
        <v>41191.977599999998</v>
      </c>
      <c r="O209" s="50">
        <f t="shared" si="86"/>
        <v>41191.977599999998</v>
      </c>
      <c r="P209" s="50">
        <v>41191.977599999998</v>
      </c>
      <c r="Q209" s="50">
        <f t="shared" si="87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51</v>
      </c>
      <c r="C210" s="50" t="s">
        <v>508</v>
      </c>
      <c r="D210" s="50" t="s">
        <v>523</v>
      </c>
      <c r="E210" s="50" t="str">
        <f t="shared" si="81"/>
        <v>solar PV</v>
      </c>
      <c r="F210" s="50">
        <v>81275.640050000002</v>
      </c>
      <c r="G210" s="50">
        <f t="shared" si="82"/>
        <v>88334.728544999991</v>
      </c>
      <c r="H210" s="50">
        <v>95393.817039999994</v>
      </c>
      <c r="I210" s="50">
        <f t="shared" si="83"/>
        <v>101562.32342</v>
      </c>
      <c r="J210" s="50">
        <v>107730.82980000001</v>
      </c>
      <c r="K210" s="50">
        <f t="shared" si="84"/>
        <v>114980.4001</v>
      </c>
      <c r="L210" s="50">
        <v>122229.97040000001</v>
      </c>
      <c r="M210" s="50">
        <f t="shared" si="85"/>
        <v>132840.63</v>
      </c>
      <c r="N210" s="50">
        <v>143451.28959999999</v>
      </c>
      <c r="O210" s="50">
        <f t="shared" si="86"/>
        <v>157282.76624999999</v>
      </c>
      <c r="P210" s="50">
        <v>171114.24290000001</v>
      </c>
      <c r="Q210" s="50">
        <f t="shared" si="87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51</v>
      </c>
      <c r="C211" s="50" t="s">
        <v>508</v>
      </c>
      <c r="D211" s="50" t="s">
        <v>524</v>
      </c>
      <c r="E211" s="50" t="str">
        <f t="shared" si="81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51</v>
      </c>
      <c r="C212" s="50" t="s">
        <v>508</v>
      </c>
      <c r="D212" s="50" t="s">
        <v>526</v>
      </c>
      <c r="E212" s="50" t="str">
        <f t="shared" si="81"/>
        <v>solar PV</v>
      </c>
      <c r="F212" s="50">
        <v>10547.345289999999</v>
      </c>
      <c r="G212" s="50">
        <f t="shared" ref="G212:G225" si="88">AVERAGE(F212,H212)</f>
        <v>10547.345289999999</v>
      </c>
      <c r="H212" s="50">
        <v>10547.345289999999</v>
      </c>
      <c r="I212" s="50">
        <f t="shared" ref="I212:I225" si="89">AVERAGE(H212,J212)</f>
        <v>10547.345289999999</v>
      </c>
      <c r="J212" s="50">
        <v>10547.345289999999</v>
      </c>
      <c r="K212" s="50">
        <f t="shared" ref="K212:K225" si="90">AVERAGE(J212,L212)</f>
        <v>4142984.1016449998</v>
      </c>
      <c r="L212" s="50">
        <v>8275420.858</v>
      </c>
      <c r="M212" s="50">
        <f t="shared" ref="M212:M225" si="91">AVERAGE(L212,N212)</f>
        <v>10153343.539000001</v>
      </c>
      <c r="N212" s="50">
        <v>12031266.220000001</v>
      </c>
      <c r="O212" s="50">
        <f t="shared" ref="O212:O225" si="92">AVERAGE(N212,P212)</f>
        <v>12473801.300000001</v>
      </c>
      <c r="P212" s="50">
        <v>12916336.380000001</v>
      </c>
      <c r="Q212" s="50">
        <f t="shared" ref="Q212:Q225" si="93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55</v>
      </c>
      <c r="C213" s="50" t="s">
        <v>508</v>
      </c>
      <c r="D213" s="50" t="s">
        <v>511</v>
      </c>
      <c r="E213" s="50" t="str">
        <f t="shared" si="81"/>
        <v>biomass</v>
      </c>
      <c r="F213" s="50">
        <v>0</v>
      </c>
      <c r="G213" s="50">
        <f t="shared" si="88"/>
        <v>0</v>
      </c>
      <c r="H213" s="50">
        <v>0</v>
      </c>
      <c r="I213" s="50">
        <f t="shared" si="89"/>
        <v>0</v>
      </c>
      <c r="J213" s="50">
        <v>0</v>
      </c>
      <c r="K213" s="50">
        <f t="shared" si="90"/>
        <v>0</v>
      </c>
      <c r="L213" s="50">
        <v>0</v>
      </c>
      <c r="M213" s="50">
        <f t="shared" si="91"/>
        <v>0</v>
      </c>
      <c r="N213" s="50">
        <v>0</v>
      </c>
      <c r="O213" s="50">
        <f t="shared" si="92"/>
        <v>0</v>
      </c>
      <c r="P213" s="50">
        <v>0</v>
      </c>
      <c r="Q213" s="50">
        <f t="shared" si="93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55</v>
      </c>
      <c r="C214" s="50" t="s">
        <v>508</v>
      </c>
      <c r="D214" s="50" t="s">
        <v>512</v>
      </c>
      <c r="E214" s="50" t="str">
        <f t="shared" si="81"/>
        <v>hard coal</v>
      </c>
      <c r="F214" s="50">
        <v>64090128.619999997</v>
      </c>
      <c r="G214" s="50">
        <f t="shared" si="88"/>
        <v>59176360.049999997</v>
      </c>
      <c r="H214" s="50">
        <v>54262591.479999997</v>
      </c>
      <c r="I214" s="50">
        <f t="shared" si="89"/>
        <v>56682439.479999997</v>
      </c>
      <c r="J214" s="50">
        <v>59102287.479999997</v>
      </c>
      <c r="K214" s="50">
        <f t="shared" si="90"/>
        <v>62605322.689999998</v>
      </c>
      <c r="L214" s="50">
        <v>66108357.899999999</v>
      </c>
      <c r="M214" s="50">
        <f t="shared" si="91"/>
        <v>65156869.989999995</v>
      </c>
      <c r="N214" s="50">
        <v>64205382.079999998</v>
      </c>
      <c r="O214" s="50">
        <f t="shared" si="92"/>
        <v>63745607.189999998</v>
      </c>
      <c r="P214" s="50">
        <v>63285832.299999997</v>
      </c>
      <c r="Q214" s="50">
        <f t="shared" si="93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55</v>
      </c>
      <c r="C215" s="50" t="s">
        <v>508</v>
      </c>
      <c r="D215" s="50" t="s">
        <v>513</v>
      </c>
      <c r="E215" s="50" t="str">
        <f t="shared" si="81"/>
        <v>solar thermal</v>
      </c>
      <c r="F215" s="50">
        <v>0</v>
      </c>
      <c r="G215" s="50">
        <f t="shared" si="88"/>
        <v>0</v>
      </c>
      <c r="H215" s="50">
        <v>0</v>
      </c>
      <c r="I215" s="50">
        <f t="shared" si="89"/>
        <v>0</v>
      </c>
      <c r="J215" s="50">
        <v>0</v>
      </c>
      <c r="K215" s="50">
        <f t="shared" si="90"/>
        <v>0</v>
      </c>
      <c r="L215" s="50">
        <v>0</v>
      </c>
      <c r="M215" s="50">
        <f t="shared" si="91"/>
        <v>0</v>
      </c>
      <c r="N215" s="50">
        <v>0</v>
      </c>
      <c r="O215" s="50">
        <f t="shared" si="92"/>
        <v>0</v>
      </c>
      <c r="P215" s="50">
        <v>0</v>
      </c>
      <c r="Q215" s="50">
        <f t="shared" si="93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55</v>
      </c>
      <c r="C216" s="50" t="s">
        <v>508</v>
      </c>
      <c r="D216" s="50" t="s">
        <v>514</v>
      </c>
      <c r="E216" s="50" t="str">
        <f t="shared" si="81"/>
        <v>geothermal</v>
      </c>
      <c r="F216" s="50">
        <v>0</v>
      </c>
      <c r="G216" s="50">
        <f t="shared" si="88"/>
        <v>0</v>
      </c>
      <c r="H216" s="50">
        <v>0</v>
      </c>
      <c r="I216" s="50">
        <f t="shared" si="89"/>
        <v>0</v>
      </c>
      <c r="J216" s="50">
        <v>0</v>
      </c>
      <c r="K216" s="50">
        <f t="shared" si="90"/>
        <v>0</v>
      </c>
      <c r="L216" s="50">
        <v>0</v>
      </c>
      <c r="M216" s="50">
        <f t="shared" si="91"/>
        <v>0</v>
      </c>
      <c r="N216" s="50">
        <v>0</v>
      </c>
      <c r="O216" s="50">
        <f t="shared" si="92"/>
        <v>0</v>
      </c>
      <c r="P216" s="50">
        <v>0</v>
      </c>
      <c r="Q216" s="50">
        <f t="shared" si="93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55</v>
      </c>
      <c r="C217" s="50" t="s">
        <v>508</v>
      </c>
      <c r="D217" s="50" t="s">
        <v>515</v>
      </c>
      <c r="E217" s="50" t="str">
        <f t="shared" si="81"/>
        <v>hydro</v>
      </c>
      <c r="F217" s="50">
        <v>3562150.8539999998</v>
      </c>
      <c r="G217" s="50">
        <f t="shared" si="88"/>
        <v>3599899.0924999998</v>
      </c>
      <c r="H217" s="50">
        <v>3637647.3309999998</v>
      </c>
      <c r="I217" s="50">
        <f t="shared" si="89"/>
        <v>3635499.3624999998</v>
      </c>
      <c r="J217" s="50">
        <v>3633351.3939999999</v>
      </c>
      <c r="K217" s="50">
        <f t="shared" si="90"/>
        <v>3633311.7960000001</v>
      </c>
      <c r="L217" s="50">
        <v>3633272.1979999999</v>
      </c>
      <c r="M217" s="50">
        <f t="shared" si="91"/>
        <v>3633196.2275</v>
      </c>
      <c r="N217" s="50">
        <v>3633120.2570000002</v>
      </c>
      <c r="O217" s="50">
        <f t="shared" si="92"/>
        <v>3635652.909</v>
      </c>
      <c r="P217" s="50">
        <v>3638185.5610000002</v>
      </c>
      <c r="Q217" s="50">
        <f t="shared" si="93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55</v>
      </c>
      <c r="C218" s="50" t="s">
        <v>508</v>
      </c>
      <c r="D218" s="50" t="s">
        <v>517</v>
      </c>
      <c r="E218" s="50" t="str">
        <f t="shared" si="81"/>
        <v>hydro</v>
      </c>
      <c r="F218" s="50">
        <v>0</v>
      </c>
      <c r="G218" s="50">
        <f t="shared" si="88"/>
        <v>0</v>
      </c>
      <c r="H218" s="50">
        <v>0</v>
      </c>
      <c r="I218" s="50">
        <f t="shared" si="89"/>
        <v>0</v>
      </c>
      <c r="J218" s="50">
        <v>0</v>
      </c>
      <c r="K218" s="50">
        <f t="shared" si="90"/>
        <v>0</v>
      </c>
      <c r="L218" s="50">
        <v>0</v>
      </c>
      <c r="M218" s="50">
        <f t="shared" si="91"/>
        <v>0</v>
      </c>
      <c r="N218" s="50">
        <v>0</v>
      </c>
      <c r="O218" s="50">
        <f t="shared" si="92"/>
        <v>0</v>
      </c>
      <c r="P218" s="50">
        <v>0</v>
      </c>
      <c r="Q218" s="50">
        <f t="shared" si="93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55</v>
      </c>
      <c r="C219" s="50" t="s">
        <v>508</v>
      </c>
      <c r="D219" s="50" t="s">
        <v>516</v>
      </c>
      <c r="E219" s="50" t="str">
        <f t="shared" si="81"/>
        <v>onshore wind</v>
      </c>
      <c r="F219" s="50">
        <v>0</v>
      </c>
      <c r="G219" s="50">
        <f t="shared" si="88"/>
        <v>0</v>
      </c>
      <c r="H219" s="50">
        <v>0</v>
      </c>
      <c r="I219" s="50">
        <f t="shared" si="89"/>
        <v>0</v>
      </c>
      <c r="J219" s="50">
        <v>0</v>
      </c>
      <c r="K219" s="50">
        <f t="shared" si="90"/>
        <v>0</v>
      </c>
      <c r="L219" s="50">
        <v>0</v>
      </c>
      <c r="M219" s="50">
        <f t="shared" si="91"/>
        <v>0</v>
      </c>
      <c r="N219" s="50">
        <v>0</v>
      </c>
      <c r="O219" s="50">
        <f t="shared" si="92"/>
        <v>0</v>
      </c>
      <c r="P219" s="50">
        <v>0</v>
      </c>
      <c r="Q219" s="50">
        <f t="shared" si="93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55</v>
      </c>
      <c r="C220" s="50" t="s">
        <v>508</v>
      </c>
      <c r="D220" s="50" t="s">
        <v>518</v>
      </c>
      <c r="E220" s="50" t="str">
        <f t="shared" si="81"/>
        <v>natural gas nonpeaker</v>
      </c>
      <c r="F220" s="50">
        <v>13936684.25</v>
      </c>
      <c r="G220" s="50">
        <f t="shared" si="88"/>
        <v>16688374.435000001</v>
      </c>
      <c r="H220" s="50">
        <v>19440064.620000001</v>
      </c>
      <c r="I220" s="50">
        <f t="shared" si="89"/>
        <v>21544898.225000001</v>
      </c>
      <c r="J220" s="50">
        <v>23649731.829999998</v>
      </c>
      <c r="K220" s="50">
        <f t="shared" si="90"/>
        <v>28927692.215</v>
      </c>
      <c r="L220" s="50">
        <v>34205652.600000001</v>
      </c>
      <c r="M220" s="50">
        <f t="shared" si="91"/>
        <v>35367442.025000006</v>
      </c>
      <c r="N220" s="50">
        <v>36529231.450000003</v>
      </c>
      <c r="O220" s="50">
        <f t="shared" si="92"/>
        <v>36550426.469999999</v>
      </c>
      <c r="P220" s="50">
        <v>36571621.490000002</v>
      </c>
      <c r="Q220" s="50">
        <f t="shared" si="93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55</v>
      </c>
      <c r="C221" s="50" t="s">
        <v>508</v>
      </c>
      <c r="D221" s="50" t="s">
        <v>519</v>
      </c>
      <c r="E221" s="50" t="str">
        <f t="shared" si="81"/>
        <v>natural gas peaker</v>
      </c>
      <c r="F221" s="50">
        <v>388830.9339</v>
      </c>
      <c r="G221" s="50">
        <f t="shared" si="88"/>
        <v>341026.6703</v>
      </c>
      <c r="H221" s="50">
        <v>293222.40669999999</v>
      </c>
      <c r="I221" s="50">
        <f t="shared" si="89"/>
        <v>271620.17830000003</v>
      </c>
      <c r="J221" s="50">
        <v>250017.94990000001</v>
      </c>
      <c r="K221" s="50">
        <f t="shared" si="90"/>
        <v>241268.32524999999</v>
      </c>
      <c r="L221" s="50">
        <v>232518.70060000001</v>
      </c>
      <c r="M221" s="50">
        <f t="shared" si="91"/>
        <v>231420.32860000001</v>
      </c>
      <c r="N221" s="50">
        <v>230321.9566</v>
      </c>
      <c r="O221" s="50">
        <f t="shared" si="92"/>
        <v>230990.09895000001</v>
      </c>
      <c r="P221" s="50">
        <v>231658.24129999999</v>
      </c>
      <c r="Q221" s="50">
        <f t="shared" si="93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55</v>
      </c>
      <c r="C222" s="50" t="s">
        <v>508</v>
      </c>
      <c r="D222" s="50" t="s">
        <v>520</v>
      </c>
      <c r="E222" s="50" t="str">
        <f t="shared" si="81"/>
        <v>nuclear</v>
      </c>
      <c r="F222" s="50">
        <v>0</v>
      </c>
      <c r="G222" s="50">
        <f t="shared" si="88"/>
        <v>0</v>
      </c>
      <c r="H222" s="50">
        <v>0</v>
      </c>
      <c r="I222" s="50">
        <f t="shared" si="89"/>
        <v>0</v>
      </c>
      <c r="J222" s="50">
        <v>0</v>
      </c>
      <c r="K222" s="50">
        <f t="shared" si="90"/>
        <v>0</v>
      </c>
      <c r="L222" s="50">
        <v>0</v>
      </c>
      <c r="M222" s="50">
        <f t="shared" si="91"/>
        <v>0</v>
      </c>
      <c r="N222" s="50">
        <v>0</v>
      </c>
      <c r="O222" s="50">
        <f t="shared" si="92"/>
        <v>0</v>
      </c>
      <c r="P222" s="50">
        <v>0</v>
      </c>
      <c r="Q222" s="50">
        <f t="shared" si="93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55</v>
      </c>
      <c r="C223" s="50" t="s">
        <v>508</v>
      </c>
      <c r="D223" s="50" t="s">
        <v>521</v>
      </c>
      <c r="E223" s="50" t="str">
        <f t="shared" si="81"/>
        <v>offshore wind</v>
      </c>
      <c r="F223" s="50">
        <v>0</v>
      </c>
      <c r="G223" s="50">
        <f t="shared" si="88"/>
        <v>0</v>
      </c>
      <c r="H223" s="50">
        <v>0</v>
      </c>
      <c r="I223" s="50">
        <f t="shared" si="89"/>
        <v>0</v>
      </c>
      <c r="J223" s="50">
        <v>0</v>
      </c>
      <c r="K223" s="50">
        <f t="shared" si="90"/>
        <v>0</v>
      </c>
      <c r="L223" s="50">
        <v>0</v>
      </c>
      <c r="M223" s="50">
        <f t="shared" si="91"/>
        <v>0</v>
      </c>
      <c r="N223" s="50">
        <v>0</v>
      </c>
      <c r="O223" s="50">
        <f t="shared" si="92"/>
        <v>0</v>
      </c>
      <c r="P223" s="50">
        <v>0</v>
      </c>
      <c r="Q223" s="50">
        <f t="shared" si="93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55</v>
      </c>
      <c r="C224" s="50" t="s">
        <v>508</v>
      </c>
      <c r="D224" s="50" t="s">
        <v>522</v>
      </c>
      <c r="E224" s="50" t="str">
        <f t="shared" si="81"/>
        <v>crude oil</v>
      </c>
      <c r="F224" s="50">
        <v>95656.925759999998</v>
      </c>
      <c r="G224" s="50">
        <f t="shared" si="88"/>
        <v>97487.680319999999</v>
      </c>
      <c r="H224" s="50">
        <v>99318.434880000001</v>
      </c>
      <c r="I224" s="50">
        <f t="shared" si="89"/>
        <v>99318.434880000001</v>
      </c>
      <c r="J224" s="50">
        <v>99318.434880000001</v>
      </c>
      <c r="K224" s="50">
        <f t="shared" si="90"/>
        <v>99318.434880000001</v>
      </c>
      <c r="L224" s="50">
        <v>99318.434880000001</v>
      </c>
      <c r="M224" s="50">
        <f t="shared" si="91"/>
        <v>99318.434880000001</v>
      </c>
      <c r="N224" s="50">
        <v>99318.434880000001</v>
      </c>
      <c r="O224" s="50">
        <f t="shared" si="92"/>
        <v>99318.434880000001</v>
      </c>
      <c r="P224" s="50">
        <v>99318.434880000001</v>
      </c>
      <c r="Q224" s="50">
        <f t="shared" si="93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55</v>
      </c>
      <c r="C225" s="50" t="s">
        <v>508</v>
      </c>
      <c r="D225" s="50" t="s">
        <v>523</v>
      </c>
      <c r="E225" s="50" t="str">
        <f t="shared" si="81"/>
        <v>solar PV</v>
      </c>
      <c r="F225" s="50">
        <v>22589.737880000001</v>
      </c>
      <c r="G225" s="50">
        <f t="shared" si="88"/>
        <v>25390.068025</v>
      </c>
      <c r="H225" s="50">
        <v>28190.39817</v>
      </c>
      <c r="I225" s="50">
        <f t="shared" si="89"/>
        <v>31272.612345000001</v>
      </c>
      <c r="J225" s="50">
        <v>34354.826520000002</v>
      </c>
      <c r="K225" s="50">
        <f t="shared" si="90"/>
        <v>38561.034849999996</v>
      </c>
      <c r="L225" s="50">
        <v>42767.243179999998</v>
      </c>
      <c r="M225" s="50">
        <f t="shared" si="91"/>
        <v>49362.215595000001</v>
      </c>
      <c r="N225" s="50">
        <v>55957.188009999998</v>
      </c>
      <c r="O225" s="50">
        <f t="shared" si="92"/>
        <v>65943.321824999992</v>
      </c>
      <c r="P225" s="50">
        <v>75929.45564</v>
      </c>
      <c r="Q225" s="50">
        <f t="shared" si="93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55</v>
      </c>
      <c r="C226" s="50" t="s">
        <v>508</v>
      </c>
      <c r="D226" s="50" t="s">
        <v>524</v>
      </c>
      <c r="E226" s="50" t="str">
        <f t="shared" si="81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55</v>
      </c>
      <c r="C227" s="50" t="s">
        <v>508</v>
      </c>
      <c r="D227" s="50" t="s">
        <v>526</v>
      </c>
      <c r="E227" s="50" t="str">
        <f t="shared" si="81"/>
        <v>solar PV</v>
      </c>
      <c r="F227" s="50">
        <v>54716.081599999998</v>
      </c>
      <c r="G227" s="50">
        <f t="shared" ref="G227:G240" si="94">AVERAGE(F227,H227)</f>
        <v>54720.091495000001</v>
      </c>
      <c r="H227" s="50">
        <v>54724.101390000003</v>
      </c>
      <c r="I227" s="50">
        <f t="shared" ref="I227:I240" si="95">AVERAGE(H227,J227)</f>
        <v>54724.123070000001</v>
      </c>
      <c r="J227" s="50">
        <v>54724.144749999999</v>
      </c>
      <c r="K227" s="50">
        <f t="shared" ref="K227:K240" si="96">AVERAGE(J227,L227)</f>
        <v>54452.288929999995</v>
      </c>
      <c r="L227" s="50">
        <v>54180.433109999998</v>
      </c>
      <c r="M227" s="50">
        <f t="shared" ref="M227:M240" si="97">AVERAGE(L227,N227)</f>
        <v>598342.22555500001</v>
      </c>
      <c r="N227" s="50">
        <v>1142504.0179999999</v>
      </c>
      <c r="O227" s="50">
        <f t="shared" ref="O227:O240" si="98">AVERAGE(N227,P227)</f>
        <v>2153975.355</v>
      </c>
      <c r="P227" s="50">
        <v>3165446.6919999998</v>
      </c>
      <c r="Q227" s="50">
        <f t="shared" ref="Q227:Q240" si="99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58</v>
      </c>
      <c r="C228" s="50" t="s">
        <v>508</v>
      </c>
      <c r="D228" s="50" t="s">
        <v>511</v>
      </c>
      <c r="E228" s="50" t="str">
        <f t="shared" si="81"/>
        <v>biomass</v>
      </c>
      <c r="F228" s="50">
        <v>0</v>
      </c>
      <c r="G228" s="50">
        <f t="shared" si="94"/>
        <v>0</v>
      </c>
      <c r="H228" s="50">
        <v>0</v>
      </c>
      <c r="I228" s="50">
        <f t="shared" si="95"/>
        <v>0</v>
      </c>
      <c r="J228" s="50">
        <v>0</v>
      </c>
      <c r="K228" s="50">
        <f t="shared" si="96"/>
        <v>0</v>
      </c>
      <c r="L228" s="50">
        <v>0</v>
      </c>
      <c r="M228" s="50">
        <f t="shared" si="97"/>
        <v>0</v>
      </c>
      <c r="N228" s="50">
        <v>0</v>
      </c>
      <c r="O228" s="50">
        <f t="shared" si="98"/>
        <v>0</v>
      </c>
      <c r="P228" s="50">
        <v>0</v>
      </c>
      <c r="Q228" s="50">
        <f t="shared" si="99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58</v>
      </c>
      <c r="C229" s="50" t="s">
        <v>508</v>
      </c>
      <c r="D229" s="50" t="s">
        <v>512</v>
      </c>
      <c r="E229" s="50" t="str">
        <f t="shared" si="81"/>
        <v>hard coal</v>
      </c>
      <c r="F229" s="50">
        <v>5401593.2709999997</v>
      </c>
      <c r="G229" s="50">
        <f t="shared" si="94"/>
        <v>5052102.7774999999</v>
      </c>
      <c r="H229" s="50">
        <v>4702612.284</v>
      </c>
      <c r="I229" s="50">
        <f t="shared" si="95"/>
        <v>3033775.9254999999</v>
      </c>
      <c r="J229" s="50">
        <v>1364939.567</v>
      </c>
      <c r="K229" s="50">
        <f t="shared" si="96"/>
        <v>1364084.7015</v>
      </c>
      <c r="L229" s="50">
        <v>1363229.8359999999</v>
      </c>
      <c r="M229" s="50">
        <f t="shared" si="97"/>
        <v>1159783.2980499999</v>
      </c>
      <c r="N229" s="50">
        <v>956336.76009999996</v>
      </c>
      <c r="O229" s="50">
        <f t="shared" si="98"/>
        <v>1103273.48055</v>
      </c>
      <c r="P229" s="50">
        <v>1250210.2009999999</v>
      </c>
      <c r="Q229" s="50">
        <f t="shared" si="99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58</v>
      </c>
      <c r="C230" s="50" t="s">
        <v>508</v>
      </c>
      <c r="D230" s="50" t="s">
        <v>513</v>
      </c>
      <c r="E230" s="50" t="str">
        <f t="shared" si="81"/>
        <v>solar thermal</v>
      </c>
      <c r="F230" s="50">
        <v>0</v>
      </c>
      <c r="G230" s="50">
        <f t="shared" si="94"/>
        <v>0</v>
      </c>
      <c r="H230" s="50">
        <v>0</v>
      </c>
      <c r="I230" s="50">
        <f t="shared" si="95"/>
        <v>0</v>
      </c>
      <c r="J230" s="50">
        <v>0</v>
      </c>
      <c r="K230" s="50">
        <f t="shared" si="96"/>
        <v>0</v>
      </c>
      <c r="L230" s="50">
        <v>0</v>
      </c>
      <c r="M230" s="50">
        <f t="shared" si="97"/>
        <v>0</v>
      </c>
      <c r="N230" s="50">
        <v>0</v>
      </c>
      <c r="O230" s="50">
        <f t="shared" si="98"/>
        <v>0</v>
      </c>
      <c r="P230" s="50">
        <v>0</v>
      </c>
      <c r="Q230" s="50">
        <f t="shared" si="99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58</v>
      </c>
      <c r="C231" s="50" t="s">
        <v>508</v>
      </c>
      <c r="D231" s="50" t="s">
        <v>514</v>
      </c>
      <c r="E231" s="50" t="str">
        <f t="shared" si="81"/>
        <v>geothermal</v>
      </c>
      <c r="F231" s="50">
        <v>0</v>
      </c>
      <c r="G231" s="50">
        <f t="shared" si="94"/>
        <v>0</v>
      </c>
      <c r="H231" s="50">
        <v>0</v>
      </c>
      <c r="I231" s="50">
        <f t="shared" si="95"/>
        <v>0</v>
      </c>
      <c r="J231" s="50">
        <v>0</v>
      </c>
      <c r="K231" s="50">
        <f t="shared" si="96"/>
        <v>0</v>
      </c>
      <c r="L231" s="50">
        <v>0</v>
      </c>
      <c r="M231" s="50">
        <f t="shared" si="97"/>
        <v>0</v>
      </c>
      <c r="N231" s="50">
        <v>0</v>
      </c>
      <c r="O231" s="50">
        <f t="shared" si="98"/>
        <v>0</v>
      </c>
      <c r="P231" s="50">
        <v>0</v>
      </c>
      <c r="Q231" s="50">
        <f t="shared" si="99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58</v>
      </c>
      <c r="C232" s="50" t="s">
        <v>508</v>
      </c>
      <c r="D232" s="50" t="s">
        <v>515</v>
      </c>
      <c r="E232" s="50" t="str">
        <f t="shared" si="81"/>
        <v>hydro</v>
      </c>
      <c r="F232" s="50">
        <v>888522.73289999994</v>
      </c>
      <c r="G232" s="50">
        <f t="shared" si="94"/>
        <v>888522.73289999994</v>
      </c>
      <c r="H232" s="50">
        <v>888522.73289999994</v>
      </c>
      <c r="I232" s="50">
        <f t="shared" si="95"/>
        <v>888522.73289999994</v>
      </c>
      <c r="J232" s="50">
        <v>888522.73289999994</v>
      </c>
      <c r="K232" s="50">
        <f t="shared" si="96"/>
        <v>888522.73289999994</v>
      </c>
      <c r="L232" s="50">
        <v>888522.73289999994</v>
      </c>
      <c r="M232" s="50">
        <f t="shared" si="97"/>
        <v>888522.73289999994</v>
      </c>
      <c r="N232" s="50">
        <v>888522.73289999994</v>
      </c>
      <c r="O232" s="50">
        <f t="shared" si="98"/>
        <v>888522.73289999994</v>
      </c>
      <c r="P232" s="50">
        <v>888522.73289999994</v>
      </c>
      <c r="Q232" s="50">
        <f t="shared" si="99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58</v>
      </c>
      <c r="C233" s="50" t="s">
        <v>508</v>
      </c>
      <c r="D233" s="50" t="s">
        <v>517</v>
      </c>
      <c r="E233" s="50" t="str">
        <f t="shared" si="81"/>
        <v>hydro</v>
      </c>
      <c r="F233" s="50">
        <v>0</v>
      </c>
      <c r="G233" s="50">
        <f t="shared" si="94"/>
        <v>0</v>
      </c>
      <c r="H233" s="50">
        <v>0</v>
      </c>
      <c r="I233" s="50">
        <f t="shared" si="95"/>
        <v>0</v>
      </c>
      <c r="J233" s="50">
        <v>0</v>
      </c>
      <c r="K233" s="50">
        <f t="shared" si="96"/>
        <v>0</v>
      </c>
      <c r="L233" s="50">
        <v>0</v>
      </c>
      <c r="M233" s="50">
        <f t="shared" si="97"/>
        <v>0</v>
      </c>
      <c r="N233" s="50">
        <v>0</v>
      </c>
      <c r="O233" s="50">
        <f t="shared" si="98"/>
        <v>0</v>
      </c>
      <c r="P233" s="50">
        <v>0</v>
      </c>
      <c r="Q233" s="50">
        <f t="shared" si="99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58</v>
      </c>
      <c r="C234" s="50" t="s">
        <v>508</v>
      </c>
      <c r="D234" s="50" t="s">
        <v>516</v>
      </c>
      <c r="E234" s="50" t="str">
        <f t="shared" si="81"/>
        <v>onshore wind</v>
      </c>
      <c r="F234" s="50">
        <v>0</v>
      </c>
      <c r="G234" s="50">
        <f t="shared" si="94"/>
        <v>0</v>
      </c>
      <c r="H234" s="50">
        <v>0</v>
      </c>
      <c r="I234" s="50">
        <f t="shared" si="95"/>
        <v>0</v>
      </c>
      <c r="J234" s="50">
        <v>0</v>
      </c>
      <c r="K234" s="50">
        <f t="shared" si="96"/>
        <v>0</v>
      </c>
      <c r="L234" s="50">
        <v>0</v>
      </c>
      <c r="M234" s="50">
        <f t="shared" si="97"/>
        <v>0</v>
      </c>
      <c r="N234" s="50">
        <v>0</v>
      </c>
      <c r="O234" s="50">
        <f t="shared" si="98"/>
        <v>0</v>
      </c>
      <c r="P234" s="50">
        <v>0</v>
      </c>
      <c r="Q234" s="50">
        <f t="shared" si="99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58</v>
      </c>
      <c r="C235" s="50" t="s">
        <v>508</v>
      </c>
      <c r="D235" s="50" t="s">
        <v>518</v>
      </c>
      <c r="E235" s="50" t="str">
        <f t="shared" si="81"/>
        <v>natural gas nonpeaker</v>
      </c>
      <c r="F235" s="50">
        <v>30243175.469999999</v>
      </c>
      <c r="G235" s="50">
        <f t="shared" si="94"/>
        <v>40205490.07</v>
      </c>
      <c r="H235" s="50">
        <v>50167804.670000002</v>
      </c>
      <c r="I235" s="50">
        <f t="shared" si="95"/>
        <v>68874809.900000006</v>
      </c>
      <c r="J235" s="50">
        <v>87581815.129999995</v>
      </c>
      <c r="K235" s="50">
        <f t="shared" si="96"/>
        <v>95146304.914999992</v>
      </c>
      <c r="L235" s="50">
        <v>102710794.7</v>
      </c>
      <c r="M235" s="50">
        <f t="shared" si="97"/>
        <v>105720914.55000001</v>
      </c>
      <c r="N235" s="50">
        <v>108731034.40000001</v>
      </c>
      <c r="O235" s="50">
        <f t="shared" si="98"/>
        <v>109970462.30000001</v>
      </c>
      <c r="P235" s="50">
        <v>111209890.2</v>
      </c>
      <c r="Q235" s="50">
        <f t="shared" si="99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58</v>
      </c>
      <c r="C236" s="50" t="s">
        <v>508</v>
      </c>
      <c r="D236" s="50" t="s">
        <v>519</v>
      </c>
      <c r="E236" s="50" t="str">
        <f t="shared" si="81"/>
        <v>natural gas peaker</v>
      </c>
      <c r="F236" s="50">
        <v>81234.613769999996</v>
      </c>
      <c r="G236" s="50">
        <f t="shared" si="94"/>
        <v>103565.382585</v>
      </c>
      <c r="H236" s="50">
        <v>125896.1514</v>
      </c>
      <c r="I236" s="50">
        <f t="shared" si="95"/>
        <v>116365.62295</v>
      </c>
      <c r="J236" s="50">
        <v>106835.09450000001</v>
      </c>
      <c r="K236" s="50">
        <f t="shared" si="96"/>
        <v>79983.907250000004</v>
      </c>
      <c r="L236" s="50">
        <v>53132.72</v>
      </c>
      <c r="M236" s="50">
        <f t="shared" si="97"/>
        <v>52337.32</v>
      </c>
      <c r="N236" s="50">
        <v>51541.919999999998</v>
      </c>
      <c r="O236" s="50">
        <f t="shared" si="98"/>
        <v>51541.919999999998</v>
      </c>
      <c r="P236" s="50">
        <v>51541.919999999998</v>
      </c>
      <c r="Q236" s="50">
        <f t="shared" si="99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58</v>
      </c>
      <c r="C237" s="50" t="s">
        <v>508</v>
      </c>
      <c r="D237" s="50" t="s">
        <v>520</v>
      </c>
      <c r="E237" s="50" t="str">
        <f t="shared" si="81"/>
        <v>nuclear</v>
      </c>
      <c r="F237" s="50">
        <v>16860779.260000002</v>
      </c>
      <c r="G237" s="50">
        <f t="shared" si="94"/>
        <v>16860779.260000002</v>
      </c>
      <c r="H237" s="50">
        <v>16860779.260000002</v>
      </c>
      <c r="I237" s="50">
        <f t="shared" si="95"/>
        <v>16860779.260000002</v>
      </c>
      <c r="J237" s="50">
        <v>16860779.260000002</v>
      </c>
      <c r="K237" s="50">
        <f t="shared" si="96"/>
        <v>16860779.260000002</v>
      </c>
      <c r="L237" s="50">
        <v>16860779.260000002</v>
      </c>
      <c r="M237" s="50">
        <f t="shared" si="97"/>
        <v>16860779.260000002</v>
      </c>
      <c r="N237" s="50">
        <v>16860779.260000002</v>
      </c>
      <c r="O237" s="50">
        <f t="shared" si="98"/>
        <v>16860779.260000002</v>
      </c>
      <c r="P237" s="50">
        <v>16860779.260000002</v>
      </c>
      <c r="Q237" s="50">
        <f t="shared" si="99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58</v>
      </c>
      <c r="C238" s="50" t="s">
        <v>508</v>
      </c>
      <c r="D238" s="50" t="s">
        <v>521</v>
      </c>
      <c r="E238" s="50" t="str">
        <f t="shared" si="81"/>
        <v>offshore wind</v>
      </c>
      <c r="F238" s="50">
        <v>0</v>
      </c>
      <c r="G238" s="50">
        <f t="shared" si="94"/>
        <v>0</v>
      </c>
      <c r="H238" s="50">
        <v>0</v>
      </c>
      <c r="I238" s="50">
        <f t="shared" si="95"/>
        <v>0</v>
      </c>
      <c r="J238" s="50">
        <v>0</v>
      </c>
      <c r="K238" s="50">
        <f t="shared" si="96"/>
        <v>0</v>
      </c>
      <c r="L238" s="50">
        <v>0</v>
      </c>
      <c r="M238" s="50">
        <f t="shared" si="97"/>
        <v>0</v>
      </c>
      <c r="N238" s="50">
        <v>0</v>
      </c>
      <c r="O238" s="50">
        <f t="shared" si="98"/>
        <v>0</v>
      </c>
      <c r="P238" s="50">
        <v>0</v>
      </c>
      <c r="Q238" s="50">
        <f t="shared" si="99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58</v>
      </c>
      <c r="C239" s="50" t="s">
        <v>508</v>
      </c>
      <c r="D239" s="50" t="s">
        <v>522</v>
      </c>
      <c r="E239" s="50" t="str">
        <f t="shared" si="81"/>
        <v>crude oil</v>
      </c>
      <c r="F239" s="50">
        <v>906227.49919999996</v>
      </c>
      <c r="G239" s="50">
        <f t="shared" si="94"/>
        <v>453113.74959999998</v>
      </c>
      <c r="H239" s="50">
        <v>0</v>
      </c>
      <c r="I239" s="50">
        <f t="shared" si="95"/>
        <v>0</v>
      </c>
      <c r="J239" s="50">
        <v>0</v>
      </c>
      <c r="K239" s="50">
        <f t="shared" si="96"/>
        <v>0</v>
      </c>
      <c r="L239" s="50">
        <v>0</v>
      </c>
      <c r="M239" s="50">
        <f t="shared" si="97"/>
        <v>0</v>
      </c>
      <c r="N239" s="50">
        <v>0</v>
      </c>
      <c r="O239" s="50">
        <f t="shared" si="98"/>
        <v>0</v>
      </c>
      <c r="P239" s="50">
        <v>0</v>
      </c>
      <c r="Q239" s="50">
        <f t="shared" si="99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58</v>
      </c>
      <c r="C240" s="50" t="s">
        <v>508</v>
      </c>
      <c r="D240" s="50" t="s">
        <v>523</v>
      </c>
      <c r="E240" s="50" t="str">
        <f t="shared" si="81"/>
        <v>solar PV</v>
      </c>
      <c r="F240" s="50">
        <v>133241.57490000001</v>
      </c>
      <c r="G240" s="50">
        <f t="shared" si="94"/>
        <v>266869.21380000003</v>
      </c>
      <c r="H240" s="50">
        <v>400496.85269999999</v>
      </c>
      <c r="I240" s="50">
        <f t="shared" si="95"/>
        <v>409798.96919999999</v>
      </c>
      <c r="J240" s="50">
        <v>419101.0857</v>
      </c>
      <c r="K240" s="50">
        <f t="shared" si="96"/>
        <v>427879.6446</v>
      </c>
      <c r="L240" s="50">
        <v>436658.2035</v>
      </c>
      <c r="M240" s="50">
        <f t="shared" si="97"/>
        <v>482288.89555000002</v>
      </c>
      <c r="N240" s="50">
        <v>527919.58759999997</v>
      </c>
      <c r="O240" s="50">
        <f t="shared" si="98"/>
        <v>612418.36459999997</v>
      </c>
      <c r="P240" s="50">
        <v>696917.14159999997</v>
      </c>
      <c r="Q240" s="50">
        <f t="shared" si="99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58</v>
      </c>
      <c r="C241" s="50" t="s">
        <v>508</v>
      </c>
      <c r="D241" s="50" t="s">
        <v>524</v>
      </c>
      <c r="E241" s="50" t="str">
        <f t="shared" si="81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58</v>
      </c>
      <c r="C242" s="50" t="s">
        <v>508</v>
      </c>
      <c r="D242" s="50" t="s">
        <v>526</v>
      </c>
      <c r="E242" s="50" t="str">
        <f t="shared" si="81"/>
        <v>solar PV</v>
      </c>
      <c r="F242" s="50">
        <v>2523.141478</v>
      </c>
      <c r="G242" s="50">
        <f t="shared" ref="G242:G255" si="100">AVERAGE(F242,H242)</f>
        <v>59867.265989</v>
      </c>
      <c r="H242" s="50">
        <v>117211.39049999999</v>
      </c>
      <c r="I242" s="50">
        <f t="shared" ref="I242:I255" si="101">AVERAGE(H242,J242)</f>
        <v>117211.39049999999</v>
      </c>
      <c r="J242" s="50">
        <v>117211.39049999999</v>
      </c>
      <c r="K242" s="50">
        <f t="shared" ref="K242:K255" si="102">AVERAGE(J242,L242)</f>
        <v>116625.33984999999</v>
      </c>
      <c r="L242" s="50">
        <v>116039.2892</v>
      </c>
      <c r="M242" s="50">
        <f t="shared" ref="M242:M255" si="103">AVERAGE(L242,N242)</f>
        <v>821993.55960000004</v>
      </c>
      <c r="N242" s="50">
        <v>1527947.83</v>
      </c>
      <c r="O242" s="50">
        <f t="shared" ref="O242:O255" si="104">AVERAGE(N242,P242)</f>
        <v>1540504.1510000001</v>
      </c>
      <c r="P242" s="50">
        <v>1553060.4720000001</v>
      </c>
      <c r="Q242" s="50">
        <f t="shared" ref="Q242:Q255" si="105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65</v>
      </c>
      <c r="C243" s="50" t="s">
        <v>508</v>
      </c>
      <c r="D243" s="50" t="s">
        <v>511</v>
      </c>
      <c r="E243" s="50" t="str">
        <f t="shared" si="81"/>
        <v>biomass</v>
      </c>
      <c r="F243" s="50">
        <v>0</v>
      </c>
      <c r="G243" s="50">
        <f t="shared" si="100"/>
        <v>0</v>
      </c>
      <c r="H243" s="50">
        <v>0</v>
      </c>
      <c r="I243" s="50">
        <f t="shared" si="101"/>
        <v>0</v>
      </c>
      <c r="J243" s="50">
        <v>0</v>
      </c>
      <c r="K243" s="50">
        <f t="shared" si="102"/>
        <v>0</v>
      </c>
      <c r="L243" s="50">
        <v>0</v>
      </c>
      <c r="M243" s="50">
        <f t="shared" si="103"/>
        <v>0</v>
      </c>
      <c r="N243" s="50">
        <v>0</v>
      </c>
      <c r="O243" s="50">
        <f t="shared" si="104"/>
        <v>0</v>
      </c>
      <c r="P243" s="50">
        <v>0</v>
      </c>
      <c r="Q243" s="50">
        <f t="shared" si="105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65</v>
      </c>
      <c r="C244" s="50" t="s">
        <v>508</v>
      </c>
      <c r="D244" s="50" t="s">
        <v>512</v>
      </c>
      <c r="E244" s="50" t="str">
        <f t="shared" si="81"/>
        <v>hard coal</v>
      </c>
      <c r="F244" s="50">
        <v>0</v>
      </c>
      <c r="G244" s="50">
        <f t="shared" si="100"/>
        <v>0</v>
      </c>
      <c r="H244" s="50">
        <v>0</v>
      </c>
      <c r="I244" s="50">
        <f t="shared" si="101"/>
        <v>0</v>
      </c>
      <c r="J244" s="50">
        <v>0</v>
      </c>
      <c r="K244" s="50">
        <f t="shared" si="102"/>
        <v>0</v>
      </c>
      <c r="L244" s="50">
        <v>0</v>
      </c>
      <c r="M244" s="50">
        <f t="shared" si="103"/>
        <v>0</v>
      </c>
      <c r="N244" s="50">
        <v>0</v>
      </c>
      <c r="O244" s="50">
        <f t="shared" si="104"/>
        <v>0</v>
      </c>
      <c r="P244" s="50">
        <v>0</v>
      </c>
      <c r="Q244" s="50">
        <f t="shared" si="105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65</v>
      </c>
      <c r="C245" s="50" t="s">
        <v>508</v>
      </c>
      <c r="D245" s="50" t="s">
        <v>513</v>
      </c>
      <c r="E245" s="50" t="str">
        <f t="shared" si="81"/>
        <v>solar thermal</v>
      </c>
      <c r="F245" s="50">
        <v>0</v>
      </c>
      <c r="G245" s="50">
        <f t="shared" si="100"/>
        <v>0</v>
      </c>
      <c r="H245" s="50">
        <v>0</v>
      </c>
      <c r="I245" s="50">
        <f t="shared" si="101"/>
        <v>0</v>
      </c>
      <c r="J245" s="50">
        <v>0</v>
      </c>
      <c r="K245" s="50">
        <f t="shared" si="102"/>
        <v>0</v>
      </c>
      <c r="L245" s="50">
        <v>0</v>
      </c>
      <c r="M245" s="50">
        <f t="shared" si="103"/>
        <v>0</v>
      </c>
      <c r="N245" s="50">
        <v>0</v>
      </c>
      <c r="O245" s="50">
        <f t="shared" si="104"/>
        <v>0</v>
      </c>
      <c r="P245" s="50">
        <v>0</v>
      </c>
      <c r="Q245" s="50">
        <f t="shared" si="105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65</v>
      </c>
      <c r="C246" s="50" t="s">
        <v>508</v>
      </c>
      <c r="D246" s="50" t="s">
        <v>514</v>
      </c>
      <c r="E246" s="50" t="str">
        <f t="shared" si="81"/>
        <v>geothermal</v>
      </c>
      <c r="F246" s="50">
        <v>0</v>
      </c>
      <c r="G246" s="50">
        <f t="shared" si="100"/>
        <v>0</v>
      </c>
      <c r="H246" s="50">
        <v>0</v>
      </c>
      <c r="I246" s="50">
        <f t="shared" si="101"/>
        <v>0</v>
      </c>
      <c r="J246" s="50">
        <v>0</v>
      </c>
      <c r="K246" s="50">
        <f t="shared" si="102"/>
        <v>0</v>
      </c>
      <c r="L246" s="50">
        <v>0</v>
      </c>
      <c r="M246" s="50">
        <f t="shared" si="103"/>
        <v>0</v>
      </c>
      <c r="N246" s="50">
        <v>0</v>
      </c>
      <c r="O246" s="50">
        <f t="shared" si="104"/>
        <v>0</v>
      </c>
      <c r="P246" s="50">
        <v>0</v>
      </c>
      <c r="Q246" s="50">
        <f t="shared" si="105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65</v>
      </c>
      <c r="C247" s="50" t="s">
        <v>508</v>
      </c>
      <c r="D247" s="50" t="s">
        <v>515</v>
      </c>
      <c r="E247" s="50" t="str">
        <f t="shared" si="81"/>
        <v>hydro</v>
      </c>
      <c r="F247" s="50">
        <v>1014286.456</v>
      </c>
      <c r="G247" s="50">
        <f t="shared" si="100"/>
        <v>1014535.4909999999</v>
      </c>
      <c r="H247" s="50">
        <v>1014784.526</v>
      </c>
      <c r="I247" s="50">
        <f t="shared" si="101"/>
        <v>1014784.526</v>
      </c>
      <c r="J247" s="50">
        <v>1014784.526</v>
      </c>
      <c r="K247" s="50">
        <f t="shared" si="102"/>
        <v>1014784.526</v>
      </c>
      <c r="L247" s="50">
        <v>1014784.526</v>
      </c>
      <c r="M247" s="50">
        <f t="shared" si="103"/>
        <v>1014784.526</v>
      </c>
      <c r="N247" s="50">
        <v>1014784.526</v>
      </c>
      <c r="O247" s="50">
        <f t="shared" si="104"/>
        <v>1014784.526</v>
      </c>
      <c r="P247" s="50">
        <v>1014784.526</v>
      </c>
      <c r="Q247" s="50">
        <f t="shared" si="105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65</v>
      </c>
      <c r="C248" s="50" t="s">
        <v>508</v>
      </c>
      <c r="D248" s="50" t="s">
        <v>517</v>
      </c>
      <c r="E248" s="50" t="str">
        <f t="shared" si="81"/>
        <v>hydro</v>
      </c>
      <c r="F248" s="50">
        <v>0</v>
      </c>
      <c r="G248" s="50">
        <f t="shared" si="100"/>
        <v>0</v>
      </c>
      <c r="H248" s="50">
        <v>0</v>
      </c>
      <c r="I248" s="50">
        <f t="shared" si="101"/>
        <v>0</v>
      </c>
      <c r="J248" s="50">
        <v>0</v>
      </c>
      <c r="K248" s="50">
        <f t="shared" si="102"/>
        <v>0</v>
      </c>
      <c r="L248" s="50">
        <v>0</v>
      </c>
      <c r="M248" s="50">
        <f t="shared" si="103"/>
        <v>0</v>
      </c>
      <c r="N248" s="50">
        <v>0</v>
      </c>
      <c r="O248" s="50">
        <f t="shared" si="104"/>
        <v>0</v>
      </c>
      <c r="P248" s="50">
        <v>0</v>
      </c>
      <c r="Q248" s="50">
        <f t="shared" si="105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65</v>
      </c>
      <c r="C249" s="50" t="s">
        <v>508</v>
      </c>
      <c r="D249" s="50" t="s">
        <v>516</v>
      </c>
      <c r="E249" s="50" t="str">
        <f t="shared" si="81"/>
        <v>onshore wind</v>
      </c>
      <c r="F249" s="50">
        <v>276974.1727</v>
      </c>
      <c r="G249" s="50">
        <f t="shared" si="100"/>
        <v>276974.1727</v>
      </c>
      <c r="H249" s="50">
        <v>276974.1727</v>
      </c>
      <c r="I249" s="50">
        <f t="shared" si="101"/>
        <v>276974.1727</v>
      </c>
      <c r="J249" s="50">
        <v>276974.1727</v>
      </c>
      <c r="K249" s="50">
        <f t="shared" si="102"/>
        <v>276974.1727</v>
      </c>
      <c r="L249" s="50">
        <v>276974.1727</v>
      </c>
      <c r="M249" s="50">
        <f t="shared" si="103"/>
        <v>276974.1727</v>
      </c>
      <c r="N249" s="50">
        <v>276974.1727</v>
      </c>
      <c r="O249" s="50">
        <f t="shared" si="104"/>
        <v>276974.1727</v>
      </c>
      <c r="P249" s="50">
        <v>276974.1727</v>
      </c>
      <c r="Q249" s="50">
        <f t="shared" si="105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65</v>
      </c>
      <c r="C250" s="50" t="s">
        <v>508</v>
      </c>
      <c r="D250" s="50" t="s">
        <v>518</v>
      </c>
      <c r="E250" s="50" t="str">
        <f t="shared" si="81"/>
        <v>natural gas nonpeaker</v>
      </c>
      <c r="F250" s="50">
        <v>15238814.43</v>
      </c>
      <c r="G250" s="50">
        <f t="shared" si="100"/>
        <v>19240329.960000001</v>
      </c>
      <c r="H250" s="50">
        <v>23241845.489999998</v>
      </c>
      <c r="I250" s="50">
        <f t="shared" si="101"/>
        <v>24496491.074999999</v>
      </c>
      <c r="J250" s="50">
        <v>25751136.66</v>
      </c>
      <c r="K250" s="50">
        <f t="shared" si="102"/>
        <v>21993662.310000002</v>
      </c>
      <c r="L250" s="50">
        <v>18236187.960000001</v>
      </c>
      <c r="M250" s="50">
        <f t="shared" si="103"/>
        <v>16229942.66</v>
      </c>
      <c r="N250" s="50">
        <v>14223697.359999999</v>
      </c>
      <c r="O250" s="50">
        <f t="shared" si="104"/>
        <v>13094294.050000001</v>
      </c>
      <c r="P250" s="50">
        <v>11964890.74</v>
      </c>
      <c r="Q250" s="50">
        <f t="shared" si="105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65</v>
      </c>
      <c r="C251" s="50" t="s">
        <v>508</v>
      </c>
      <c r="D251" s="50" t="s">
        <v>519</v>
      </c>
      <c r="E251" s="50" t="str">
        <f t="shared" si="81"/>
        <v>natural gas peaker</v>
      </c>
      <c r="F251" s="50">
        <v>16074.917600000001</v>
      </c>
      <c r="G251" s="50">
        <f t="shared" si="100"/>
        <v>22325.171425</v>
      </c>
      <c r="H251" s="50">
        <v>28575.42525</v>
      </c>
      <c r="I251" s="50">
        <f t="shared" si="101"/>
        <v>28143.231424999998</v>
      </c>
      <c r="J251" s="50">
        <v>27711.0376</v>
      </c>
      <c r="K251" s="50">
        <f t="shared" si="102"/>
        <v>27711.0376</v>
      </c>
      <c r="L251" s="50">
        <v>27711.0376</v>
      </c>
      <c r="M251" s="50">
        <f t="shared" si="103"/>
        <v>27711.0376</v>
      </c>
      <c r="N251" s="50">
        <v>27711.0376</v>
      </c>
      <c r="O251" s="50">
        <f t="shared" si="104"/>
        <v>27711.0376</v>
      </c>
      <c r="P251" s="50">
        <v>27711.0376</v>
      </c>
      <c r="Q251" s="50">
        <f t="shared" si="105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65</v>
      </c>
      <c r="C252" s="50" t="s">
        <v>508</v>
      </c>
      <c r="D252" s="50" t="s">
        <v>520</v>
      </c>
      <c r="E252" s="50" t="str">
        <f t="shared" si="81"/>
        <v>nuclear</v>
      </c>
      <c r="F252" s="50">
        <v>5353331.0109999999</v>
      </c>
      <c r="G252" s="50">
        <f t="shared" si="100"/>
        <v>2676665.5055</v>
      </c>
      <c r="H252" s="50">
        <v>0</v>
      </c>
      <c r="I252" s="50">
        <f t="shared" si="101"/>
        <v>0</v>
      </c>
      <c r="J252" s="50">
        <v>0</v>
      </c>
      <c r="K252" s="50">
        <f t="shared" si="102"/>
        <v>0</v>
      </c>
      <c r="L252" s="50">
        <v>0</v>
      </c>
      <c r="M252" s="50">
        <f t="shared" si="103"/>
        <v>0</v>
      </c>
      <c r="N252" s="50">
        <v>0</v>
      </c>
      <c r="O252" s="50">
        <f t="shared" si="104"/>
        <v>0</v>
      </c>
      <c r="P252" s="50">
        <v>0</v>
      </c>
      <c r="Q252" s="50">
        <f t="shared" si="105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65</v>
      </c>
      <c r="C253" s="50" t="s">
        <v>508</v>
      </c>
      <c r="D253" s="50" t="s">
        <v>521</v>
      </c>
      <c r="E253" s="50" t="str">
        <f t="shared" si="81"/>
        <v>offshore wind</v>
      </c>
      <c r="F253" s="50">
        <v>0</v>
      </c>
      <c r="G253" s="50">
        <f t="shared" si="100"/>
        <v>0</v>
      </c>
      <c r="H253" s="50">
        <v>0</v>
      </c>
      <c r="I253" s="50">
        <f t="shared" si="101"/>
        <v>1614520.976</v>
      </c>
      <c r="J253" s="50">
        <v>3229041.952</v>
      </c>
      <c r="K253" s="50">
        <f t="shared" si="102"/>
        <v>3229041.952</v>
      </c>
      <c r="L253" s="50">
        <v>3229041.952</v>
      </c>
      <c r="M253" s="50">
        <f t="shared" si="103"/>
        <v>4859802.4184999997</v>
      </c>
      <c r="N253" s="50">
        <v>6490562.8849999998</v>
      </c>
      <c r="O253" s="50">
        <f t="shared" si="104"/>
        <v>8128888.4780000001</v>
      </c>
      <c r="P253" s="50">
        <v>9767214.0710000005</v>
      </c>
      <c r="Q253" s="50">
        <f t="shared" si="105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65</v>
      </c>
      <c r="C254" s="50" t="s">
        <v>508</v>
      </c>
      <c r="D254" s="50" t="s">
        <v>522</v>
      </c>
      <c r="E254" s="50" t="str">
        <f t="shared" si="81"/>
        <v>crude oil</v>
      </c>
      <c r="F254" s="50">
        <v>1191363.53</v>
      </c>
      <c r="G254" s="50">
        <f t="shared" si="100"/>
        <v>1191363.53</v>
      </c>
      <c r="H254" s="50">
        <v>1191363.53</v>
      </c>
      <c r="I254" s="50">
        <f t="shared" si="101"/>
        <v>1191363.53</v>
      </c>
      <c r="J254" s="50">
        <v>1191363.53</v>
      </c>
      <c r="K254" s="50">
        <f t="shared" si="102"/>
        <v>1191363.53</v>
      </c>
      <c r="L254" s="50">
        <v>1191363.53</v>
      </c>
      <c r="M254" s="50">
        <f t="shared" si="103"/>
        <v>1191363.53</v>
      </c>
      <c r="N254" s="50">
        <v>1191363.53</v>
      </c>
      <c r="O254" s="50">
        <f t="shared" si="104"/>
        <v>1191363.53</v>
      </c>
      <c r="P254" s="50">
        <v>1191363.53</v>
      </c>
      <c r="Q254" s="50">
        <f t="shared" si="105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65</v>
      </c>
      <c r="C255" s="50" t="s">
        <v>508</v>
      </c>
      <c r="D255" s="50" t="s">
        <v>523</v>
      </c>
      <c r="E255" s="50" t="str">
        <f t="shared" si="81"/>
        <v>solar PV</v>
      </c>
      <c r="F255" s="50">
        <v>3027471.6039999998</v>
      </c>
      <c r="G255" s="50">
        <f t="shared" si="100"/>
        <v>3190067.0805000002</v>
      </c>
      <c r="H255" s="50">
        <v>3352662.557</v>
      </c>
      <c r="I255" s="50">
        <f t="shared" si="101"/>
        <v>3476113.8904999997</v>
      </c>
      <c r="J255" s="50">
        <v>3599565.2239999999</v>
      </c>
      <c r="K255" s="50">
        <f t="shared" si="102"/>
        <v>3624524.352</v>
      </c>
      <c r="L255" s="50">
        <v>3649483.48</v>
      </c>
      <c r="M255" s="50">
        <f t="shared" si="103"/>
        <v>3675504.4685</v>
      </c>
      <c r="N255" s="50">
        <v>3701525.4569999999</v>
      </c>
      <c r="O255" s="50">
        <f t="shared" si="104"/>
        <v>3733977.2735000001</v>
      </c>
      <c r="P255" s="50">
        <v>3766429.09</v>
      </c>
      <c r="Q255" s="50">
        <f t="shared" si="105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65</v>
      </c>
      <c r="C256" s="50" t="s">
        <v>508</v>
      </c>
      <c r="D256" s="50" t="s">
        <v>524</v>
      </c>
      <c r="E256" s="50" t="str">
        <f t="shared" si="81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65</v>
      </c>
      <c r="C257" s="50" t="s">
        <v>508</v>
      </c>
      <c r="D257" s="50" t="s">
        <v>526</v>
      </c>
      <c r="E257" s="50" t="str">
        <f t="shared" si="81"/>
        <v>solar PV</v>
      </c>
      <c r="F257" s="50">
        <v>1219219.9010000001</v>
      </c>
      <c r="G257" s="50">
        <f t="shared" ref="G257:G270" si="106">AVERAGE(F257,H257)</f>
        <v>1219220.5975000001</v>
      </c>
      <c r="H257" s="50">
        <v>1219221.294</v>
      </c>
      <c r="I257" s="50">
        <f t="shared" ref="I257:I270" si="107">AVERAGE(H257,J257)</f>
        <v>1219221.9125000001</v>
      </c>
      <c r="J257" s="50">
        <v>1219222.531</v>
      </c>
      <c r="K257" s="50">
        <f t="shared" ref="K257:K270" si="108">AVERAGE(J257,L257)</f>
        <v>1213145.7779999999</v>
      </c>
      <c r="L257" s="50">
        <v>1207069.0249999999</v>
      </c>
      <c r="M257" s="50">
        <f t="shared" ref="M257:M270" si="109">AVERAGE(L257,N257)</f>
        <v>1201039.5430000001</v>
      </c>
      <c r="N257" s="50">
        <v>1195010.061</v>
      </c>
      <c r="O257" s="50">
        <f t="shared" ref="O257:O270" si="110">AVERAGE(N257,P257)</f>
        <v>1189043.5455</v>
      </c>
      <c r="P257" s="50">
        <v>1183077.03</v>
      </c>
      <c r="Q257" s="50">
        <f t="shared" ref="Q257:Q270" si="111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63</v>
      </c>
      <c r="C258" s="50" t="s">
        <v>508</v>
      </c>
      <c r="D258" s="50" t="s">
        <v>511</v>
      </c>
      <c r="E258" s="50" t="str">
        <f t="shared" si="81"/>
        <v>biomass</v>
      </c>
      <c r="F258" s="50">
        <v>0</v>
      </c>
      <c r="G258" s="50">
        <f t="shared" si="106"/>
        <v>0</v>
      </c>
      <c r="H258" s="50">
        <v>0</v>
      </c>
      <c r="I258" s="50">
        <f t="shared" si="107"/>
        <v>0</v>
      </c>
      <c r="J258" s="50">
        <v>0</v>
      </c>
      <c r="K258" s="50">
        <f t="shared" si="108"/>
        <v>0</v>
      </c>
      <c r="L258" s="50">
        <v>0</v>
      </c>
      <c r="M258" s="50">
        <f t="shared" si="109"/>
        <v>0</v>
      </c>
      <c r="N258" s="50">
        <v>0</v>
      </c>
      <c r="O258" s="50">
        <f t="shared" si="110"/>
        <v>0</v>
      </c>
      <c r="P258" s="50">
        <v>0</v>
      </c>
      <c r="Q258" s="50">
        <f t="shared" si="111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63</v>
      </c>
      <c r="C259" s="50" t="s">
        <v>508</v>
      </c>
      <c r="D259" s="50" t="s">
        <v>512</v>
      </c>
      <c r="E259" s="50" t="str">
        <f t="shared" ref="E259:E322" si="112">LOOKUP(D259,$U$2:$V$15,$V$2:$V$15)</f>
        <v>hard coal</v>
      </c>
      <c r="F259" s="50">
        <v>1369326.621</v>
      </c>
      <c r="G259" s="50">
        <f t="shared" si="106"/>
        <v>2490096.9785000002</v>
      </c>
      <c r="H259" s="50">
        <v>3610867.3360000001</v>
      </c>
      <c r="I259" s="50">
        <f t="shared" si="107"/>
        <v>2160689.5770999999</v>
      </c>
      <c r="J259" s="50">
        <v>710511.81819999998</v>
      </c>
      <c r="K259" s="50">
        <f t="shared" si="108"/>
        <v>2149773.8270999999</v>
      </c>
      <c r="L259" s="50">
        <v>3589035.8360000001</v>
      </c>
      <c r="M259" s="50">
        <f t="shared" si="109"/>
        <v>3625303.3859999999</v>
      </c>
      <c r="N259" s="50">
        <v>3661570.9360000002</v>
      </c>
      <c r="O259" s="50">
        <f t="shared" si="110"/>
        <v>3542877.1359999999</v>
      </c>
      <c r="P259" s="50">
        <v>3424183.3360000001</v>
      </c>
      <c r="Q259" s="50">
        <f t="shared" si="111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63</v>
      </c>
      <c r="C260" s="50" t="s">
        <v>508</v>
      </c>
      <c r="D260" s="50" t="s">
        <v>513</v>
      </c>
      <c r="E260" s="50" t="str">
        <f t="shared" si="112"/>
        <v>solar thermal</v>
      </c>
      <c r="F260" s="50">
        <v>0</v>
      </c>
      <c r="G260" s="50">
        <f t="shared" si="106"/>
        <v>0</v>
      </c>
      <c r="H260" s="50">
        <v>0</v>
      </c>
      <c r="I260" s="50">
        <f t="shared" si="107"/>
        <v>0</v>
      </c>
      <c r="J260" s="50">
        <v>0</v>
      </c>
      <c r="K260" s="50">
        <f t="shared" si="108"/>
        <v>0</v>
      </c>
      <c r="L260" s="50">
        <v>0</v>
      </c>
      <c r="M260" s="50">
        <f t="shared" si="109"/>
        <v>0</v>
      </c>
      <c r="N260" s="50">
        <v>0</v>
      </c>
      <c r="O260" s="50">
        <f t="shared" si="110"/>
        <v>0</v>
      </c>
      <c r="P260" s="50">
        <v>0</v>
      </c>
      <c r="Q260" s="50">
        <f t="shared" si="111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63</v>
      </c>
      <c r="C261" s="50" t="s">
        <v>508</v>
      </c>
      <c r="D261" s="50" t="s">
        <v>514</v>
      </c>
      <c r="E261" s="50" t="str">
        <f t="shared" si="112"/>
        <v>geothermal</v>
      </c>
      <c r="F261" s="50">
        <v>0</v>
      </c>
      <c r="G261" s="50">
        <f t="shared" si="106"/>
        <v>0</v>
      </c>
      <c r="H261" s="50">
        <v>0</v>
      </c>
      <c r="I261" s="50">
        <f t="shared" si="107"/>
        <v>0</v>
      </c>
      <c r="J261" s="50">
        <v>0</v>
      </c>
      <c r="K261" s="50">
        <f t="shared" si="108"/>
        <v>0</v>
      </c>
      <c r="L261" s="50">
        <v>0</v>
      </c>
      <c r="M261" s="50">
        <f t="shared" si="109"/>
        <v>0</v>
      </c>
      <c r="N261" s="50">
        <v>0</v>
      </c>
      <c r="O261" s="50">
        <f t="shared" si="110"/>
        <v>0</v>
      </c>
      <c r="P261" s="50">
        <v>0</v>
      </c>
      <c r="Q261" s="50">
        <f t="shared" si="111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63</v>
      </c>
      <c r="C262" s="50" t="s">
        <v>508</v>
      </c>
      <c r="D262" s="50" t="s">
        <v>515</v>
      </c>
      <c r="E262" s="50" t="str">
        <f t="shared" si="112"/>
        <v>hydro</v>
      </c>
      <c r="F262" s="50">
        <v>1707223.692</v>
      </c>
      <c r="G262" s="50">
        <f t="shared" si="106"/>
        <v>1785147.3305000002</v>
      </c>
      <c r="H262" s="50">
        <v>1863070.969</v>
      </c>
      <c r="I262" s="50">
        <f t="shared" si="107"/>
        <v>1863070.969</v>
      </c>
      <c r="J262" s="50">
        <v>1863070.969</v>
      </c>
      <c r="K262" s="50">
        <f t="shared" si="108"/>
        <v>1863070.969</v>
      </c>
      <c r="L262" s="50">
        <v>1863070.969</v>
      </c>
      <c r="M262" s="50">
        <f t="shared" si="109"/>
        <v>1863070.969</v>
      </c>
      <c r="N262" s="50">
        <v>1863070.969</v>
      </c>
      <c r="O262" s="50">
        <f t="shared" si="110"/>
        <v>1863070.969</v>
      </c>
      <c r="P262" s="50">
        <v>1863070.969</v>
      </c>
      <c r="Q262" s="50">
        <f t="shared" si="111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63</v>
      </c>
      <c r="C263" s="50" t="s">
        <v>508</v>
      </c>
      <c r="D263" s="50" t="s">
        <v>517</v>
      </c>
      <c r="E263" s="50" t="str">
        <f t="shared" si="112"/>
        <v>hydro</v>
      </c>
      <c r="F263" s="50">
        <v>0</v>
      </c>
      <c r="G263" s="50">
        <f t="shared" si="106"/>
        <v>0</v>
      </c>
      <c r="H263" s="50">
        <v>0</v>
      </c>
      <c r="I263" s="50">
        <f t="shared" si="107"/>
        <v>0</v>
      </c>
      <c r="J263" s="50">
        <v>0</v>
      </c>
      <c r="K263" s="50">
        <f t="shared" si="108"/>
        <v>0</v>
      </c>
      <c r="L263" s="50">
        <v>0</v>
      </c>
      <c r="M263" s="50">
        <f t="shared" si="109"/>
        <v>0</v>
      </c>
      <c r="N263" s="50">
        <v>0</v>
      </c>
      <c r="O263" s="50">
        <f t="shared" si="110"/>
        <v>0</v>
      </c>
      <c r="P263" s="50">
        <v>0</v>
      </c>
      <c r="Q263" s="50">
        <f t="shared" si="111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63</v>
      </c>
      <c r="C264" s="50" t="s">
        <v>508</v>
      </c>
      <c r="D264" s="50" t="s">
        <v>516</v>
      </c>
      <c r="E264" s="50" t="str">
        <f t="shared" si="112"/>
        <v>onshore wind</v>
      </c>
      <c r="F264" s="50">
        <v>670259.3713</v>
      </c>
      <c r="G264" s="50">
        <f t="shared" si="106"/>
        <v>918249.37714999996</v>
      </c>
      <c r="H264" s="50">
        <v>1166239.3829999999</v>
      </c>
      <c r="I264" s="50">
        <f t="shared" si="107"/>
        <v>1764260.3659999999</v>
      </c>
      <c r="J264" s="50">
        <v>2362281.3489999999</v>
      </c>
      <c r="K264" s="50">
        <f t="shared" si="108"/>
        <v>2362281.3489999999</v>
      </c>
      <c r="L264" s="50">
        <v>2362281.3489999999</v>
      </c>
      <c r="M264" s="50">
        <f t="shared" si="109"/>
        <v>2471158.0894999998</v>
      </c>
      <c r="N264" s="50">
        <v>2580034.83</v>
      </c>
      <c r="O264" s="50">
        <f t="shared" si="110"/>
        <v>2579964.0094999997</v>
      </c>
      <c r="P264" s="50">
        <v>2579893.1889999998</v>
      </c>
      <c r="Q264" s="50">
        <f t="shared" si="111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63</v>
      </c>
      <c r="C265" s="50" t="s">
        <v>508</v>
      </c>
      <c r="D265" s="50" t="s">
        <v>518</v>
      </c>
      <c r="E265" s="50" t="str">
        <f t="shared" si="112"/>
        <v>natural gas nonpeaker</v>
      </c>
      <c r="F265" s="50">
        <v>20564731.68</v>
      </c>
      <c r="G265" s="50">
        <f t="shared" si="106"/>
        <v>20561787.68</v>
      </c>
      <c r="H265" s="50">
        <v>20558843.68</v>
      </c>
      <c r="I265" s="50">
        <f t="shared" si="107"/>
        <v>20552207.91</v>
      </c>
      <c r="J265" s="50">
        <v>20545572.140000001</v>
      </c>
      <c r="K265" s="50">
        <f t="shared" si="108"/>
        <v>20532483.109999999</v>
      </c>
      <c r="L265" s="50">
        <v>20519394.079999998</v>
      </c>
      <c r="M265" s="50">
        <f t="shared" si="109"/>
        <v>20519394.079999998</v>
      </c>
      <c r="N265" s="50">
        <v>20519394.079999998</v>
      </c>
      <c r="O265" s="50">
        <f t="shared" si="110"/>
        <v>20519394.079999998</v>
      </c>
      <c r="P265" s="50">
        <v>20519394.079999998</v>
      </c>
      <c r="Q265" s="50">
        <f t="shared" si="111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63</v>
      </c>
      <c r="C266" s="50" t="s">
        <v>508</v>
      </c>
      <c r="D266" s="50" t="s">
        <v>519</v>
      </c>
      <c r="E266" s="50" t="str">
        <f t="shared" si="112"/>
        <v>natural gas peaker</v>
      </c>
      <c r="F266" s="50">
        <v>70872.08</v>
      </c>
      <c r="G266" s="50">
        <f t="shared" si="106"/>
        <v>66361.58</v>
      </c>
      <c r="H266" s="50">
        <v>61851.08</v>
      </c>
      <c r="I266" s="50">
        <f t="shared" si="107"/>
        <v>61851.08</v>
      </c>
      <c r="J266" s="50">
        <v>61851.08</v>
      </c>
      <c r="K266" s="50">
        <f t="shared" si="108"/>
        <v>48430.16</v>
      </c>
      <c r="L266" s="50">
        <v>35009.24</v>
      </c>
      <c r="M266" s="50">
        <f t="shared" si="109"/>
        <v>35009.24</v>
      </c>
      <c r="N266" s="50">
        <v>35009.24</v>
      </c>
      <c r="O266" s="50">
        <f t="shared" si="110"/>
        <v>35009.24</v>
      </c>
      <c r="P266" s="50">
        <v>35009.24</v>
      </c>
      <c r="Q266" s="50">
        <f t="shared" si="111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63</v>
      </c>
      <c r="C267" s="50" t="s">
        <v>508</v>
      </c>
      <c r="D267" s="50" t="s">
        <v>520</v>
      </c>
      <c r="E267" s="50" t="str">
        <f t="shared" si="112"/>
        <v>nuclear</v>
      </c>
      <c r="F267" s="50">
        <v>13500322.949999999</v>
      </c>
      <c r="G267" s="50">
        <f t="shared" si="106"/>
        <v>13500322.949999999</v>
      </c>
      <c r="H267" s="50">
        <v>13500322.949999999</v>
      </c>
      <c r="I267" s="50">
        <f t="shared" si="107"/>
        <v>13500322.949999999</v>
      </c>
      <c r="J267" s="50">
        <v>13500322.949999999</v>
      </c>
      <c r="K267" s="50">
        <f t="shared" si="108"/>
        <v>13500322.949999999</v>
      </c>
      <c r="L267" s="50">
        <v>13500322.949999999</v>
      </c>
      <c r="M267" s="50">
        <f t="shared" si="109"/>
        <v>13500322.949999999</v>
      </c>
      <c r="N267" s="50">
        <v>13500322.949999999</v>
      </c>
      <c r="O267" s="50">
        <f t="shared" si="110"/>
        <v>13500322.949999999</v>
      </c>
      <c r="P267" s="50">
        <v>13500322.949999999</v>
      </c>
      <c r="Q267" s="50">
        <f t="shared" si="111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63</v>
      </c>
      <c r="C268" s="50" t="s">
        <v>508</v>
      </c>
      <c r="D268" s="50" t="s">
        <v>521</v>
      </c>
      <c r="E268" s="50" t="str">
        <f t="shared" si="112"/>
        <v>offshore wind</v>
      </c>
      <c r="F268" s="50">
        <v>0</v>
      </c>
      <c r="G268" s="50">
        <f t="shared" si="106"/>
        <v>0</v>
      </c>
      <c r="H268" s="50">
        <v>0</v>
      </c>
      <c r="I268" s="50">
        <f t="shared" si="107"/>
        <v>229297.51089999999</v>
      </c>
      <c r="J268" s="50">
        <v>458595.02179999999</v>
      </c>
      <c r="K268" s="50">
        <f t="shared" si="108"/>
        <v>927892.31889999995</v>
      </c>
      <c r="L268" s="50">
        <v>1397189.6159999999</v>
      </c>
      <c r="M268" s="50">
        <f t="shared" si="109"/>
        <v>2151530.9849999999</v>
      </c>
      <c r="N268" s="50">
        <v>2905872.3539999998</v>
      </c>
      <c r="O268" s="50">
        <f t="shared" si="110"/>
        <v>3663873.4684999995</v>
      </c>
      <c r="P268" s="50">
        <v>4421874.5829999996</v>
      </c>
      <c r="Q268" s="50">
        <f t="shared" si="111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63</v>
      </c>
      <c r="C269" s="50" t="s">
        <v>508</v>
      </c>
      <c r="D269" s="50" t="s">
        <v>522</v>
      </c>
      <c r="E269" s="50" t="str">
        <f t="shared" si="112"/>
        <v>crude oil</v>
      </c>
      <c r="F269" s="50">
        <v>604149.0048</v>
      </c>
      <c r="G269" s="50">
        <f t="shared" si="106"/>
        <v>604149.0048</v>
      </c>
      <c r="H269" s="50">
        <v>604149.0048</v>
      </c>
      <c r="I269" s="50">
        <f t="shared" si="107"/>
        <v>604149.0048</v>
      </c>
      <c r="J269" s="50">
        <v>604149.0048</v>
      </c>
      <c r="K269" s="50">
        <f t="shared" si="108"/>
        <v>604149.0048</v>
      </c>
      <c r="L269" s="50">
        <v>604149.0048</v>
      </c>
      <c r="M269" s="50">
        <f t="shared" si="109"/>
        <v>604149.0048</v>
      </c>
      <c r="N269" s="50">
        <v>604149.0048</v>
      </c>
      <c r="O269" s="50">
        <f t="shared" si="110"/>
        <v>604149.0048</v>
      </c>
      <c r="P269" s="50">
        <v>604149.0048</v>
      </c>
      <c r="Q269" s="50">
        <f t="shared" si="111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63</v>
      </c>
      <c r="C270" s="50" t="s">
        <v>508</v>
      </c>
      <c r="D270" s="50" t="s">
        <v>523</v>
      </c>
      <c r="E270" s="50" t="str">
        <f t="shared" si="112"/>
        <v>solar PV</v>
      </c>
      <c r="F270" s="50">
        <v>1258157.42</v>
      </c>
      <c r="G270" s="50">
        <f t="shared" si="106"/>
        <v>1344378.9479999999</v>
      </c>
      <c r="H270" s="50">
        <v>1430600.476</v>
      </c>
      <c r="I270" s="50">
        <f t="shared" si="107"/>
        <v>1469012.274</v>
      </c>
      <c r="J270" s="50">
        <v>1507424.0719999999</v>
      </c>
      <c r="K270" s="50">
        <f t="shared" si="108"/>
        <v>1532931.7294999999</v>
      </c>
      <c r="L270" s="50">
        <v>1558439.3870000001</v>
      </c>
      <c r="M270" s="50">
        <f t="shared" si="109"/>
        <v>1609085.27</v>
      </c>
      <c r="N270" s="50">
        <v>1659731.1529999999</v>
      </c>
      <c r="O270" s="50">
        <f t="shared" si="110"/>
        <v>1733636.0874999999</v>
      </c>
      <c r="P270" s="50">
        <v>1807541.0220000001</v>
      </c>
      <c r="Q270" s="50">
        <f t="shared" si="111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63</v>
      </c>
      <c r="C271" s="50" t="s">
        <v>508</v>
      </c>
      <c r="D271" s="50" t="s">
        <v>524</v>
      </c>
      <c r="E271" s="50" t="str">
        <f t="shared" si="112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63</v>
      </c>
      <c r="C272" s="50" t="s">
        <v>508</v>
      </c>
      <c r="D272" s="50" t="s">
        <v>526</v>
      </c>
      <c r="E272" s="50" t="str">
        <f t="shared" si="112"/>
        <v>solar PV</v>
      </c>
      <c r="F272" s="50">
        <v>496088.03350000002</v>
      </c>
      <c r="G272" s="50">
        <f t="shared" ref="G272:G285" si="113">AVERAGE(F272,H272)</f>
        <v>7984095.7067500008</v>
      </c>
      <c r="H272" s="50">
        <v>15472103.380000001</v>
      </c>
      <c r="I272" s="50">
        <f t="shared" ref="I272:I285" si="114">AVERAGE(H272,J272)</f>
        <v>15395656.615</v>
      </c>
      <c r="J272" s="50">
        <v>15319209.85</v>
      </c>
      <c r="K272" s="50">
        <f t="shared" ref="K272:K285" si="115">AVERAGE(J272,L272)</f>
        <v>15243537.844999999</v>
      </c>
      <c r="L272" s="50">
        <v>15167865.84</v>
      </c>
      <c r="M272" s="50">
        <f t="shared" ref="M272:M285" si="116">AVERAGE(L272,N272)</f>
        <v>15092752.030000001</v>
      </c>
      <c r="N272" s="50">
        <v>15017638.220000001</v>
      </c>
      <c r="O272" s="50">
        <f t="shared" ref="O272:O285" si="117">AVERAGE(N272,P272)</f>
        <v>14942615.690000001</v>
      </c>
      <c r="P272" s="50">
        <v>14867593.16</v>
      </c>
      <c r="Q272" s="50">
        <f t="shared" ref="Q272:Q285" si="118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60</v>
      </c>
      <c r="C273" s="50" t="s">
        <v>508</v>
      </c>
      <c r="D273" s="50" t="s">
        <v>511</v>
      </c>
      <c r="E273" s="50" t="str">
        <f t="shared" si="112"/>
        <v>biomass</v>
      </c>
      <c r="F273" s="50">
        <v>0</v>
      </c>
      <c r="G273" s="50">
        <f t="shared" si="113"/>
        <v>0</v>
      </c>
      <c r="H273" s="50">
        <v>0</v>
      </c>
      <c r="I273" s="50">
        <f t="shared" si="114"/>
        <v>0</v>
      </c>
      <c r="J273" s="50">
        <v>0</v>
      </c>
      <c r="K273" s="50">
        <f t="shared" si="115"/>
        <v>0</v>
      </c>
      <c r="L273" s="50">
        <v>0</v>
      </c>
      <c r="M273" s="50">
        <f t="shared" si="116"/>
        <v>0</v>
      </c>
      <c r="N273" s="50">
        <v>0</v>
      </c>
      <c r="O273" s="50">
        <f t="shared" si="117"/>
        <v>0</v>
      </c>
      <c r="P273" s="50">
        <v>0</v>
      </c>
      <c r="Q273" s="50">
        <f t="shared" si="118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60</v>
      </c>
      <c r="C274" s="50" t="s">
        <v>508</v>
      </c>
      <c r="D274" s="50" t="s">
        <v>512</v>
      </c>
      <c r="E274" s="50" t="str">
        <f t="shared" si="112"/>
        <v>hard coal</v>
      </c>
      <c r="F274" s="50">
        <v>0</v>
      </c>
      <c r="G274" s="50">
        <f t="shared" si="113"/>
        <v>0</v>
      </c>
      <c r="H274" s="50">
        <v>0</v>
      </c>
      <c r="I274" s="50">
        <f t="shared" si="114"/>
        <v>0</v>
      </c>
      <c r="J274" s="50">
        <v>0</v>
      </c>
      <c r="K274" s="50">
        <f t="shared" si="115"/>
        <v>0</v>
      </c>
      <c r="L274" s="50">
        <v>0</v>
      </c>
      <c r="M274" s="50">
        <f t="shared" si="116"/>
        <v>0</v>
      </c>
      <c r="N274" s="50">
        <v>0</v>
      </c>
      <c r="O274" s="50">
        <f t="shared" si="117"/>
        <v>0</v>
      </c>
      <c r="P274" s="50">
        <v>0</v>
      </c>
      <c r="Q274" s="50">
        <f t="shared" si="118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60</v>
      </c>
      <c r="C275" s="50" t="s">
        <v>508</v>
      </c>
      <c r="D275" s="50" t="s">
        <v>513</v>
      </c>
      <c r="E275" s="50" t="str">
        <f t="shared" si="112"/>
        <v>solar thermal</v>
      </c>
      <c r="F275" s="50">
        <v>0</v>
      </c>
      <c r="G275" s="50">
        <f t="shared" si="113"/>
        <v>0</v>
      </c>
      <c r="H275" s="50">
        <v>0</v>
      </c>
      <c r="I275" s="50">
        <f t="shared" si="114"/>
        <v>0</v>
      </c>
      <c r="J275" s="50">
        <v>0</v>
      </c>
      <c r="K275" s="50">
        <f t="shared" si="115"/>
        <v>0</v>
      </c>
      <c r="L275" s="50">
        <v>0</v>
      </c>
      <c r="M275" s="50">
        <f t="shared" si="116"/>
        <v>0</v>
      </c>
      <c r="N275" s="50">
        <v>0</v>
      </c>
      <c r="O275" s="50">
        <f t="shared" si="117"/>
        <v>0</v>
      </c>
      <c r="P275" s="50">
        <v>0</v>
      </c>
      <c r="Q275" s="50">
        <f t="shared" si="118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60</v>
      </c>
      <c r="C276" s="50" t="s">
        <v>508</v>
      </c>
      <c r="D276" s="50" t="s">
        <v>514</v>
      </c>
      <c r="E276" s="50" t="str">
        <f t="shared" si="112"/>
        <v>geothermal</v>
      </c>
      <c r="F276" s="50">
        <v>0</v>
      </c>
      <c r="G276" s="50">
        <f t="shared" si="113"/>
        <v>0</v>
      </c>
      <c r="H276" s="50">
        <v>0</v>
      </c>
      <c r="I276" s="50">
        <f t="shared" si="114"/>
        <v>0</v>
      </c>
      <c r="J276" s="50">
        <v>0</v>
      </c>
      <c r="K276" s="50">
        <f t="shared" si="115"/>
        <v>0</v>
      </c>
      <c r="L276" s="50">
        <v>0</v>
      </c>
      <c r="M276" s="50">
        <f t="shared" si="116"/>
        <v>0</v>
      </c>
      <c r="N276" s="50">
        <v>0</v>
      </c>
      <c r="O276" s="50">
        <f t="shared" si="117"/>
        <v>0</v>
      </c>
      <c r="P276" s="50">
        <v>0</v>
      </c>
      <c r="Q276" s="50">
        <f t="shared" si="118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60</v>
      </c>
      <c r="C277" s="50" t="s">
        <v>508</v>
      </c>
      <c r="D277" s="50" t="s">
        <v>515</v>
      </c>
      <c r="E277" s="50" t="str">
        <f t="shared" si="112"/>
        <v>hydro</v>
      </c>
      <c r="F277" s="50">
        <v>3629670.3509999998</v>
      </c>
      <c r="G277" s="50">
        <f t="shared" si="113"/>
        <v>3780958.6949999998</v>
      </c>
      <c r="H277" s="50">
        <v>3932247.0389999999</v>
      </c>
      <c r="I277" s="50">
        <f t="shared" si="114"/>
        <v>3932247.0389999999</v>
      </c>
      <c r="J277" s="50">
        <v>3932247.0389999999</v>
      </c>
      <c r="K277" s="50">
        <f t="shared" si="115"/>
        <v>3932247.0389999999</v>
      </c>
      <c r="L277" s="50">
        <v>3932247.0389999999</v>
      </c>
      <c r="M277" s="50">
        <f t="shared" si="116"/>
        <v>3932247.0389999999</v>
      </c>
      <c r="N277" s="50">
        <v>3932247.0389999999</v>
      </c>
      <c r="O277" s="50">
        <f t="shared" si="117"/>
        <v>3932247.0389999999</v>
      </c>
      <c r="P277" s="50">
        <v>3932247.0389999999</v>
      </c>
      <c r="Q277" s="50">
        <f t="shared" si="118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60</v>
      </c>
      <c r="C278" s="50" t="s">
        <v>508</v>
      </c>
      <c r="D278" s="50" t="s">
        <v>517</v>
      </c>
      <c r="E278" s="50" t="str">
        <f t="shared" si="112"/>
        <v>hydro</v>
      </c>
      <c r="F278" s="50">
        <v>2839540</v>
      </c>
      <c r="G278" s="50">
        <f t="shared" si="113"/>
        <v>2247490</v>
      </c>
      <c r="H278" s="50">
        <v>1655440</v>
      </c>
      <c r="I278" s="50">
        <f t="shared" si="114"/>
        <v>1425480</v>
      </c>
      <c r="J278" s="50">
        <v>1195520</v>
      </c>
      <c r="K278" s="50">
        <f t="shared" si="115"/>
        <v>1203665</v>
      </c>
      <c r="L278" s="50">
        <v>1211810</v>
      </c>
      <c r="M278" s="50">
        <f t="shared" si="116"/>
        <v>1239160</v>
      </c>
      <c r="N278" s="50">
        <v>1266510</v>
      </c>
      <c r="O278" s="50">
        <f t="shared" si="117"/>
        <v>1229250</v>
      </c>
      <c r="P278" s="50">
        <v>1191990</v>
      </c>
      <c r="Q278" s="50">
        <f t="shared" si="118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60</v>
      </c>
      <c r="C279" s="50" t="s">
        <v>508</v>
      </c>
      <c r="D279" s="50" t="s">
        <v>516</v>
      </c>
      <c r="E279" s="50" t="str">
        <f t="shared" si="112"/>
        <v>onshore wind</v>
      </c>
      <c r="F279" s="50">
        <v>3063096.9750000001</v>
      </c>
      <c r="G279" s="50">
        <f t="shared" si="113"/>
        <v>3063096.9750000001</v>
      </c>
      <c r="H279" s="50">
        <v>3063096.9750000001</v>
      </c>
      <c r="I279" s="50">
        <f t="shared" si="114"/>
        <v>3063096.9750000001</v>
      </c>
      <c r="J279" s="50">
        <v>3063096.9750000001</v>
      </c>
      <c r="K279" s="50">
        <f t="shared" si="115"/>
        <v>3063096.9750000001</v>
      </c>
      <c r="L279" s="50">
        <v>3063096.9750000001</v>
      </c>
      <c r="M279" s="50">
        <f t="shared" si="116"/>
        <v>3063096.9750000001</v>
      </c>
      <c r="N279" s="50">
        <v>3063096.9750000001</v>
      </c>
      <c r="O279" s="50">
        <f t="shared" si="117"/>
        <v>3063096.9750000001</v>
      </c>
      <c r="P279" s="50">
        <v>3063096.9750000001</v>
      </c>
      <c r="Q279" s="50">
        <f t="shared" si="118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60</v>
      </c>
      <c r="C280" s="50" t="s">
        <v>508</v>
      </c>
      <c r="D280" s="50" t="s">
        <v>518</v>
      </c>
      <c r="E280" s="50" t="str">
        <f t="shared" si="112"/>
        <v>natural gas nonpeaker</v>
      </c>
      <c r="F280" s="50">
        <v>3436107.56</v>
      </c>
      <c r="G280" s="50">
        <f t="shared" si="113"/>
        <v>4461512.0140000004</v>
      </c>
      <c r="H280" s="50">
        <v>5486916.4680000003</v>
      </c>
      <c r="I280" s="50">
        <f t="shared" si="114"/>
        <v>5693117.4945</v>
      </c>
      <c r="J280" s="50">
        <v>5899318.5209999997</v>
      </c>
      <c r="K280" s="50">
        <f t="shared" si="115"/>
        <v>5277471.284</v>
      </c>
      <c r="L280" s="50">
        <v>4655624.0470000003</v>
      </c>
      <c r="M280" s="50">
        <f t="shared" si="116"/>
        <v>3977938.1845000004</v>
      </c>
      <c r="N280" s="50">
        <v>3300252.3220000002</v>
      </c>
      <c r="O280" s="50">
        <f t="shared" si="117"/>
        <v>2877230.8760000002</v>
      </c>
      <c r="P280" s="50">
        <v>2454209.4300000002</v>
      </c>
      <c r="Q280" s="50">
        <f t="shared" si="118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60</v>
      </c>
      <c r="C281" s="50" t="s">
        <v>508</v>
      </c>
      <c r="D281" s="50" t="s">
        <v>519</v>
      </c>
      <c r="E281" s="50" t="str">
        <f t="shared" si="112"/>
        <v>natural gas peaker</v>
      </c>
      <c r="F281" s="50">
        <v>6083.84</v>
      </c>
      <c r="G281" s="50">
        <f t="shared" si="113"/>
        <v>6083.84</v>
      </c>
      <c r="H281" s="50">
        <v>6083.84</v>
      </c>
      <c r="I281" s="50">
        <f t="shared" si="114"/>
        <v>5231.7566019999995</v>
      </c>
      <c r="J281" s="50">
        <v>4379.6732039999997</v>
      </c>
      <c r="K281" s="50">
        <f t="shared" si="115"/>
        <v>2189.8366019999999</v>
      </c>
      <c r="L281" s="50">
        <v>0</v>
      </c>
      <c r="M281" s="50">
        <f t="shared" si="116"/>
        <v>0</v>
      </c>
      <c r="N281" s="50">
        <v>0</v>
      </c>
      <c r="O281" s="50">
        <f t="shared" si="117"/>
        <v>0</v>
      </c>
      <c r="P281" s="50">
        <v>0</v>
      </c>
      <c r="Q281" s="50">
        <f t="shared" si="118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60</v>
      </c>
      <c r="C282" s="50" t="s">
        <v>508</v>
      </c>
      <c r="D282" s="50" t="s">
        <v>520</v>
      </c>
      <c r="E282" s="50" t="str">
        <f t="shared" si="112"/>
        <v>nuclear</v>
      </c>
      <c r="F282" s="50">
        <v>0</v>
      </c>
      <c r="G282" s="50">
        <f t="shared" si="113"/>
        <v>0</v>
      </c>
      <c r="H282" s="50">
        <v>0</v>
      </c>
      <c r="I282" s="50">
        <f t="shared" si="114"/>
        <v>0</v>
      </c>
      <c r="J282" s="50">
        <v>0</v>
      </c>
      <c r="K282" s="50">
        <f t="shared" si="115"/>
        <v>0</v>
      </c>
      <c r="L282" s="50">
        <v>0</v>
      </c>
      <c r="M282" s="50">
        <f t="shared" si="116"/>
        <v>0</v>
      </c>
      <c r="N282" s="50">
        <v>0</v>
      </c>
      <c r="O282" s="50">
        <f t="shared" si="117"/>
        <v>0</v>
      </c>
      <c r="P282" s="50">
        <v>0</v>
      </c>
      <c r="Q282" s="50">
        <f t="shared" si="118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60</v>
      </c>
      <c r="C283" s="50" t="s">
        <v>508</v>
      </c>
      <c r="D283" s="50" t="s">
        <v>521</v>
      </c>
      <c r="E283" s="50" t="str">
        <f t="shared" si="112"/>
        <v>offshore wind</v>
      </c>
      <c r="F283" s="50">
        <v>0</v>
      </c>
      <c r="G283" s="50">
        <f t="shared" si="113"/>
        <v>0</v>
      </c>
      <c r="H283" s="50">
        <v>0</v>
      </c>
      <c r="I283" s="50">
        <f t="shared" si="114"/>
        <v>0</v>
      </c>
      <c r="J283" s="50">
        <v>0</v>
      </c>
      <c r="K283" s="50">
        <f t="shared" si="115"/>
        <v>0</v>
      </c>
      <c r="L283" s="50">
        <v>0</v>
      </c>
      <c r="M283" s="50">
        <f t="shared" si="116"/>
        <v>0</v>
      </c>
      <c r="N283" s="50">
        <v>0</v>
      </c>
      <c r="O283" s="50">
        <f t="shared" si="117"/>
        <v>0</v>
      </c>
      <c r="P283" s="50">
        <v>0</v>
      </c>
      <c r="Q283" s="50">
        <f t="shared" si="118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60</v>
      </c>
      <c r="C284" s="50" t="s">
        <v>508</v>
      </c>
      <c r="D284" s="50" t="s">
        <v>522</v>
      </c>
      <c r="E284" s="50" t="str">
        <f t="shared" si="112"/>
        <v>crude oil</v>
      </c>
      <c r="F284" s="50">
        <v>79637.823359999995</v>
      </c>
      <c r="G284" s="50">
        <f t="shared" si="113"/>
        <v>79637.823359999995</v>
      </c>
      <c r="H284" s="50">
        <v>79637.823359999995</v>
      </c>
      <c r="I284" s="50">
        <f t="shared" si="114"/>
        <v>79637.823359999995</v>
      </c>
      <c r="J284" s="50">
        <v>79637.823359999995</v>
      </c>
      <c r="K284" s="50">
        <f t="shared" si="115"/>
        <v>79637.823359999995</v>
      </c>
      <c r="L284" s="50">
        <v>79637.823359999995</v>
      </c>
      <c r="M284" s="50">
        <f t="shared" si="116"/>
        <v>79637.823359999995</v>
      </c>
      <c r="N284" s="50">
        <v>79637.823359999995</v>
      </c>
      <c r="O284" s="50">
        <f t="shared" si="117"/>
        <v>79637.823359999995</v>
      </c>
      <c r="P284" s="50">
        <v>79637.823359999995</v>
      </c>
      <c r="Q284" s="50">
        <f t="shared" si="118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60</v>
      </c>
      <c r="C285" s="50" t="s">
        <v>508</v>
      </c>
      <c r="D285" s="50" t="s">
        <v>523</v>
      </c>
      <c r="E285" s="50" t="str">
        <f t="shared" si="112"/>
        <v>solar PV</v>
      </c>
      <c r="F285" s="50">
        <v>69341.360809999998</v>
      </c>
      <c r="G285" s="50">
        <f t="shared" si="113"/>
        <v>77299.595180000004</v>
      </c>
      <c r="H285" s="50">
        <v>85257.829549999995</v>
      </c>
      <c r="I285" s="50">
        <f t="shared" si="114"/>
        <v>93996.660724999994</v>
      </c>
      <c r="J285" s="50">
        <v>102735.49189999999</v>
      </c>
      <c r="K285" s="50">
        <f t="shared" si="115"/>
        <v>112914.3254</v>
      </c>
      <c r="L285" s="50">
        <v>123093.15889999999</v>
      </c>
      <c r="M285" s="50">
        <f t="shared" si="116"/>
        <v>136052.55780000001</v>
      </c>
      <c r="N285" s="50">
        <v>149011.95670000001</v>
      </c>
      <c r="O285" s="50">
        <f t="shared" si="117"/>
        <v>165351.04155000002</v>
      </c>
      <c r="P285" s="50">
        <v>181690.12640000001</v>
      </c>
      <c r="Q285" s="50">
        <f t="shared" si="118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60</v>
      </c>
      <c r="C286" s="50" t="s">
        <v>508</v>
      </c>
      <c r="D286" s="50" t="s">
        <v>524</v>
      </c>
      <c r="E286" s="50" t="str">
        <f t="shared" si="112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60</v>
      </c>
      <c r="C287" s="50" t="s">
        <v>508</v>
      </c>
      <c r="D287" s="50" t="s">
        <v>526</v>
      </c>
      <c r="E287" s="50" t="str">
        <f t="shared" si="112"/>
        <v>solar PV</v>
      </c>
      <c r="F287" s="50">
        <v>10665.12138</v>
      </c>
      <c r="G287" s="50">
        <f t="shared" ref="G287:G300" si="119">AVERAGE(F287,H287)</f>
        <v>10665.12138</v>
      </c>
      <c r="H287" s="50">
        <v>10665.12138</v>
      </c>
      <c r="I287" s="50">
        <f t="shared" ref="I287:I300" si="120">AVERAGE(H287,J287)</f>
        <v>10665.12138</v>
      </c>
      <c r="J287" s="50">
        <v>10665.12138</v>
      </c>
      <c r="K287" s="50">
        <f t="shared" ref="K287:K300" si="121">AVERAGE(J287,L287)</f>
        <v>10612.334360000001</v>
      </c>
      <c r="L287" s="50">
        <v>10559.547339999999</v>
      </c>
      <c r="M287" s="50">
        <f t="shared" ref="M287:M300" si="122">AVERAGE(L287,N287)</f>
        <v>10506.776320000001</v>
      </c>
      <c r="N287" s="50">
        <v>10454.005300000001</v>
      </c>
      <c r="O287" s="50">
        <f t="shared" ref="O287:O300" si="123">AVERAGE(N287,P287)</f>
        <v>10401.778200000001</v>
      </c>
      <c r="P287" s="50">
        <v>10349.551100000001</v>
      </c>
      <c r="Q287" s="50">
        <f t="shared" ref="Q287:Q300" si="124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67</v>
      </c>
      <c r="C288" s="50" t="s">
        <v>508</v>
      </c>
      <c r="D288" s="50" t="s">
        <v>511</v>
      </c>
      <c r="E288" s="50" t="str">
        <f t="shared" si="112"/>
        <v>biomass</v>
      </c>
      <c r="F288" s="50">
        <v>0</v>
      </c>
      <c r="G288" s="50">
        <f t="shared" si="119"/>
        <v>0</v>
      </c>
      <c r="H288" s="50">
        <v>0</v>
      </c>
      <c r="I288" s="50">
        <f t="shared" si="120"/>
        <v>0</v>
      </c>
      <c r="J288" s="50">
        <v>0</v>
      </c>
      <c r="K288" s="50">
        <f t="shared" si="121"/>
        <v>0</v>
      </c>
      <c r="L288" s="50">
        <v>0</v>
      </c>
      <c r="M288" s="50">
        <f t="shared" si="122"/>
        <v>0</v>
      </c>
      <c r="N288" s="50">
        <v>0</v>
      </c>
      <c r="O288" s="50">
        <f t="shared" si="123"/>
        <v>0</v>
      </c>
      <c r="P288" s="50">
        <v>0</v>
      </c>
      <c r="Q288" s="50">
        <f t="shared" si="124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67</v>
      </c>
      <c r="C289" s="50" t="s">
        <v>508</v>
      </c>
      <c r="D289" s="50" t="s">
        <v>512</v>
      </c>
      <c r="E289" s="50" t="str">
        <f t="shared" si="112"/>
        <v>hard coal</v>
      </c>
      <c r="F289" s="50">
        <v>61886088.950000003</v>
      </c>
      <c r="G289" s="50">
        <f t="shared" si="119"/>
        <v>60796339.005000003</v>
      </c>
      <c r="H289" s="50">
        <v>59706589.060000002</v>
      </c>
      <c r="I289" s="50">
        <f t="shared" si="120"/>
        <v>54353245.465000004</v>
      </c>
      <c r="J289" s="50">
        <v>48999901.869999997</v>
      </c>
      <c r="K289" s="50">
        <f t="shared" si="121"/>
        <v>49323045.730000004</v>
      </c>
      <c r="L289" s="50">
        <v>49646189.590000004</v>
      </c>
      <c r="M289" s="50">
        <f t="shared" si="122"/>
        <v>49650466.375</v>
      </c>
      <c r="N289" s="50">
        <v>49654743.159999996</v>
      </c>
      <c r="O289" s="50">
        <f t="shared" si="123"/>
        <v>49651384.524999999</v>
      </c>
      <c r="P289" s="50">
        <v>49648025.890000001</v>
      </c>
      <c r="Q289" s="50">
        <f t="shared" si="124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67</v>
      </c>
      <c r="C290" s="50" t="s">
        <v>508</v>
      </c>
      <c r="D290" s="50" t="s">
        <v>513</v>
      </c>
      <c r="E290" s="50" t="str">
        <f t="shared" si="112"/>
        <v>solar thermal</v>
      </c>
      <c r="F290" s="50">
        <v>0</v>
      </c>
      <c r="G290" s="50">
        <f t="shared" si="119"/>
        <v>0</v>
      </c>
      <c r="H290" s="50">
        <v>0</v>
      </c>
      <c r="I290" s="50">
        <f t="shared" si="120"/>
        <v>0</v>
      </c>
      <c r="J290" s="50">
        <v>0</v>
      </c>
      <c r="K290" s="50">
        <f t="shared" si="121"/>
        <v>0</v>
      </c>
      <c r="L290" s="50">
        <v>0</v>
      </c>
      <c r="M290" s="50">
        <f t="shared" si="122"/>
        <v>0</v>
      </c>
      <c r="N290" s="50">
        <v>0</v>
      </c>
      <c r="O290" s="50">
        <f t="shared" si="123"/>
        <v>0</v>
      </c>
      <c r="P290" s="50">
        <v>0</v>
      </c>
      <c r="Q290" s="50">
        <f t="shared" si="124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67</v>
      </c>
      <c r="C291" s="50" t="s">
        <v>508</v>
      </c>
      <c r="D291" s="50" t="s">
        <v>514</v>
      </c>
      <c r="E291" s="50" t="str">
        <f t="shared" si="112"/>
        <v>geothermal</v>
      </c>
      <c r="F291" s="50">
        <v>0</v>
      </c>
      <c r="G291" s="50">
        <f t="shared" si="119"/>
        <v>0</v>
      </c>
      <c r="H291" s="50">
        <v>0</v>
      </c>
      <c r="I291" s="50">
        <f t="shared" si="120"/>
        <v>0</v>
      </c>
      <c r="J291" s="50">
        <v>0</v>
      </c>
      <c r="K291" s="50">
        <f t="shared" si="121"/>
        <v>0</v>
      </c>
      <c r="L291" s="50">
        <v>0</v>
      </c>
      <c r="M291" s="50">
        <f t="shared" si="122"/>
        <v>0</v>
      </c>
      <c r="N291" s="50">
        <v>0</v>
      </c>
      <c r="O291" s="50">
        <f t="shared" si="123"/>
        <v>0</v>
      </c>
      <c r="P291" s="50">
        <v>0</v>
      </c>
      <c r="Q291" s="50">
        <f t="shared" si="124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67</v>
      </c>
      <c r="C292" s="50" t="s">
        <v>508</v>
      </c>
      <c r="D292" s="50" t="s">
        <v>515</v>
      </c>
      <c r="E292" s="50" t="str">
        <f t="shared" si="112"/>
        <v>hydro</v>
      </c>
      <c r="F292" s="50">
        <v>1350046.871</v>
      </c>
      <c r="G292" s="50">
        <f t="shared" si="119"/>
        <v>1350491.0315</v>
      </c>
      <c r="H292" s="50">
        <v>1350935.192</v>
      </c>
      <c r="I292" s="50">
        <f t="shared" si="120"/>
        <v>1350194.7375</v>
      </c>
      <c r="J292" s="50">
        <v>1349454.2830000001</v>
      </c>
      <c r="K292" s="50">
        <f t="shared" si="121"/>
        <v>1350409.0315</v>
      </c>
      <c r="L292" s="50">
        <v>1351363.78</v>
      </c>
      <c r="M292" s="50">
        <f t="shared" si="122"/>
        <v>1351363.78</v>
      </c>
      <c r="N292" s="50">
        <v>1351363.78</v>
      </c>
      <c r="O292" s="50">
        <f t="shared" si="123"/>
        <v>1351363.78</v>
      </c>
      <c r="P292" s="50">
        <v>1351363.78</v>
      </c>
      <c r="Q292" s="50">
        <f t="shared" si="124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67</v>
      </c>
      <c r="C293" s="50" t="s">
        <v>508</v>
      </c>
      <c r="D293" s="50" t="s">
        <v>517</v>
      </c>
      <c r="E293" s="50" t="str">
        <f t="shared" si="112"/>
        <v>hydro</v>
      </c>
      <c r="F293" s="50">
        <v>6225354.9419999998</v>
      </c>
      <c r="G293" s="50">
        <f t="shared" si="119"/>
        <v>5193354.9325000001</v>
      </c>
      <c r="H293" s="50">
        <v>4161354.923</v>
      </c>
      <c r="I293" s="50">
        <f t="shared" si="120"/>
        <v>2675284.9615000002</v>
      </c>
      <c r="J293" s="50">
        <v>1189215</v>
      </c>
      <c r="K293" s="50">
        <f t="shared" si="121"/>
        <v>1435919.9709999999</v>
      </c>
      <c r="L293" s="50">
        <v>1682624.942</v>
      </c>
      <c r="M293" s="50">
        <f t="shared" si="122"/>
        <v>1134417.4709999999</v>
      </c>
      <c r="N293" s="50">
        <v>586210</v>
      </c>
      <c r="O293" s="50">
        <f t="shared" si="123"/>
        <v>1905304.9855</v>
      </c>
      <c r="P293" s="50">
        <v>3224399.9709999999</v>
      </c>
      <c r="Q293" s="50">
        <f t="shared" si="124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67</v>
      </c>
      <c r="C294" s="50" t="s">
        <v>508</v>
      </c>
      <c r="D294" s="50" t="s">
        <v>516</v>
      </c>
      <c r="E294" s="50" t="str">
        <f t="shared" si="112"/>
        <v>onshore wind</v>
      </c>
      <c r="F294" s="50">
        <v>6133357.9610000001</v>
      </c>
      <c r="G294" s="50">
        <f t="shared" si="119"/>
        <v>6380082.9910000004</v>
      </c>
      <c r="H294" s="50">
        <v>6626808.0209999997</v>
      </c>
      <c r="I294" s="50">
        <f t="shared" si="120"/>
        <v>6626947.148</v>
      </c>
      <c r="J294" s="50">
        <v>6627086.2750000004</v>
      </c>
      <c r="K294" s="50">
        <f t="shared" si="121"/>
        <v>6627206.4890000001</v>
      </c>
      <c r="L294" s="50">
        <v>6627326.7029999997</v>
      </c>
      <c r="M294" s="50">
        <f t="shared" si="122"/>
        <v>6627411.1559999995</v>
      </c>
      <c r="N294" s="50">
        <v>6627495.6090000002</v>
      </c>
      <c r="O294" s="50">
        <f t="shared" si="123"/>
        <v>6627457.9280000003</v>
      </c>
      <c r="P294" s="50">
        <v>6627420.2470000004</v>
      </c>
      <c r="Q294" s="50">
        <f t="shared" si="124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67</v>
      </c>
      <c r="C295" s="50" t="s">
        <v>508</v>
      </c>
      <c r="D295" s="50" t="s">
        <v>518</v>
      </c>
      <c r="E295" s="50" t="str">
        <f t="shared" si="112"/>
        <v>natural gas nonpeaker</v>
      </c>
      <c r="F295" s="50">
        <v>13039007.18</v>
      </c>
      <c r="G295" s="50">
        <f t="shared" si="119"/>
        <v>13939077.77</v>
      </c>
      <c r="H295" s="50">
        <v>14839148.359999999</v>
      </c>
      <c r="I295" s="50">
        <f t="shared" si="120"/>
        <v>24703920.16</v>
      </c>
      <c r="J295" s="50">
        <v>34568691.960000001</v>
      </c>
      <c r="K295" s="50">
        <f t="shared" si="121"/>
        <v>35858948.469999999</v>
      </c>
      <c r="L295" s="50">
        <v>37149204.979999997</v>
      </c>
      <c r="M295" s="50">
        <f t="shared" si="122"/>
        <v>37907038.994999997</v>
      </c>
      <c r="N295" s="50">
        <v>38664873.009999998</v>
      </c>
      <c r="O295" s="50">
        <f t="shared" si="123"/>
        <v>38245281.849999994</v>
      </c>
      <c r="P295" s="50">
        <v>37825690.689999998</v>
      </c>
      <c r="Q295" s="50">
        <f t="shared" si="124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67</v>
      </c>
      <c r="C296" s="50" t="s">
        <v>508</v>
      </c>
      <c r="D296" s="50" t="s">
        <v>519</v>
      </c>
      <c r="E296" s="50" t="str">
        <f t="shared" si="112"/>
        <v>natural gas peaker</v>
      </c>
      <c r="F296" s="50">
        <v>191328.7844</v>
      </c>
      <c r="G296" s="50">
        <f t="shared" si="119"/>
        <v>190518.56255</v>
      </c>
      <c r="H296" s="50">
        <v>189708.3407</v>
      </c>
      <c r="I296" s="50">
        <f t="shared" si="120"/>
        <v>207617.867</v>
      </c>
      <c r="J296" s="50">
        <v>225527.3933</v>
      </c>
      <c r="K296" s="50">
        <f t="shared" si="121"/>
        <v>219257.19605</v>
      </c>
      <c r="L296" s="50">
        <v>212986.9988</v>
      </c>
      <c r="M296" s="50">
        <f t="shared" si="122"/>
        <v>182949.39600000001</v>
      </c>
      <c r="N296" s="50">
        <v>152911.79319999999</v>
      </c>
      <c r="O296" s="50">
        <f t="shared" si="123"/>
        <v>148815.31624999997</v>
      </c>
      <c r="P296" s="50">
        <v>144718.83929999999</v>
      </c>
      <c r="Q296" s="50">
        <f t="shared" si="124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67</v>
      </c>
      <c r="C297" s="50" t="s">
        <v>508</v>
      </c>
      <c r="D297" s="50" t="s">
        <v>520</v>
      </c>
      <c r="E297" s="50" t="str">
        <f t="shared" si="112"/>
        <v>nuclear</v>
      </c>
      <c r="F297" s="50">
        <v>32567414.5</v>
      </c>
      <c r="G297" s="50">
        <f t="shared" si="119"/>
        <v>32567414.5</v>
      </c>
      <c r="H297" s="50">
        <v>32567414.5</v>
      </c>
      <c r="I297" s="50">
        <f t="shared" si="120"/>
        <v>29398261.515000001</v>
      </c>
      <c r="J297" s="50">
        <v>26229108.530000001</v>
      </c>
      <c r="K297" s="50">
        <f t="shared" si="121"/>
        <v>26229108.530000001</v>
      </c>
      <c r="L297" s="50">
        <v>26229108.530000001</v>
      </c>
      <c r="M297" s="50">
        <f t="shared" si="122"/>
        <v>26229108.530000001</v>
      </c>
      <c r="N297" s="50">
        <v>26229108.530000001</v>
      </c>
      <c r="O297" s="50">
        <f t="shared" si="123"/>
        <v>26229108.530000001</v>
      </c>
      <c r="P297" s="50">
        <v>26229108.530000001</v>
      </c>
      <c r="Q297" s="50">
        <f t="shared" si="124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67</v>
      </c>
      <c r="C298" s="50" t="s">
        <v>508</v>
      </c>
      <c r="D298" s="50" t="s">
        <v>521</v>
      </c>
      <c r="E298" s="50" t="str">
        <f t="shared" si="112"/>
        <v>offshore wind</v>
      </c>
      <c r="F298" s="50">
        <v>0</v>
      </c>
      <c r="G298" s="50">
        <f t="shared" si="119"/>
        <v>0</v>
      </c>
      <c r="H298" s="50">
        <v>0</v>
      </c>
      <c r="I298" s="50">
        <f t="shared" si="120"/>
        <v>0</v>
      </c>
      <c r="J298" s="50">
        <v>0</v>
      </c>
      <c r="K298" s="50">
        <f t="shared" si="121"/>
        <v>0</v>
      </c>
      <c r="L298" s="50">
        <v>0</v>
      </c>
      <c r="M298" s="50">
        <f t="shared" si="122"/>
        <v>0</v>
      </c>
      <c r="N298" s="50">
        <v>0</v>
      </c>
      <c r="O298" s="50">
        <f t="shared" si="123"/>
        <v>0</v>
      </c>
      <c r="P298" s="50">
        <v>0</v>
      </c>
      <c r="Q298" s="50">
        <f t="shared" si="124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67</v>
      </c>
      <c r="C299" s="50" t="s">
        <v>508</v>
      </c>
      <c r="D299" s="50" t="s">
        <v>522</v>
      </c>
      <c r="E299" s="50" t="str">
        <f t="shared" si="112"/>
        <v>crude oil</v>
      </c>
      <c r="F299" s="50">
        <v>622456.55039999995</v>
      </c>
      <c r="G299" s="50">
        <f t="shared" si="119"/>
        <v>609641.26850000001</v>
      </c>
      <c r="H299" s="50">
        <v>596825.98659999995</v>
      </c>
      <c r="I299" s="50">
        <f t="shared" si="120"/>
        <v>596825.98659999995</v>
      </c>
      <c r="J299" s="50">
        <v>596825.98659999995</v>
      </c>
      <c r="K299" s="50">
        <f t="shared" si="121"/>
        <v>596825.98659999995</v>
      </c>
      <c r="L299" s="50">
        <v>596825.98659999995</v>
      </c>
      <c r="M299" s="50">
        <f t="shared" si="122"/>
        <v>596825.98659999995</v>
      </c>
      <c r="N299" s="50">
        <v>596825.98659999995</v>
      </c>
      <c r="O299" s="50">
        <f t="shared" si="123"/>
        <v>596825.98659999995</v>
      </c>
      <c r="P299" s="50">
        <v>596825.98659999995</v>
      </c>
      <c r="Q299" s="50">
        <f t="shared" si="124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67</v>
      </c>
      <c r="C300" s="50" t="s">
        <v>508</v>
      </c>
      <c r="D300" s="50" t="s">
        <v>523</v>
      </c>
      <c r="E300" s="50" t="str">
        <f t="shared" si="112"/>
        <v>solar PV</v>
      </c>
      <c r="F300" s="50">
        <v>61264.583729999998</v>
      </c>
      <c r="G300" s="50">
        <f t="shared" si="119"/>
        <v>69424.790665000008</v>
      </c>
      <c r="H300" s="50">
        <v>77584.997600000002</v>
      </c>
      <c r="I300" s="50">
        <f t="shared" si="120"/>
        <v>90043.062250000003</v>
      </c>
      <c r="J300" s="50">
        <v>102501.1269</v>
      </c>
      <c r="K300" s="50">
        <f t="shared" si="121"/>
        <v>124578.71325</v>
      </c>
      <c r="L300" s="50">
        <v>146656.2996</v>
      </c>
      <c r="M300" s="50">
        <f t="shared" si="122"/>
        <v>187680.5239</v>
      </c>
      <c r="N300" s="50">
        <v>228704.7482</v>
      </c>
      <c r="O300" s="50">
        <f t="shared" si="123"/>
        <v>302701.62255000003</v>
      </c>
      <c r="P300" s="50">
        <v>376698.49690000003</v>
      </c>
      <c r="Q300" s="50">
        <f t="shared" si="124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67</v>
      </c>
      <c r="C301" s="50" t="s">
        <v>508</v>
      </c>
      <c r="D301" s="50" t="s">
        <v>524</v>
      </c>
      <c r="E301" s="50" t="str">
        <f t="shared" si="112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67</v>
      </c>
      <c r="C302" s="50" t="s">
        <v>508</v>
      </c>
      <c r="D302" s="50" t="s">
        <v>526</v>
      </c>
      <c r="E302" s="50" t="str">
        <f t="shared" si="112"/>
        <v>solar PV</v>
      </c>
      <c r="F302" s="50">
        <v>198201.68659999999</v>
      </c>
      <c r="G302" s="50">
        <f t="shared" ref="G302:G315" si="125">AVERAGE(F302,H302)</f>
        <v>198201.68659999999</v>
      </c>
      <c r="H302" s="50">
        <v>198201.68659999999</v>
      </c>
      <c r="I302" s="50">
        <f t="shared" ref="I302:I315" si="126">AVERAGE(H302,J302)</f>
        <v>198201.68659999999</v>
      </c>
      <c r="J302" s="50">
        <v>198201.68659999999</v>
      </c>
      <c r="K302" s="50">
        <f t="shared" ref="K302:K315" si="127">AVERAGE(J302,L302)</f>
        <v>197219.46119999999</v>
      </c>
      <c r="L302" s="50">
        <v>196237.23579999999</v>
      </c>
      <c r="M302" s="50">
        <f t="shared" ref="M302:M315" si="128">AVERAGE(L302,N302)</f>
        <v>195256.58494999999</v>
      </c>
      <c r="N302" s="50">
        <v>194275.93410000001</v>
      </c>
      <c r="O302" s="50">
        <f t="shared" ref="O302:O315" si="129">AVERAGE(N302,P302)</f>
        <v>579279.90654999996</v>
      </c>
      <c r="P302" s="50">
        <v>964283.87899999996</v>
      </c>
      <c r="Q302" s="50">
        <f t="shared" ref="Q302:Q315" si="130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68</v>
      </c>
      <c r="C303" s="50" t="s">
        <v>508</v>
      </c>
      <c r="D303" s="50" t="s">
        <v>511</v>
      </c>
      <c r="E303" s="50" t="str">
        <f t="shared" si="112"/>
        <v>biomass</v>
      </c>
      <c r="F303" s="50">
        <v>0</v>
      </c>
      <c r="G303" s="50">
        <f t="shared" si="125"/>
        <v>0</v>
      </c>
      <c r="H303" s="50">
        <v>0</v>
      </c>
      <c r="I303" s="50">
        <f t="shared" si="126"/>
        <v>0</v>
      </c>
      <c r="J303" s="50">
        <v>0</v>
      </c>
      <c r="K303" s="50">
        <f t="shared" si="127"/>
        <v>0</v>
      </c>
      <c r="L303" s="50">
        <v>0</v>
      </c>
      <c r="M303" s="50">
        <f t="shared" si="128"/>
        <v>0</v>
      </c>
      <c r="N303" s="50">
        <v>0</v>
      </c>
      <c r="O303" s="50">
        <f t="shared" si="129"/>
        <v>0</v>
      </c>
      <c r="P303" s="50">
        <v>0</v>
      </c>
      <c r="Q303" s="50">
        <f t="shared" si="130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68</v>
      </c>
      <c r="C304" s="50" t="s">
        <v>508</v>
      </c>
      <c r="D304" s="50" t="s">
        <v>512</v>
      </c>
      <c r="E304" s="50" t="str">
        <f t="shared" si="112"/>
        <v>hard coal</v>
      </c>
      <c r="F304" s="50">
        <v>25410930.539999999</v>
      </c>
      <c r="G304" s="50">
        <f t="shared" si="125"/>
        <v>25236949.710000001</v>
      </c>
      <c r="H304" s="50">
        <v>25062968.879999999</v>
      </c>
      <c r="I304" s="50">
        <f t="shared" si="126"/>
        <v>22725920.559999999</v>
      </c>
      <c r="J304" s="50">
        <v>20388872.239999998</v>
      </c>
      <c r="K304" s="50">
        <f t="shared" si="127"/>
        <v>18078616.934999999</v>
      </c>
      <c r="L304" s="50">
        <v>15768361.630000001</v>
      </c>
      <c r="M304" s="50">
        <f t="shared" si="128"/>
        <v>15747466.315000001</v>
      </c>
      <c r="N304" s="50">
        <v>15726571</v>
      </c>
      <c r="O304" s="50">
        <f t="shared" si="129"/>
        <v>15731158.550000001</v>
      </c>
      <c r="P304" s="50">
        <v>15735746.1</v>
      </c>
      <c r="Q304" s="50">
        <f t="shared" si="130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68</v>
      </c>
      <c r="C305" s="50" t="s">
        <v>508</v>
      </c>
      <c r="D305" s="50" t="s">
        <v>513</v>
      </c>
      <c r="E305" s="50" t="str">
        <f t="shared" si="112"/>
        <v>solar thermal</v>
      </c>
      <c r="F305" s="50">
        <v>0</v>
      </c>
      <c r="G305" s="50">
        <f t="shared" si="125"/>
        <v>0</v>
      </c>
      <c r="H305" s="50">
        <v>0</v>
      </c>
      <c r="I305" s="50">
        <f t="shared" si="126"/>
        <v>0</v>
      </c>
      <c r="J305" s="50">
        <v>0</v>
      </c>
      <c r="K305" s="50">
        <f t="shared" si="127"/>
        <v>0</v>
      </c>
      <c r="L305" s="50">
        <v>0</v>
      </c>
      <c r="M305" s="50">
        <f t="shared" si="128"/>
        <v>0</v>
      </c>
      <c r="N305" s="50">
        <v>0</v>
      </c>
      <c r="O305" s="50">
        <f t="shared" si="129"/>
        <v>0</v>
      </c>
      <c r="P305" s="50">
        <v>0</v>
      </c>
      <c r="Q305" s="50">
        <f t="shared" si="130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68</v>
      </c>
      <c r="C306" s="50" t="s">
        <v>508</v>
      </c>
      <c r="D306" s="50" t="s">
        <v>514</v>
      </c>
      <c r="E306" s="50" t="str">
        <f t="shared" si="112"/>
        <v>geothermal</v>
      </c>
      <c r="F306" s="50">
        <v>0</v>
      </c>
      <c r="G306" s="50">
        <f t="shared" si="125"/>
        <v>0</v>
      </c>
      <c r="H306" s="50">
        <v>0</v>
      </c>
      <c r="I306" s="50">
        <f t="shared" si="126"/>
        <v>0</v>
      </c>
      <c r="J306" s="50">
        <v>0</v>
      </c>
      <c r="K306" s="50">
        <f t="shared" si="127"/>
        <v>0</v>
      </c>
      <c r="L306" s="50">
        <v>0</v>
      </c>
      <c r="M306" s="50">
        <f t="shared" si="128"/>
        <v>0</v>
      </c>
      <c r="N306" s="50">
        <v>0</v>
      </c>
      <c r="O306" s="50">
        <f t="shared" si="129"/>
        <v>0</v>
      </c>
      <c r="P306" s="50">
        <v>0</v>
      </c>
      <c r="Q306" s="50">
        <f t="shared" si="130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68</v>
      </c>
      <c r="C307" s="50" t="s">
        <v>508</v>
      </c>
      <c r="D307" s="50" t="s">
        <v>515</v>
      </c>
      <c r="E307" s="50" t="str">
        <f t="shared" si="112"/>
        <v>hydro</v>
      </c>
      <c r="F307" s="50">
        <v>780717.83600000001</v>
      </c>
      <c r="G307" s="50">
        <f t="shared" si="125"/>
        <v>803895.39350000001</v>
      </c>
      <c r="H307" s="50">
        <v>827072.951</v>
      </c>
      <c r="I307" s="50">
        <f t="shared" si="126"/>
        <v>828962.56004999997</v>
      </c>
      <c r="J307" s="50">
        <v>830852.16910000006</v>
      </c>
      <c r="K307" s="50">
        <f t="shared" si="127"/>
        <v>830852.16910000006</v>
      </c>
      <c r="L307" s="50">
        <v>830852.16910000006</v>
      </c>
      <c r="M307" s="50">
        <f t="shared" si="128"/>
        <v>830852.16910000006</v>
      </c>
      <c r="N307" s="50">
        <v>830852.16910000006</v>
      </c>
      <c r="O307" s="50">
        <f t="shared" si="129"/>
        <v>830852.16910000006</v>
      </c>
      <c r="P307" s="50">
        <v>830852.16910000006</v>
      </c>
      <c r="Q307" s="50">
        <f t="shared" si="130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68</v>
      </c>
      <c r="C308" s="50" t="s">
        <v>508</v>
      </c>
      <c r="D308" s="50" t="s">
        <v>517</v>
      </c>
      <c r="E308" s="50" t="str">
        <f t="shared" si="112"/>
        <v>hydro</v>
      </c>
      <c r="F308" s="50">
        <v>5855585</v>
      </c>
      <c r="G308" s="50">
        <f t="shared" si="125"/>
        <v>6455455</v>
      </c>
      <c r="H308" s="50">
        <v>7055325</v>
      </c>
      <c r="I308" s="50">
        <f t="shared" si="126"/>
        <v>7200240</v>
      </c>
      <c r="J308" s="50">
        <v>7345155</v>
      </c>
      <c r="K308" s="50">
        <f t="shared" si="127"/>
        <v>7337437.4615000002</v>
      </c>
      <c r="L308" s="50">
        <v>7329719.9230000004</v>
      </c>
      <c r="M308" s="50">
        <f t="shared" si="128"/>
        <v>7073209.9615000002</v>
      </c>
      <c r="N308" s="50">
        <v>6816700</v>
      </c>
      <c r="O308" s="50">
        <f t="shared" si="129"/>
        <v>7681402.4469999997</v>
      </c>
      <c r="P308" s="50">
        <v>8546104.8939999994</v>
      </c>
      <c r="Q308" s="50">
        <f t="shared" si="130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68</v>
      </c>
      <c r="C309" s="50" t="s">
        <v>508</v>
      </c>
      <c r="D309" s="50" t="s">
        <v>516</v>
      </c>
      <c r="E309" s="50" t="str">
        <f t="shared" si="112"/>
        <v>onshore wind</v>
      </c>
      <c r="F309" s="50">
        <v>11338005.35</v>
      </c>
      <c r="G309" s="50">
        <f t="shared" si="125"/>
        <v>12227353.01</v>
      </c>
      <c r="H309" s="50">
        <v>13116700.67</v>
      </c>
      <c r="I309" s="50">
        <f t="shared" si="126"/>
        <v>13112819.68</v>
      </c>
      <c r="J309" s="50">
        <v>13108938.689999999</v>
      </c>
      <c r="K309" s="50">
        <f t="shared" si="127"/>
        <v>13117797.85</v>
      </c>
      <c r="L309" s="50">
        <v>13126657.01</v>
      </c>
      <c r="M309" s="50">
        <f t="shared" si="128"/>
        <v>13121649.205</v>
      </c>
      <c r="N309" s="50">
        <v>13116641.4</v>
      </c>
      <c r="O309" s="50">
        <f t="shared" si="129"/>
        <v>12990709.280000001</v>
      </c>
      <c r="P309" s="50">
        <v>12864777.16</v>
      </c>
      <c r="Q309" s="50">
        <f t="shared" si="130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68</v>
      </c>
      <c r="C310" s="50" t="s">
        <v>508</v>
      </c>
      <c r="D310" s="50" t="s">
        <v>518</v>
      </c>
      <c r="E310" s="50" t="str">
        <f t="shared" si="112"/>
        <v>natural gas nonpeaker</v>
      </c>
      <c r="F310" s="50">
        <v>5539588.5379999997</v>
      </c>
      <c r="G310" s="50">
        <f t="shared" si="125"/>
        <v>5596615.7484999998</v>
      </c>
      <c r="H310" s="50">
        <v>5653642.9589999998</v>
      </c>
      <c r="I310" s="50">
        <f t="shared" si="126"/>
        <v>5965849.6384999994</v>
      </c>
      <c r="J310" s="50">
        <v>6278056.318</v>
      </c>
      <c r="K310" s="50">
        <f t="shared" si="127"/>
        <v>5017882.8820000002</v>
      </c>
      <c r="L310" s="50">
        <v>3757709.446</v>
      </c>
      <c r="M310" s="50">
        <f t="shared" si="128"/>
        <v>3584983.8600000003</v>
      </c>
      <c r="N310" s="50">
        <v>3412258.2740000002</v>
      </c>
      <c r="O310" s="50">
        <f t="shared" si="129"/>
        <v>3228566.091</v>
      </c>
      <c r="P310" s="50">
        <v>3044873.9079999998</v>
      </c>
      <c r="Q310" s="50">
        <f t="shared" si="130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68</v>
      </c>
      <c r="C311" s="50" t="s">
        <v>508</v>
      </c>
      <c r="D311" s="50" t="s">
        <v>519</v>
      </c>
      <c r="E311" s="50" t="str">
        <f t="shared" si="112"/>
        <v>natural gas peaker</v>
      </c>
      <c r="F311" s="50">
        <v>199019.4351</v>
      </c>
      <c r="G311" s="50">
        <f t="shared" si="125"/>
        <v>192187.25750000001</v>
      </c>
      <c r="H311" s="50">
        <v>185355.07990000001</v>
      </c>
      <c r="I311" s="50">
        <f t="shared" si="126"/>
        <v>188308.76504999999</v>
      </c>
      <c r="J311" s="50">
        <v>191262.45019999999</v>
      </c>
      <c r="K311" s="50">
        <f t="shared" si="127"/>
        <v>166550.41725</v>
      </c>
      <c r="L311" s="50">
        <v>141838.38430000001</v>
      </c>
      <c r="M311" s="50">
        <f t="shared" si="128"/>
        <v>134388.71715000001</v>
      </c>
      <c r="N311" s="50">
        <v>126939.05</v>
      </c>
      <c r="O311" s="50">
        <f t="shared" si="129"/>
        <v>125987.3149</v>
      </c>
      <c r="P311" s="50">
        <v>125035.57980000001</v>
      </c>
      <c r="Q311" s="50">
        <f t="shared" si="130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68</v>
      </c>
      <c r="C312" s="50" t="s">
        <v>508</v>
      </c>
      <c r="D312" s="50" t="s">
        <v>520</v>
      </c>
      <c r="E312" s="50" t="str">
        <f t="shared" si="112"/>
        <v>nuclear</v>
      </c>
      <c r="F312" s="50">
        <v>13098744.07</v>
      </c>
      <c r="G312" s="50">
        <f t="shared" si="125"/>
        <v>13098744.07</v>
      </c>
      <c r="H312" s="50">
        <v>13098744.07</v>
      </c>
      <c r="I312" s="50">
        <f t="shared" si="126"/>
        <v>13098744.07</v>
      </c>
      <c r="J312" s="50">
        <v>13098744.07</v>
      </c>
      <c r="K312" s="50">
        <f t="shared" si="127"/>
        <v>13098744.07</v>
      </c>
      <c r="L312" s="50">
        <v>13098744.07</v>
      </c>
      <c r="M312" s="50">
        <f t="shared" si="128"/>
        <v>13098744.07</v>
      </c>
      <c r="N312" s="50">
        <v>13098744.07</v>
      </c>
      <c r="O312" s="50">
        <f t="shared" si="129"/>
        <v>13098744.07</v>
      </c>
      <c r="P312" s="50">
        <v>13098744.07</v>
      </c>
      <c r="Q312" s="50">
        <f t="shared" si="130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68</v>
      </c>
      <c r="C313" s="50" t="s">
        <v>508</v>
      </c>
      <c r="D313" s="50" t="s">
        <v>521</v>
      </c>
      <c r="E313" s="50" t="str">
        <f t="shared" si="112"/>
        <v>offshore wind</v>
      </c>
      <c r="F313" s="50">
        <v>0</v>
      </c>
      <c r="G313" s="50">
        <f t="shared" si="125"/>
        <v>0</v>
      </c>
      <c r="H313" s="50">
        <v>0</v>
      </c>
      <c r="I313" s="50">
        <f t="shared" si="126"/>
        <v>0</v>
      </c>
      <c r="J313" s="50">
        <v>0</v>
      </c>
      <c r="K313" s="50">
        <f t="shared" si="127"/>
        <v>0</v>
      </c>
      <c r="L313" s="50">
        <v>0</v>
      </c>
      <c r="M313" s="50">
        <f t="shared" si="128"/>
        <v>0</v>
      </c>
      <c r="N313" s="50">
        <v>0</v>
      </c>
      <c r="O313" s="50">
        <f t="shared" si="129"/>
        <v>0</v>
      </c>
      <c r="P313" s="50">
        <v>0</v>
      </c>
      <c r="Q313" s="50">
        <f t="shared" si="130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68</v>
      </c>
      <c r="C314" s="50" t="s">
        <v>508</v>
      </c>
      <c r="D314" s="50" t="s">
        <v>522</v>
      </c>
      <c r="E314" s="50" t="str">
        <f t="shared" si="112"/>
        <v>crude oil</v>
      </c>
      <c r="F314" s="50">
        <v>273240.11810000002</v>
      </c>
      <c r="G314" s="50">
        <f t="shared" si="125"/>
        <v>273240.11810000002</v>
      </c>
      <c r="H314" s="50">
        <v>273240.11810000002</v>
      </c>
      <c r="I314" s="50">
        <f t="shared" si="126"/>
        <v>273240.11810000002</v>
      </c>
      <c r="J314" s="50">
        <v>273240.11810000002</v>
      </c>
      <c r="K314" s="50">
        <f t="shared" si="127"/>
        <v>273240.11810000002</v>
      </c>
      <c r="L314" s="50">
        <v>273240.11810000002</v>
      </c>
      <c r="M314" s="50">
        <f t="shared" si="128"/>
        <v>273240.11810000002</v>
      </c>
      <c r="N314" s="50">
        <v>273240.11810000002</v>
      </c>
      <c r="O314" s="50">
        <f t="shared" si="129"/>
        <v>273240.11810000002</v>
      </c>
      <c r="P314" s="50">
        <v>273240.11810000002</v>
      </c>
      <c r="Q314" s="50">
        <f t="shared" si="130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68</v>
      </c>
      <c r="C315" s="50" t="s">
        <v>508</v>
      </c>
      <c r="D315" s="50" t="s">
        <v>523</v>
      </c>
      <c r="E315" s="50" t="str">
        <f t="shared" si="112"/>
        <v>solar PV</v>
      </c>
      <c r="F315" s="50">
        <v>838487.66639999999</v>
      </c>
      <c r="G315" s="50">
        <f t="shared" si="125"/>
        <v>862319.1</v>
      </c>
      <c r="H315" s="50">
        <v>886150.53359999997</v>
      </c>
      <c r="I315" s="50">
        <f t="shared" si="126"/>
        <v>926711.66540000006</v>
      </c>
      <c r="J315" s="50">
        <v>967272.79720000003</v>
      </c>
      <c r="K315" s="50">
        <f t="shared" si="127"/>
        <v>1030845.3156000001</v>
      </c>
      <c r="L315" s="50">
        <v>1094417.834</v>
      </c>
      <c r="M315" s="50">
        <f t="shared" si="128"/>
        <v>1190441.0490000001</v>
      </c>
      <c r="N315" s="50">
        <v>1286464.264</v>
      </c>
      <c r="O315" s="50">
        <f t="shared" si="129"/>
        <v>1421267.541</v>
      </c>
      <c r="P315" s="50">
        <v>1556070.818</v>
      </c>
      <c r="Q315" s="50">
        <f t="shared" si="130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68</v>
      </c>
      <c r="C316" s="50" t="s">
        <v>508</v>
      </c>
      <c r="D316" s="50" t="s">
        <v>524</v>
      </c>
      <c r="E316" s="50" t="str">
        <f t="shared" si="112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68</v>
      </c>
      <c r="C317" s="50" t="s">
        <v>508</v>
      </c>
      <c r="D317" s="50" t="s">
        <v>526</v>
      </c>
      <c r="E317" s="50" t="str">
        <f t="shared" si="112"/>
        <v>solar PV</v>
      </c>
      <c r="F317" s="50">
        <v>1386514.85</v>
      </c>
      <c r="G317" s="50">
        <f t="shared" ref="G317:G330" si="131">AVERAGE(F317,H317)</f>
        <v>1395196.8570000001</v>
      </c>
      <c r="H317" s="50">
        <v>1403878.8640000001</v>
      </c>
      <c r="I317" s="50">
        <f t="shared" ref="I317:I330" si="132">AVERAGE(H317,J317)</f>
        <v>1403878.061</v>
      </c>
      <c r="J317" s="50">
        <v>1403877.2579999999</v>
      </c>
      <c r="K317" s="50">
        <f t="shared" ref="K317:K330" si="133">AVERAGE(J317,L317)</f>
        <v>1396903.477</v>
      </c>
      <c r="L317" s="50">
        <v>1389929.696</v>
      </c>
      <c r="M317" s="50">
        <f t="shared" ref="M317:M330" si="134">AVERAGE(L317,N317)</f>
        <v>1382985.1779999998</v>
      </c>
      <c r="N317" s="50">
        <v>1376040.66</v>
      </c>
      <c r="O317" s="50">
        <f t="shared" ref="O317:O330" si="135">AVERAGE(N317,P317)</f>
        <v>1369167.1225000001</v>
      </c>
      <c r="P317" s="50">
        <v>1362293.585</v>
      </c>
      <c r="Q317" s="50">
        <f t="shared" ref="Q317:Q330" si="136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74</v>
      </c>
      <c r="C318" s="50" t="s">
        <v>508</v>
      </c>
      <c r="D318" s="50" t="s">
        <v>511</v>
      </c>
      <c r="E318" s="50" t="str">
        <f t="shared" si="112"/>
        <v>biomass</v>
      </c>
      <c r="F318" s="50">
        <v>0</v>
      </c>
      <c r="G318" s="50">
        <f t="shared" si="131"/>
        <v>0</v>
      </c>
      <c r="H318" s="50">
        <v>0</v>
      </c>
      <c r="I318" s="50">
        <f t="shared" si="132"/>
        <v>0</v>
      </c>
      <c r="J318" s="50">
        <v>0</v>
      </c>
      <c r="K318" s="50">
        <f t="shared" si="133"/>
        <v>0</v>
      </c>
      <c r="L318" s="50">
        <v>0</v>
      </c>
      <c r="M318" s="50">
        <f t="shared" si="134"/>
        <v>0</v>
      </c>
      <c r="N318" s="50">
        <v>0</v>
      </c>
      <c r="O318" s="50">
        <f t="shared" si="135"/>
        <v>0</v>
      </c>
      <c r="P318" s="50">
        <v>0</v>
      </c>
      <c r="Q318" s="50">
        <f t="shared" si="136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74</v>
      </c>
      <c r="C319" s="50" t="s">
        <v>508</v>
      </c>
      <c r="D319" s="50" t="s">
        <v>512</v>
      </c>
      <c r="E319" s="50" t="str">
        <f t="shared" si="112"/>
        <v>hard coal</v>
      </c>
      <c r="F319" s="50">
        <v>62927567.200000003</v>
      </c>
      <c r="G319" s="50">
        <f t="shared" si="131"/>
        <v>62965707.665000007</v>
      </c>
      <c r="H319" s="50">
        <v>63003848.130000003</v>
      </c>
      <c r="I319" s="50">
        <f t="shared" si="132"/>
        <v>62976227.265000001</v>
      </c>
      <c r="J319" s="50">
        <v>62948606.399999999</v>
      </c>
      <c r="K319" s="50">
        <f t="shared" si="133"/>
        <v>63089162.965000004</v>
      </c>
      <c r="L319" s="50">
        <v>63229719.530000001</v>
      </c>
      <c r="M319" s="50">
        <f t="shared" si="134"/>
        <v>63201139.894999996</v>
      </c>
      <c r="N319" s="50">
        <v>63172560.259999998</v>
      </c>
      <c r="O319" s="50">
        <f t="shared" si="135"/>
        <v>63362413.864999995</v>
      </c>
      <c r="P319" s="50">
        <v>63552267.469999999</v>
      </c>
      <c r="Q319" s="50">
        <f t="shared" si="136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74</v>
      </c>
      <c r="C320" s="50" t="s">
        <v>508</v>
      </c>
      <c r="D320" s="50" t="s">
        <v>513</v>
      </c>
      <c r="E320" s="50" t="str">
        <f t="shared" si="112"/>
        <v>solar thermal</v>
      </c>
      <c r="F320" s="50">
        <v>0</v>
      </c>
      <c r="G320" s="50">
        <f t="shared" si="131"/>
        <v>0</v>
      </c>
      <c r="H320" s="50">
        <v>0</v>
      </c>
      <c r="I320" s="50">
        <f t="shared" si="132"/>
        <v>0</v>
      </c>
      <c r="J320" s="50">
        <v>0</v>
      </c>
      <c r="K320" s="50">
        <f t="shared" si="133"/>
        <v>0</v>
      </c>
      <c r="L320" s="50">
        <v>0</v>
      </c>
      <c r="M320" s="50">
        <f t="shared" si="134"/>
        <v>0</v>
      </c>
      <c r="N320" s="50">
        <v>0</v>
      </c>
      <c r="O320" s="50">
        <f t="shared" si="135"/>
        <v>0</v>
      </c>
      <c r="P320" s="50">
        <v>0</v>
      </c>
      <c r="Q320" s="50">
        <f t="shared" si="136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74</v>
      </c>
      <c r="C321" s="50" t="s">
        <v>508</v>
      </c>
      <c r="D321" s="50" t="s">
        <v>514</v>
      </c>
      <c r="E321" s="50" t="str">
        <f t="shared" si="112"/>
        <v>geothermal</v>
      </c>
      <c r="F321" s="50">
        <v>0</v>
      </c>
      <c r="G321" s="50">
        <f t="shared" si="131"/>
        <v>0</v>
      </c>
      <c r="H321" s="50">
        <v>0</v>
      </c>
      <c r="I321" s="50">
        <f t="shared" si="132"/>
        <v>0</v>
      </c>
      <c r="J321" s="50">
        <v>0</v>
      </c>
      <c r="K321" s="50">
        <f t="shared" si="133"/>
        <v>0</v>
      </c>
      <c r="L321" s="50">
        <v>0</v>
      </c>
      <c r="M321" s="50">
        <f t="shared" si="134"/>
        <v>0</v>
      </c>
      <c r="N321" s="50">
        <v>0</v>
      </c>
      <c r="O321" s="50">
        <f t="shared" si="135"/>
        <v>0</v>
      </c>
      <c r="P321" s="50">
        <v>0</v>
      </c>
      <c r="Q321" s="50">
        <f t="shared" si="136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74</v>
      </c>
      <c r="C322" s="50" t="s">
        <v>508</v>
      </c>
      <c r="D322" s="50" t="s">
        <v>515</v>
      </c>
      <c r="E322" s="50" t="str">
        <f t="shared" si="112"/>
        <v>hydro</v>
      </c>
      <c r="F322" s="50">
        <v>1066473.4909999999</v>
      </c>
      <c r="G322" s="50">
        <f t="shared" si="131"/>
        <v>1091395.379</v>
      </c>
      <c r="H322" s="50">
        <v>1116317.267</v>
      </c>
      <c r="I322" s="50">
        <f t="shared" si="132"/>
        <v>1113993.9214999999</v>
      </c>
      <c r="J322" s="50">
        <v>1111670.5759999999</v>
      </c>
      <c r="K322" s="50">
        <f t="shared" si="133"/>
        <v>1114425.4594999999</v>
      </c>
      <c r="L322" s="50">
        <v>1117180.3430000001</v>
      </c>
      <c r="M322" s="50">
        <f t="shared" si="134"/>
        <v>1117543.159</v>
      </c>
      <c r="N322" s="50">
        <v>1117905.9750000001</v>
      </c>
      <c r="O322" s="50">
        <f t="shared" si="135"/>
        <v>1117905.9750000001</v>
      </c>
      <c r="P322" s="50">
        <v>1117905.9750000001</v>
      </c>
      <c r="Q322" s="50">
        <f t="shared" si="136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74</v>
      </c>
      <c r="C323" s="50" t="s">
        <v>508</v>
      </c>
      <c r="D323" s="50" t="s">
        <v>517</v>
      </c>
      <c r="E323" s="50" t="str">
        <f t="shared" ref="E323:E386" si="137">LOOKUP(D323,$U$2:$V$15,$V$2:$V$15)</f>
        <v>hydro</v>
      </c>
      <c r="F323" s="50">
        <v>0</v>
      </c>
      <c r="G323" s="50">
        <f t="shared" si="131"/>
        <v>0</v>
      </c>
      <c r="H323" s="50">
        <v>0</v>
      </c>
      <c r="I323" s="50">
        <f t="shared" si="132"/>
        <v>0</v>
      </c>
      <c r="J323" s="50">
        <v>0</v>
      </c>
      <c r="K323" s="50">
        <f t="shared" si="133"/>
        <v>0</v>
      </c>
      <c r="L323" s="50">
        <v>0</v>
      </c>
      <c r="M323" s="50">
        <f t="shared" si="134"/>
        <v>0</v>
      </c>
      <c r="N323" s="50">
        <v>0</v>
      </c>
      <c r="O323" s="50">
        <f t="shared" si="135"/>
        <v>0</v>
      </c>
      <c r="P323" s="50">
        <v>0</v>
      </c>
      <c r="Q323" s="50">
        <f t="shared" si="136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74</v>
      </c>
      <c r="C324" s="50" t="s">
        <v>508</v>
      </c>
      <c r="D324" s="50" t="s">
        <v>516</v>
      </c>
      <c r="E324" s="50" t="str">
        <f t="shared" si="137"/>
        <v>onshore wind</v>
      </c>
      <c r="F324" s="50">
        <v>2901902.5159999998</v>
      </c>
      <c r="G324" s="50">
        <f t="shared" si="131"/>
        <v>2903590.571</v>
      </c>
      <c r="H324" s="50">
        <v>2905278.6260000002</v>
      </c>
      <c r="I324" s="50">
        <f t="shared" si="132"/>
        <v>2888665.2810000004</v>
      </c>
      <c r="J324" s="50">
        <v>2872051.9360000002</v>
      </c>
      <c r="K324" s="50">
        <f t="shared" si="133"/>
        <v>2862917.9134999998</v>
      </c>
      <c r="L324" s="50">
        <v>2853783.8909999998</v>
      </c>
      <c r="M324" s="50">
        <f t="shared" si="134"/>
        <v>2845040.1969999997</v>
      </c>
      <c r="N324" s="50">
        <v>2836296.503</v>
      </c>
      <c r="O324" s="50">
        <f t="shared" si="135"/>
        <v>2831186.4534999998</v>
      </c>
      <c r="P324" s="50">
        <v>2826076.4040000001</v>
      </c>
      <c r="Q324" s="50">
        <f t="shared" si="136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74</v>
      </c>
      <c r="C325" s="50" t="s">
        <v>508</v>
      </c>
      <c r="D325" s="50" t="s">
        <v>518</v>
      </c>
      <c r="E325" s="50" t="str">
        <f t="shared" si="137"/>
        <v>natural gas nonpeaker</v>
      </c>
      <c r="F325" s="50">
        <v>5496352.0590000004</v>
      </c>
      <c r="G325" s="50">
        <f t="shared" si="131"/>
        <v>5166996.6984999999</v>
      </c>
      <c r="H325" s="50">
        <v>4837641.3380000005</v>
      </c>
      <c r="I325" s="50">
        <f t="shared" si="132"/>
        <v>4514453.5060000001</v>
      </c>
      <c r="J325" s="50">
        <v>4191265.6740000001</v>
      </c>
      <c r="K325" s="50">
        <f t="shared" si="133"/>
        <v>3466869.8909999998</v>
      </c>
      <c r="L325" s="50">
        <v>2742474.108</v>
      </c>
      <c r="M325" s="50">
        <f t="shared" si="134"/>
        <v>2392778.9715</v>
      </c>
      <c r="N325" s="50">
        <v>2043083.835</v>
      </c>
      <c r="O325" s="50">
        <f t="shared" si="135"/>
        <v>1967883.4924999999</v>
      </c>
      <c r="P325" s="50">
        <v>1892683.15</v>
      </c>
      <c r="Q325" s="50">
        <f t="shared" si="136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74</v>
      </c>
      <c r="C326" s="50" t="s">
        <v>508</v>
      </c>
      <c r="D326" s="50" t="s">
        <v>519</v>
      </c>
      <c r="E326" s="50" t="str">
        <f t="shared" si="137"/>
        <v>natural gas peaker</v>
      </c>
      <c r="F326" s="50">
        <v>108155</v>
      </c>
      <c r="G326" s="50">
        <f t="shared" si="131"/>
        <v>107340.2</v>
      </c>
      <c r="H326" s="50">
        <v>106525.4</v>
      </c>
      <c r="I326" s="50">
        <f t="shared" si="132"/>
        <v>106197.54</v>
      </c>
      <c r="J326" s="50">
        <v>105869.68</v>
      </c>
      <c r="K326" s="50">
        <f t="shared" si="133"/>
        <v>96113.42</v>
      </c>
      <c r="L326" s="50">
        <v>86357.16</v>
      </c>
      <c r="M326" s="50">
        <f t="shared" si="134"/>
        <v>82628.48000000001</v>
      </c>
      <c r="N326" s="50">
        <v>78899.8</v>
      </c>
      <c r="O326" s="50">
        <f t="shared" si="135"/>
        <v>75892.800000000003</v>
      </c>
      <c r="P326" s="50">
        <v>72885.8</v>
      </c>
      <c r="Q326" s="50">
        <f t="shared" si="136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74</v>
      </c>
      <c r="C327" s="50" t="s">
        <v>508</v>
      </c>
      <c r="D327" s="50" t="s">
        <v>520</v>
      </c>
      <c r="E327" s="50" t="str">
        <f t="shared" si="137"/>
        <v>nuclear</v>
      </c>
      <c r="F327" s="50">
        <v>9407064.2400000002</v>
      </c>
      <c r="G327" s="50">
        <f t="shared" si="131"/>
        <v>9407064.2400000002</v>
      </c>
      <c r="H327" s="50">
        <v>9407064.2400000002</v>
      </c>
      <c r="I327" s="50">
        <f t="shared" si="132"/>
        <v>9407064.2400000002</v>
      </c>
      <c r="J327" s="50">
        <v>9407064.2400000002</v>
      </c>
      <c r="K327" s="50">
        <f t="shared" si="133"/>
        <v>9407064.2400000002</v>
      </c>
      <c r="L327" s="50">
        <v>9407064.2400000002</v>
      </c>
      <c r="M327" s="50">
        <f t="shared" si="134"/>
        <v>9407064.2400000002</v>
      </c>
      <c r="N327" s="50">
        <v>9407064.2400000002</v>
      </c>
      <c r="O327" s="50">
        <f t="shared" si="135"/>
        <v>9407064.2400000002</v>
      </c>
      <c r="P327" s="50">
        <v>9407064.2400000002</v>
      </c>
      <c r="Q327" s="50">
        <f t="shared" si="136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74</v>
      </c>
      <c r="C328" s="50" t="s">
        <v>508</v>
      </c>
      <c r="D328" s="50" t="s">
        <v>521</v>
      </c>
      <c r="E328" s="50" t="str">
        <f t="shared" si="137"/>
        <v>offshore wind</v>
      </c>
      <c r="F328" s="50">
        <v>0</v>
      </c>
      <c r="G328" s="50">
        <f t="shared" si="131"/>
        <v>0</v>
      </c>
      <c r="H328" s="50">
        <v>0</v>
      </c>
      <c r="I328" s="50">
        <f t="shared" si="132"/>
        <v>0</v>
      </c>
      <c r="J328" s="50">
        <v>0</v>
      </c>
      <c r="K328" s="50">
        <f t="shared" si="133"/>
        <v>0</v>
      </c>
      <c r="L328" s="50">
        <v>0</v>
      </c>
      <c r="M328" s="50">
        <f t="shared" si="134"/>
        <v>0</v>
      </c>
      <c r="N328" s="50">
        <v>0</v>
      </c>
      <c r="O328" s="50">
        <f t="shared" si="135"/>
        <v>0</v>
      </c>
      <c r="P328" s="50">
        <v>0</v>
      </c>
      <c r="Q328" s="50">
        <f t="shared" si="136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74</v>
      </c>
      <c r="C329" s="50" t="s">
        <v>508</v>
      </c>
      <c r="D329" s="50" t="s">
        <v>522</v>
      </c>
      <c r="E329" s="50" t="str">
        <f t="shared" si="137"/>
        <v>crude oil</v>
      </c>
      <c r="F329" s="50">
        <v>75518.625599999999</v>
      </c>
      <c r="G329" s="50">
        <f t="shared" si="131"/>
        <v>75518.625599999999</v>
      </c>
      <c r="H329" s="50">
        <v>75518.625599999999</v>
      </c>
      <c r="I329" s="50">
        <f t="shared" si="132"/>
        <v>75518.625599999999</v>
      </c>
      <c r="J329" s="50">
        <v>75518.625599999999</v>
      </c>
      <c r="K329" s="50">
        <f t="shared" si="133"/>
        <v>75518.625599999999</v>
      </c>
      <c r="L329" s="50">
        <v>75518.625599999999</v>
      </c>
      <c r="M329" s="50">
        <f t="shared" si="134"/>
        <v>75518.625599999999</v>
      </c>
      <c r="N329" s="50">
        <v>75518.625599999999</v>
      </c>
      <c r="O329" s="50">
        <f t="shared" si="135"/>
        <v>75518.625599999999</v>
      </c>
      <c r="P329" s="50">
        <v>75518.625599999999</v>
      </c>
      <c r="Q329" s="50">
        <f t="shared" si="136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74</v>
      </c>
      <c r="C330" s="50" t="s">
        <v>508</v>
      </c>
      <c r="D330" s="50" t="s">
        <v>523</v>
      </c>
      <c r="E330" s="50" t="str">
        <f t="shared" si="137"/>
        <v>solar PV</v>
      </c>
      <c r="F330" s="50">
        <v>220432.03890000001</v>
      </c>
      <c r="G330" s="50">
        <f t="shared" si="131"/>
        <v>229375.41755000001</v>
      </c>
      <c r="H330" s="50">
        <v>238318.79620000001</v>
      </c>
      <c r="I330" s="50">
        <f t="shared" si="132"/>
        <v>245404.5661</v>
      </c>
      <c r="J330" s="50">
        <v>252490.33600000001</v>
      </c>
      <c r="K330" s="50">
        <f t="shared" si="133"/>
        <v>260132.21595000001</v>
      </c>
      <c r="L330" s="50">
        <v>267774.09590000001</v>
      </c>
      <c r="M330" s="50">
        <f t="shared" si="134"/>
        <v>280338.70519999997</v>
      </c>
      <c r="N330" s="50">
        <v>292903.31449999998</v>
      </c>
      <c r="O330" s="50">
        <f t="shared" si="135"/>
        <v>312804.38394999999</v>
      </c>
      <c r="P330" s="50">
        <v>332705.4534</v>
      </c>
      <c r="Q330" s="50">
        <f t="shared" si="136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74</v>
      </c>
      <c r="C331" s="50" t="s">
        <v>508</v>
      </c>
      <c r="D331" s="50" t="s">
        <v>524</v>
      </c>
      <c r="E331" s="50" t="str">
        <f t="shared" si="137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74</v>
      </c>
      <c r="C332" s="50" t="s">
        <v>508</v>
      </c>
      <c r="D332" s="50" t="s">
        <v>526</v>
      </c>
      <c r="E332" s="50" t="str">
        <f t="shared" si="137"/>
        <v>solar PV</v>
      </c>
      <c r="F332" s="50">
        <v>133721.80119999999</v>
      </c>
      <c r="G332" s="50">
        <f t="shared" ref="G332:G345" si="138">AVERAGE(F332,H332)</f>
        <v>133725.91310000001</v>
      </c>
      <c r="H332" s="50">
        <v>133730.02499999999</v>
      </c>
      <c r="I332" s="50">
        <f t="shared" ref="I332:I345" si="139">AVERAGE(H332,J332)</f>
        <v>133734.09629999998</v>
      </c>
      <c r="J332" s="50">
        <v>133738.16759999999</v>
      </c>
      <c r="K332" s="50">
        <f t="shared" ref="K332:K345" si="140">AVERAGE(J332,L332)</f>
        <v>133073.21064999999</v>
      </c>
      <c r="L332" s="50">
        <v>132408.2537</v>
      </c>
      <c r="M332" s="50">
        <f t="shared" ref="M332:M345" si="141">AVERAGE(L332,N332)</f>
        <v>131746.70084999999</v>
      </c>
      <c r="N332" s="50">
        <v>131085.14799999999</v>
      </c>
      <c r="O332" s="50">
        <f t="shared" ref="O332:O345" si="142">AVERAGE(N332,P332)</f>
        <v>130430.46109999999</v>
      </c>
      <c r="P332" s="50">
        <v>129775.7742</v>
      </c>
      <c r="Q332" s="50">
        <f t="shared" ref="Q332:Q345" si="143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71</v>
      </c>
      <c r="C333" s="50" t="s">
        <v>508</v>
      </c>
      <c r="D333" s="50" t="s">
        <v>511</v>
      </c>
      <c r="E333" s="50" t="str">
        <f t="shared" si="137"/>
        <v>biomass</v>
      </c>
      <c r="F333" s="50">
        <v>0</v>
      </c>
      <c r="G333" s="50">
        <f t="shared" si="138"/>
        <v>0</v>
      </c>
      <c r="H333" s="50">
        <v>0</v>
      </c>
      <c r="I333" s="50">
        <f t="shared" si="139"/>
        <v>0</v>
      </c>
      <c r="J333" s="50">
        <v>0</v>
      </c>
      <c r="K333" s="50">
        <f t="shared" si="140"/>
        <v>0</v>
      </c>
      <c r="L333" s="50">
        <v>0</v>
      </c>
      <c r="M333" s="50">
        <f t="shared" si="141"/>
        <v>0</v>
      </c>
      <c r="N333" s="50">
        <v>0</v>
      </c>
      <c r="O333" s="50">
        <f t="shared" si="142"/>
        <v>0</v>
      </c>
      <c r="P333" s="50">
        <v>0</v>
      </c>
      <c r="Q333" s="50">
        <f t="shared" si="143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71</v>
      </c>
      <c r="C334" s="50" t="s">
        <v>508</v>
      </c>
      <c r="D334" s="50" t="s">
        <v>512</v>
      </c>
      <c r="E334" s="50" t="str">
        <f t="shared" si="137"/>
        <v>hard coal</v>
      </c>
      <c r="F334" s="50">
        <v>8269259.3099999996</v>
      </c>
      <c r="G334" s="50">
        <f t="shared" si="138"/>
        <v>6118997.4304999998</v>
      </c>
      <c r="H334" s="50">
        <v>3968735.551</v>
      </c>
      <c r="I334" s="50">
        <f t="shared" si="139"/>
        <v>5091699.6694999998</v>
      </c>
      <c r="J334" s="50">
        <v>6214663.7879999997</v>
      </c>
      <c r="K334" s="50">
        <f t="shared" si="140"/>
        <v>7658564.3760000002</v>
      </c>
      <c r="L334" s="50">
        <v>9102464.9639999997</v>
      </c>
      <c r="M334" s="50">
        <f t="shared" si="141"/>
        <v>9351492.0209999997</v>
      </c>
      <c r="N334" s="50">
        <v>9600519.0779999997</v>
      </c>
      <c r="O334" s="50">
        <f t="shared" si="142"/>
        <v>9491883.0850000009</v>
      </c>
      <c r="P334" s="50">
        <v>9383247.0920000002</v>
      </c>
      <c r="Q334" s="50">
        <f t="shared" si="143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71</v>
      </c>
      <c r="C335" s="50" t="s">
        <v>508</v>
      </c>
      <c r="D335" s="50" t="s">
        <v>513</v>
      </c>
      <c r="E335" s="50" t="str">
        <f t="shared" si="137"/>
        <v>solar thermal</v>
      </c>
      <c r="F335" s="50">
        <v>0</v>
      </c>
      <c r="G335" s="50">
        <f t="shared" si="138"/>
        <v>0</v>
      </c>
      <c r="H335" s="50">
        <v>0</v>
      </c>
      <c r="I335" s="50">
        <f t="shared" si="139"/>
        <v>0</v>
      </c>
      <c r="J335" s="50">
        <v>0</v>
      </c>
      <c r="K335" s="50">
        <f t="shared" si="140"/>
        <v>0</v>
      </c>
      <c r="L335" s="50">
        <v>0</v>
      </c>
      <c r="M335" s="50">
        <f t="shared" si="141"/>
        <v>0</v>
      </c>
      <c r="N335" s="50">
        <v>0</v>
      </c>
      <c r="O335" s="50">
        <f t="shared" si="142"/>
        <v>0</v>
      </c>
      <c r="P335" s="50">
        <v>0</v>
      </c>
      <c r="Q335" s="50">
        <f t="shared" si="143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71</v>
      </c>
      <c r="C336" s="50" t="s">
        <v>508</v>
      </c>
      <c r="D336" s="50" t="s">
        <v>514</v>
      </c>
      <c r="E336" s="50" t="str">
        <f t="shared" si="137"/>
        <v>geothermal</v>
      </c>
      <c r="F336" s="50">
        <v>0</v>
      </c>
      <c r="G336" s="50">
        <f t="shared" si="138"/>
        <v>0</v>
      </c>
      <c r="H336" s="50">
        <v>0</v>
      </c>
      <c r="I336" s="50">
        <f t="shared" si="139"/>
        <v>0</v>
      </c>
      <c r="J336" s="50">
        <v>0</v>
      </c>
      <c r="K336" s="50">
        <f t="shared" si="140"/>
        <v>0</v>
      </c>
      <c r="L336" s="50">
        <v>0</v>
      </c>
      <c r="M336" s="50">
        <f t="shared" si="141"/>
        <v>0</v>
      </c>
      <c r="N336" s="50">
        <v>0</v>
      </c>
      <c r="O336" s="50">
        <f t="shared" si="142"/>
        <v>0</v>
      </c>
      <c r="P336" s="50">
        <v>0</v>
      </c>
      <c r="Q336" s="50">
        <f t="shared" si="143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71</v>
      </c>
      <c r="C337" s="50" t="s">
        <v>508</v>
      </c>
      <c r="D337" s="50" t="s">
        <v>515</v>
      </c>
      <c r="E337" s="50" t="str">
        <f t="shared" si="137"/>
        <v>hydro</v>
      </c>
      <c r="F337" s="50">
        <v>0</v>
      </c>
      <c r="G337" s="50">
        <f t="shared" si="138"/>
        <v>0</v>
      </c>
      <c r="H337" s="50">
        <v>0</v>
      </c>
      <c r="I337" s="50">
        <f t="shared" si="139"/>
        <v>0</v>
      </c>
      <c r="J337" s="50">
        <v>0</v>
      </c>
      <c r="K337" s="50">
        <f t="shared" si="140"/>
        <v>0</v>
      </c>
      <c r="L337" s="50">
        <v>0</v>
      </c>
      <c r="M337" s="50">
        <f t="shared" si="141"/>
        <v>0</v>
      </c>
      <c r="N337" s="50">
        <v>0</v>
      </c>
      <c r="O337" s="50">
        <f t="shared" si="142"/>
        <v>0</v>
      </c>
      <c r="P337" s="50">
        <v>0</v>
      </c>
      <c r="Q337" s="50">
        <f t="shared" si="143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71</v>
      </c>
      <c r="C338" s="50" t="s">
        <v>508</v>
      </c>
      <c r="D338" s="50" t="s">
        <v>517</v>
      </c>
      <c r="E338" s="50" t="str">
        <f t="shared" si="137"/>
        <v>hydro</v>
      </c>
      <c r="F338" s="50">
        <v>0</v>
      </c>
      <c r="G338" s="50">
        <f t="shared" si="138"/>
        <v>0</v>
      </c>
      <c r="H338" s="50">
        <v>0</v>
      </c>
      <c r="I338" s="50">
        <f t="shared" si="139"/>
        <v>0</v>
      </c>
      <c r="J338" s="50">
        <v>0</v>
      </c>
      <c r="K338" s="50">
        <f t="shared" si="140"/>
        <v>0</v>
      </c>
      <c r="L338" s="50">
        <v>0</v>
      </c>
      <c r="M338" s="50">
        <f t="shared" si="141"/>
        <v>0</v>
      </c>
      <c r="N338" s="50">
        <v>0</v>
      </c>
      <c r="O338" s="50">
        <f t="shared" si="142"/>
        <v>0</v>
      </c>
      <c r="P338" s="50">
        <v>0</v>
      </c>
      <c r="Q338" s="50">
        <f t="shared" si="143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71</v>
      </c>
      <c r="C339" s="50" t="s">
        <v>508</v>
      </c>
      <c r="D339" s="50" t="s">
        <v>516</v>
      </c>
      <c r="E339" s="50" t="str">
        <f t="shared" si="137"/>
        <v>onshore wind</v>
      </c>
      <c r="F339" s="50">
        <v>0</v>
      </c>
      <c r="G339" s="50">
        <f t="shared" si="138"/>
        <v>0</v>
      </c>
      <c r="H339" s="50">
        <v>0</v>
      </c>
      <c r="I339" s="50">
        <f t="shared" si="139"/>
        <v>0</v>
      </c>
      <c r="J339" s="50">
        <v>0</v>
      </c>
      <c r="K339" s="50">
        <f t="shared" si="140"/>
        <v>0</v>
      </c>
      <c r="L339" s="50">
        <v>0</v>
      </c>
      <c r="M339" s="50">
        <f t="shared" si="141"/>
        <v>0</v>
      </c>
      <c r="N339" s="50">
        <v>0</v>
      </c>
      <c r="O339" s="50">
        <f t="shared" si="142"/>
        <v>0</v>
      </c>
      <c r="P339" s="50">
        <v>0</v>
      </c>
      <c r="Q339" s="50">
        <f t="shared" si="143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71</v>
      </c>
      <c r="C340" s="50" t="s">
        <v>508</v>
      </c>
      <c r="D340" s="50" t="s">
        <v>518</v>
      </c>
      <c r="E340" s="50" t="str">
        <f t="shared" si="137"/>
        <v>natural gas nonpeaker</v>
      </c>
      <c r="F340" s="50">
        <v>34484110.340000004</v>
      </c>
      <c r="G340" s="50">
        <f t="shared" si="138"/>
        <v>34079741.385000005</v>
      </c>
      <c r="H340" s="50">
        <v>33675372.43</v>
      </c>
      <c r="I340" s="50">
        <f t="shared" si="139"/>
        <v>29805091.925000001</v>
      </c>
      <c r="J340" s="50">
        <v>25934811.420000002</v>
      </c>
      <c r="K340" s="50">
        <f t="shared" si="140"/>
        <v>20921034.09</v>
      </c>
      <c r="L340" s="50">
        <v>15907256.76</v>
      </c>
      <c r="M340" s="50">
        <f t="shared" si="141"/>
        <v>15000787.795</v>
      </c>
      <c r="N340" s="50">
        <v>14094318.83</v>
      </c>
      <c r="O340" s="50">
        <f t="shared" si="142"/>
        <v>13539822.859999999</v>
      </c>
      <c r="P340" s="50">
        <v>12985326.890000001</v>
      </c>
      <c r="Q340" s="50">
        <f t="shared" si="143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71</v>
      </c>
      <c r="C341" s="50" t="s">
        <v>508</v>
      </c>
      <c r="D341" s="50" t="s">
        <v>519</v>
      </c>
      <c r="E341" s="50" t="str">
        <f t="shared" si="137"/>
        <v>natural gas peaker</v>
      </c>
      <c r="F341" s="50">
        <v>48624.160000000003</v>
      </c>
      <c r="G341" s="50">
        <f t="shared" si="138"/>
        <v>48352.56</v>
      </c>
      <c r="H341" s="50">
        <v>48080.959999999999</v>
      </c>
      <c r="I341" s="50">
        <f t="shared" si="139"/>
        <v>46839.360000000001</v>
      </c>
      <c r="J341" s="50">
        <v>45597.760000000002</v>
      </c>
      <c r="K341" s="50">
        <f t="shared" si="140"/>
        <v>45597.760000000002</v>
      </c>
      <c r="L341" s="50">
        <v>45597.760000000002</v>
      </c>
      <c r="M341" s="50">
        <f t="shared" si="141"/>
        <v>45597.760000000002</v>
      </c>
      <c r="N341" s="50">
        <v>45597.760000000002</v>
      </c>
      <c r="O341" s="50">
        <f t="shared" si="142"/>
        <v>45597.760000000002</v>
      </c>
      <c r="P341" s="50">
        <v>45597.760000000002</v>
      </c>
      <c r="Q341" s="50">
        <f t="shared" si="143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71</v>
      </c>
      <c r="C342" s="50" t="s">
        <v>508</v>
      </c>
      <c r="D342" s="50" t="s">
        <v>520</v>
      </c>
      <c r="E342" s="50" t="str">
        <f t="shared" si="137"/>
        <v>nuclear</v>
      </c>
      <c r="F342" s="50">
        <v>11075039.5</v>
      </c>
      <c r="G342" s="50">
        <f t="shared" si="138"/>
        <v>11075039.5</v>
      </c>
      <c r="H342" s="50">
        <v>11075039.5</v>
      </c>
      <c r="I342" s="50">
        <f t="shared" si="139"/>
        <v>11075039.5</v>
      </c>
      <c r="J342" s="50">
        <v>11075039.5</v>
      </c>
      <c r="K342" s="50">
        <f t="shared" si="140"/>
        <v>11075039.5</v>
      </c>
      <c r="L342" s="50">
        <v>11075039.5</v>
      </c>
      <c r="M342" s="50">
        <f t="shared" si="141"/>
        <v>11075039.5</v>
      </c>
      <c r="N342" s="50">
        <v>11075039.5</v>
      </c>
      <c r="O342" s="50">
        <f t="shared" si="142"/>
        <v>11075039.5</v>
      </c>
      <c r="P342" s="50">
        <v>11075039.5</v>
      </c>
      <c r="Q342" s="50">
        <f t="shared" si="143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71</v>
      </c>
      <c r="C343" s="50" t="s">
        <v>508</v>
      </c>
      <c r="D343" s="50" t="s">
        <v>521</v>
      </c>
      <c r="E343" s="50" t="str">
        <f t="shared" si="137"/>
        <v>offshore wind</v>
      </c>
      <c r="F343" s="50">
        <v>0</v>
      </c>
      <c r="G343" s="50">
        <f t="shared" si="138"/>
        <v>0</v>
      </c>
      <c r="H343" s="50">
        <v>0</v>
      </c>
      <c r="I343" s="50">
        <f t="shared" si="139"/>
        <v>0</v>
      </c>
      <c r="J343" s="50">
        <v>0</v>
      </c>
      <c r="K343" s="50">
        <f t="shared" si="140"/>
        <v>0</v>
      </c>
      <c r="L343" s="50">
        <v>0</v>
      </c>
      <c r="M343" s="50">
        <f t="shared" si="141"/>
        <v>0</v>
      </c>
      <c r="N343" s="50">
        <v>0</v>
      </c>
      <c r="O343" s="50">
        <f t="shared" si="142"/>
        <v>0</v>
      </c>
      <c r="P343" s="50">
        <v>0</v>
      </c>
      <c r="Q343" s="50">
        <f t="shared" si="143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71</v>
      </c>
      <c r="C344" s="50" t="s">
        <v>508</v>
      </c>
      <c r="D344" s="50" t="s">
        <v>522</v>
      </c>
      <c r="E344" s="50" t="str">
        <f t="shared" si="137"/>
        <v>crude oil</v>
      </c>
      <c r="F344" s="50">
        <v>7323.0182400000003</v>
      </c>
      <c r="G344" s="50">
        <f t="shared" si="138"/>
        <v>7323.0182400000003</v>
      </c>
      <c r="H344" s="50">
        <v>7323.0182400000003</v>
      </c>
      <c r="I344" s="50">
        <f t="shared" si="139"/>
        <v>7323.0182400000003</v>
      </c>
      <c r="J344" s="50">
        <v>7323.0182400000003</v>
      </c>
      <c r="K344" s="50">
        <f t="shared" si="140"/>
        <v>7323.0182400000003</v>
      </c>
      <c r="L344" s="50">
        <v>7323.0182400000003</v>
      </c>
      <c r="M344" s="50">
        <f t="shared" si="141"/>
        <v>7323.0182400000003</v>
      </c>
      <c r="N344" s="50">
        <v>7323.0182400000003</v>
      </c>
      <c r="O344" s="50">
        <f t="shared" si="142"/>
        <v>7323.0182400000003</v>
      </c>
      <c r="P344" s="50">
        <v>7323.0182400000003</v>
      </c>
      <c r="Q344" s="50">
        <f t="shared" si="143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71</v>
      </c>
      <c r="C345" s="50" t="s">
        <v>508</v>
      </c>
      <c r="D345" s="50" t="s">
        <v>523</v>
      </c>
      <c r="E345" s="50" t="str">
        <f t="shared" si="137"/>
        <v>solar PV</v>
      </c>
      <c r="F345" s="50">
        <v>4929.5555590000004</v>
      </c>
      <c r="G345" s="50">
        <f t="shared" si="138"/>
        <v>6972.4050555000003</v>
      </c>
      <c r="H345" s="50">
        <v>9015.2545520000003</v>
      </c>
      <c r="I345" s="50">
        <f t="shared" si="139"/>
        <v>12319.947640999999</v>
      </c>
      <c r="J345" s="50">
        <v>15624.640729999999</v>
      </c>
      <c r="K345" s="50">
        <f t="shared" si="140"/>
        <v>21961.627199999999</v>
      </c>
      <c r="L345" s="50">
        <v>28298.613669999999</v>
      </c>
      <c r="M345" s="50">
        <f t="shared" si="141"/>
        <v>41860.170014999996</v>
      </c>
      <c r="N345" s="50">
        <v>55421.726360000001</v>
      </c>
      <c r="O345" s="50">
        <f t="shared" si="142"/>
        <v>83486.903829999996</v>
      </c>
      <c r="P345" s="50">
        <v>111552.08130000001</v>
      </c>
      <c r="Q345" s="50">
        <f t="shared" si="143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71</v>
      </c>
      <c r="C346" s="50" t="s">
        <v>508</v>
      </c>
      <c r="D346" s="50" t="s">
        <v>524</v>
      </c>
      <c r="E346" s="50" t="str">
        <f t="shared" si="137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71</v>
      </c>
      <c r="C347" s="50" t="s">
        <v>508</v>
      </c>
      <c r="D347" s="50" t="s">
        <v>526</v>
      </c>
      <c r="E347" s="50" t="str">
        <f t="shared" si="137"/>
        <v>solar PV</v>
      </c>
      <c r="F347" s="50">
        <v>370195.03639999998</v>
      </c>
      <c r="G347" s="50">
        <f t="shared" ref="G347:G360" si="144">AVERAGE(F347,H347)</f>
        <v>370195.04339999997</v>
      </c>
      <c r="H347" s="50">
        <v>370195.05040000001</v>
      </c>
      <c r="I347" s="50">
        <f t="shared" ref="I347:I360" si="145">AVERAGE(H347,J347)</f>
        <v>370195.05040000001</v>
      </c>
      <c r="J347" s="50">
        <v>370195.05040000001</v>
      </c>
      <c r="K347" s="50">
        <f t="shared" ref="K347:K360" si="146">AVERAGE(J347,L347)</f>
        <v>368362.45550000004</v>
      </c>
      <c r="L347" s="50">
        <v>366529.86060000001</v>
      </c>
      <c r="M347" s="50">
        <f t="shared" ref="M347:M360" si="147">AVERAGE(L347,N347)</f>
        <v>364698.14860000001</v>
      </c>
      <c r="N347" s="50">
        <v>362866.43660000002</v>
      </c>
      <c r="O347" s="50">
        <f t="shared" ref="O347:O360" si="148">AVERAGE(N347,P347)</f>
        <v>362690.3468</v>
      </c>
      <c r="P347" s="50">
        <v>362514.25699999998</v>
      </c>
      <c r="Q347" s="50">
        <f t="shared" ref="Q347:Q360" si="149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76</v>
      </c>
      <c r="C348" s="50" t="s">
        <v>508</v>
      </c>
      <c r="D348" s="50" t="s">
        <v>511</v>
      </c>
      <c r="E348" s="50" t="str">
        <f t="shared" si="137"/>
        <v>biomass</v>
      </c>
      <c r="F348" s="50">
        <v>0</v>
      </c>
      <c r="G348" s="50">
        <f t="shared" si="144"/>
        <v>0</v>
      </c>
      <c r="H348" s="50">
        <v>0</v>
      </c>
      <c r="I348" s="50">
        <f t="shared" si="145"/>
        <v>0</v>
      </c>
      <c r="J348" s="50">
        <v>0</v>
      </c>
      <c r="K348" s="50">
        <f t="shared" si="146"/>
        <v>0</v>
      </c>
      <c r="L348" s="50">
        <v>0</v>
      </c>
      <c r="M348" s="50">
        <f t="shared" si="147"/>
        <v>0</v>
      </c>
      <c r="N348" s="50">
        <v>0</v>
      </c>
      <c r="O348" s="50">
        <f t="shared" si="148"/>
        <v>0</v>
      </c>
      <c r="P348" s="50">
        <v>0</v>
      </c>
      <c r="Q348" s="50">
        <f t="shared" si="149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76</v>
      </c>
      <c r="C349" s="50" t="s">
        <v>508</v>
      </c>
      <c r="D349" s="50" t="s">
        <v>512</v>
      </c>
      <c r="E349" s="50" t="str">
        <f t="shared" si="137"/>
        <v>hard coal</v>
      </c>
      <c r="F349" s="50">
        <v>9594534.8890000004</v>
      </c>
      <c r="G349" s="50">
        <f t="shared" si="144"/>
        <v>9410066.3159999996</v>
      </c>
      <c r="H349" s="50">
        <v>9225597.7430000007</v>
      </c>
      <c r="I349" s="50">
        <f t="shared" si="145"/>
        <v>10052239.146500001</v>
      </c>
      <c r="J349" s="50">
        <v>10878880.550000001</v>
      </c>
      <c r="K349" s="50">
        <f t="shared" si="146"/>
        <v>10948352.600000001</v>
      </c>
      <c r="L349" s="50">
        <v>11017824.65</v>
      </c>
      <c r="M349" s="50">
        <f t="shared" si="147"/>
        <v>5606300.7241500001</v>
      </c>
      <c r="N349" s="50">
        <v>194776.79829999999</v>
      </c>
      <c r="O349" s="50">
        <f t="shared" si="148"/>
        <v>183505.88514999999</v>
      </c>
      <c r="P349" s="50">
        <v>172234.97200000001</v>
      </c>
      <c r="Q349" s="50">
        <f t="shared" si="149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76</v>
      </c>
      <c r="C350" s="50" t="s">
        <v>508</v>
      </c>
      <c r="D350" s="50" t="s">
        <v>513</v>
      </c>
      <c r="E350" s="50" t="str">
        <f t="shared" si="137"/>
        <v>solar thermal</v>
      </c>
      <c r="F350" s="50">
        <v>0</v>
      </c>
      <c r="G350" s="50">
        <f t="shared" si="144"/>
        <v>0</v>
      </c>
      <c r="H350" s="50">
        <v>0</v>
      </c>
      <c r="I350" s="50">
        <f t="shared" si="145"/>
        <v>0</v>
      </c>
      <c r="J350" s="50">
        <v>0</v>
      </c>
      <c r="K350" s="50">
        <f t="shared" si="146"/>
        <v>0</v>
      </c>
      <c r="L350" s="50">
        <v>0</v>
      </c>
      <c r="M350" s="50">
        <f t="shared" si="147"/>
        <v>0</v>
      </c>
      <c r="N350" s="50">
        <v>0</v>
      </c>
      <c r="O350" s="50">
        <f t="shared" si="148"/>
        <v>0</v>
      </c>
      <c r="P350" s="50">
        <v>0</v>
      </c>
      <c r="Q350" s="50">
        <f t="shared" si="149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76</v>
      </c>
      <c r="C351" s="50" t="s">
        <v>508</v>
      </c>
      <c r="D351" s="50" t="s">
        <v>514</v>
      </c>
      <c r="E351" s="50" t="str">
        <f t="shared" si="137"/>
        <v>geothermal</v>
      </c>
      <c r="F351" s="50">
        <v>0</v>
      </c>
      <c r="G351" s="50">
        <f t="shared" si="144"/>
        <v>0</v>
      </c>
      <c r="H351" s="50">
        <v>0</v>
      </c>
      <c r="I351" s="50">
        <f t="shared" si="145"/>
        <v>0</v>
      </c>
      <c r="J351" s="50">
        <v>0</v>
      </c>
      <c r="K351" s="50">
        <f t="shared" si="146"/>
        <v>0</v>
      </c>
      <c r="L351" s="50">
        <v>0</v>
      </c>
      <c r="M351" s="50">
        <f t="shared" si="147"/>
        <v>0</v>
      </c>
      <c r="N351" s="50">
        <v>0</v>
      </c>
      <c r="O351" s="50">
        <f t="shared" si="148"/>
        <v>0</v>
      </c>
      <c r="P351" s="50">
        <v>0</v>
      </c>
      <c r="Q351" s="50">
        <f t="shared" si="149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76</v>
      </c>
      <c r="C352" s="50" t="s">
        <v>508</v>
      </c>
      <c r="D352" s="50" t="s">
        <v>515</v>
      </c>
      <c r="E352" s="50" t="str">
        <f t="shared" si="137"/>
        <v>hydro</v>
      </c>
      <c r="F352" s="50">
        <v>9990828.9370000008</v>
      </c>
      <c r="G352" s="50">
        <f t="shared" si="144"/>
        <v>10122350.533500001</v>
      </c>
      <c r="H352" s="50">
        <v>10253872.130000001</v>
      </c>
      <c r="I352" s="50">
        <f t="shared" si="145"/>
        <v>10253872.130000001</v>
      </c>
      <c r="J352" s="50">
        <v>10253872.130000001</v>
      </c>
      <c r="K352" s="50">
        <f t="shared" si="146"/>
        <v>10279183.380000001</v>
      </c>
      <c r="L352" s="50">
        <v>10304494.630000001</v>
      </c>
      <c r="M352" s="50">
        <f t="shared" si="147"/>
        <v>10304494.630000001</v>
      </c>
      <c r="N352" s="50">
        <v>10304494.630000001</v>
      </c>
      <c r="O352" s="50">
        <f t="shared" si="148"/>
        <v>10304494.630000001</v>
      </c>
      <c r="P352" s="50">
        <v>10304494.630000001</v>
      </c>
      <c r="Q352" s="50">
        <f t="shared" si="149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76</v>
      </c>
      <c r="C353" s="50" t="s">
        <v>508</v>
      </c>
      <c r="D353" s="50" t="s">
        <v>517</v>
      </c>
      <c r="E353" s="50" t="str">
        <f t="shared" si="137"/>
        <v>hydro</v>
      </c>
      <c r="F353" s="50">
        <v>9136.5802669999994</v>
      </c>
      <c r="G353" s="50">
        <f t="shared" si="144"/>
        <v>39608.290133499999</v>
      </c>
      <c r="H353" s="50">
        <v>70080</v>
      </c>
      <c r="I353" s="50">
        <f t="shared" si="145"/>
        <v>70080</v>
      </c>
      <c r="J353" s="50">
        <v>70080</v>
      </c>
      <c r="K353" s="50">
        <f t="shared" si="146"/>
        <v>70080</v>
      </c>
      <c r="L353" s="50">
        <v>70080</v>
      </c>
      <c r="M353" s="50">
        <f t="shared" si="147"/>
        <v>70080</v>
      </c>
      <c r="N353" s="50">
        <v>70080</v>
      </c>
      <c r="O353" s="50">
        <f t="shared" si="148"/>
        <v>70080</v>
      </c>
      <c r="P353" s="50">
        <v>70080</v>
      </c>
      <c r="Q353" s="50">
        <f t="shared" si="149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76</v>
      </c>
      <c r="C354" s="50" t="s">
        <v>508</v>
      </c>
      <c r="D354" s="50" t="s">
        <v>516</v>
      </c>
      <c r="E354" s="50" t="str">
        <f t="shared" si="137"/>
        <v>onshore wind</v>
      </c>
      <c r="F354" s="50">
        <v>2636084.9539999999</v>
      </c>
      <c r="G354" s="50">
        <f t="shared" si="144"/>
        <v>3615455.216</v>
      </c>
      <c r="H354" s="50">
        <v>4594825.4780000001</v>
      </c>
      <c r="I354" s="50">
        <f t="shared" si="145"/>
        <v>4599384.5525000002</v>
      </c>
      <c r="J354" s="50">
        <v>4603943.6270000003</v>
      </c>
      <c r="K354" s="50">
        <f t="shared" si="146"/>
        <v>4604554.0144999996</v>
      </c>
      <c r="L354" s="50">
        <v>4605164.4019999998</v>
      </c>
      <c r="M354" s="50">
        <f t="shared" si="147"/>
        <v>4605165.5415000003</v>
      </c>
      <c r="N354" s="50">
        <v>4605166.6809999999</v>
      </c>
      <c r="O354" s="50">
        <f t="shared" si="148"/>
        <v>4605384.182</v>
      </c>
      <c r="P354" s="50">
        <v>4605601.6830000002</v>
      </c>
      <c r="Q354" s="50">
        <f t="shared" si="149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76</v>
      </c>
      <c r="C355" s="50" t="s">
        <v>508</v>
      </c>
      <c r="D355" s="50" t="s">
        <v>518</v>
      </c>
      <c r="E355" s="50" t="str">
        <f t="shared" si="137"/>
        <v>natural gas nonpeaker</v>
      </c>
      <c r="F355" s="50">
        <v>6049.7943160000004</v>
      </c>
      <c r="G355" s="50">
        <f t="shared" si="144"/>
        <v>3869.6971579999999</v>
      </c>
      <c r="H355" s="50">
        <v>1689.6</v>
      </c>
      <c r="I355" s="50">
        <f t="shared" si="145"/>
        <v>5528.6083690000005</v>
      </c>
      <c r="J355" s="50">
        <v>9367.6167380000006</v>
      </c>
      <c r="K355" s="50">
        <f t="shared" si="146"/>
        <v>5528.6083690000005</v>
      </c>
      <c r="L355" s="50">
        <v>1689.6</v>
      </c>
      <c r="M355" s="50">
        <f t="shared" si="147"/>
        <v>54214.153850000002</v>
      </c>
      <c r="N355" s="50">
        <v>106738.7077</v>
      </c>
      <c r="O355" s="50">
        <f t="shared" si="148"/>
        <v>102317.83627</v>
      </c>
      <c r="P355" s="50">
        <v>97896.964840000001</v>
      </c>
      <c r="Q355" s="50">
        <f t="shared" si="149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76</v>
      </c>
      <c r="C356" s="50" t="s">
        <v>508</v>
      </c>
      <c r="D356" s="50" t="s">
        <v>519</v>
      </c>
      <c r="E356" s="50" t="str">
        <f t="shared" si="137"/>
        <v>natural gas peaker</v>
      </c>
      <c r="F356" s="50">
        <v>0</v>
      </c>
      <c r="G356" s="50">
        <f t="shared" si="144"/>
        <v>0</v>
      </c>
      <c r="H356" s="50">
        <v>0</v>
      </c>
      <c r="I356" s="50">
        <f t="shared" si="145"/>
        <v>0</v>
      </c>
      <c r="J356" s="50">
        <v>0</v>
      </c>
      <c r="K356" s="50">
        <f t="shared" si="146"/>
        <v>0</v>
      </c>
      <c r="L356" s="50">
        <v>0</v>
      </c>
      <c r="M356" s="50">
        <f t="shared" si="147"/>
        <v>0</v>
      </c>
      <c r="N356" s="50">
        <v>0</v>
      </c>
      <c r="O356" s="50">
        <f t="shared" si="148"/>
        <v>0</v>
      </c>
      <c r="P356" s="50">
        <v>0</v>
      </c>
      <c r="Q356" s="50">
        <f t="shared" si="149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76</v>
      </c>
      <c r="C357" s="50" t="s">
        <v>508</v>
      </c>
      <c r="D357" s="50" t="s">
        <v>520</v>
      </c>
      <c r="E357" s="50" t="str">
        <f t="shared" si="137"/>
        <v>nuclear</v>
      </c>
      <c r="F357" s="50">
        <v>0</v>
      </c>
      <c r="G357" s="50">
        <f t="shared" si="144"/>
        <v>0</v>
      </c>
      <c r="H357" s="50">
        <v>0</v>
      </c>
      <c r="I357" s="50">
        <f t="shared" si="145"/>
        <v>0</v>
      </c>
      <c r="J357" s="50">
        <v>0</v>
      </c>
      <c r="K357" s="50">
        <f t="shared" si="146"/>
        <v>0</v>
      </c>
      <c r="L357" s="50">
        <v>0</v>
      </c>
      <c r="M357" s="50">
        <f t="shared" si="147"/>
        <v>0</v>
      </c>
      <c r="N357" s="50">
        <v>0</v>
      </c>
      <c r="O357" s="50">
        <f t="shared" si="148"/>
        <v>0</v>
      </c>
      <c r="P357" s="50">
        <v>0</v>
      </c>
      <c r="Q357" s="50">
        <f t="shared" si="149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76</v>
      </c>
      <c r="C358" s="50" t="s">
        <v>508</v>
      </c>
      <c r="D358" s="50" t="s">
        <v>521</v>
      </c>
      <c r="E358" s="50" t="str">
        <f t="shared" si="137"/>
        <v>offshore wind</v>
      </c>
      <c r="F358" s="50">
        <v>0</v>
      </c>
      <c r="G358" s="50">
        <f t="shared" si="144"/>
        <v>0</v>
      </c>
      <c r="H358" s="50">
        <v>0</v>
      </c>
      <c r="I358" s="50">
        <f t="shared" si="145"/>
        <v>0</v>
      </c>
      <c r="J358" s="50">
        <v>0</v>
      </c>
      <c r="K358" s="50">
        <f t="shared" si="146"/>
        <v>0</v>
      </c>
      <c r="L358" s="50">
        <v>0</v>
      </c>
      <c r="M358" s="50">
        <f t="shared" si="147"/>
        <v>0</v>
      </c>
      <c r="N358" s="50">
        <v>0</v>
      </c>
      <c r="O358" s="50">
        <f t="shared" si="148"/>
        <v>0</v>
      </c>
      <c r="P358" s="50">
        <v>0</v>
      </c>
      <c r="Q358" s="50">
        <f t="shared" si="149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76</v>
      </c>
      <c r="C359" s="50" t="s">
        <v>508</v>
      </c>
      <c r="D359" s="50" t="s">
        <v>522</v>
      </c>
      <c r="E359" s="50" t="str">
        <f t="shared" si="137"/>
        <v>crude oil</v>
      </c>
      <c r="F359" s="50">
        <v>0</v>
      </c>
      <c r="G359" s="50">
        <f t="shared" si="144"/>
        <v>0</v>
      </c>
      <c r="H359" s="50">
        <v>0</v>
      </c>
      <c r="I359" s="50">
        <f t="shared" si="145"/>
        <v>0</v>
      </c>
      <c r="J359" s="50">
        <v>0</v>
      </c>
      <c r="K359" s="50">
        <f t="shared" si="146"/>
        <v>0</v>
      </c>
      <c r="L359" s="50">
        <v>0</v>
      </c>
      <c r="M359" s="50">
        <f t="shared" si="147"/>
        <v>0</v>
      </c>
      <c r="N359" s="50">
        <v>0</v>
      </c>
      <c r="O359" s="50">
        <f t="shared" si="148"/>
        <v>0</v>
      </c>
      <c r="P359" s="50">
        <v>0</v>
      </c>
      <c r="Q359" s="50">
        <f t="shared" si="149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76</v>
      </c>
      <c r="C360" s="50" t="s">
        <v>508</v>
      </c>
      <c r="D360" s="50" t="s">
        <v>523</v>
      </c>
      <c r="E360" s="50" t="str">
        <f t="shared" si="137"/>
        <v>solar PV</v>
      </c>
      <c r="F360" s="50">
        <v>14298.527050000001</v>
      </c>
      <c r="G360" s="50">
        <f t="shared" si="144"/>
        <v>15505.910900000001</v>
      </c>
      <c r="H360" s="50">
        <v>16713.294750000001</v>
      </c>
      <c r="I360" s="50">
        <f t="shared" si="145"/>
        <v>17909.825645000001</v>
      </c>
      <c r="J360" s="50">
        <v>19106.356540000001</v>
      </c>
      <c r="K360" s="50">
        <f t="shared" si="146"/>
        <v>20616.235270000001</v>
      </c>
      <c r="L360" s="50">
        <v>22126.114000000001</v>
      </c>
      <c r="M360" s="50">
        <f t="shared" si="147"/>
        <v>24499.884100000003</v>
      </c>
      <c r="N360" s="50">
        <v>26873.654200000001</v>
      </c>
      <c r="O360" s="50">
        <f t="shared" si="148"/>
        <v>30492.676724999998</v>
      </c>
      <c r="P360" s="50">
        <v>34111.699249999998</v>
      </c>
      <c r="Q360" s="50">
        <f t="shared" si="149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76</v>
      </c>
      <c r="C361" s="50" t="s">
        <v>508</v>
      </c>
      <c r="D361" s="50" t="s">
        <v>524</v>
      </c>
      <c r="E361" s="50" t="str">
        <f t="shared" si="137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76</v>
      </c>
      <c r="C362" s="50" t="s">
        <v>508</v>
      </c>
      <c r="D362" s="50" t="s">
        <v>526</v>
      </c>
      <c r="E362" s="50" t="str">
        <f t="shared" si="137"/>
        <v>solar PV</v>
      </c>
      <c r="F362" s="50">
        <v>32100.572950000002</v>
      </c>
      <c r="G362" s="50">
        <f t="shared" ref="G362:G375" si="150">AVERAGE(F362,H362)</f>
        <v>32099.005995</v>
      </c>
      <c r="H362" s="50">
        <v>32097.439040000001</v>
      </c>
      <c r="I362" s="50">
        <f t="shared" ref="I362:I375" si="151">AVERAGE(H362,J362)</f>
        <v>32095.887750000002</v>
      </c>
      <c r="J362" s="50">
        <v>32094.336459999999</v>
      </c>
      <c r="K362" s="50">
        <f t="shared" ref="K362:K375" si="152">AVERAGE(J362,L362)</f>
        <v>31935.485860000001</v>
      </c>
      <c r="L362" s="50">
        <v>31776.635259999999</v>
      </c>
      <c r="M362" s="50">
        <f t="shared" ref="M362:M375" si="153">AVERAGE(L362,N362)</f>
        <v>31617.832334999999</v>
      </c>
      <c r="N362" s="50">
        <v>31459.029409999999</v>
      </c>
      <c r="O362" s="50">
        <f t="shared" ref="O362:O375" si="154">AVERAGE(N362,P362)</f>
        <v>31301.863304999999</v>
      </c>
      <c r="P362" s="50">
        <v>31144.697199999999</v>
      </c>
      <c r="Q362" s="50">
        <f t="shared" ref="Q362:Q375" si="155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96</v>
      </c>
      <c r="C363" s="50" t="s">
        <v>508</v>
      </c>
      <c r="D363" s="50" t="s">
        <v>511</v>
      </c>
      <c r="E363" s="50" t="str">
        <f t="shared" si="137"/>
        <v>biomass</v>
      </c>
      <c r="F363" s="50">
        <v>0</v>
      </c>
      <c r="G363" s="50">
        <f t="shared" si="150"/>
        <v>0</v>
      </c>
      <c r="H363" s="50">
        <v>0</v>
      </c>
      <c r="I363" s="50">
        <f t="shared" si="151"/>
        <v>0</v>
      </c>
      <c r="J363" s="50">
        <v>0</v>
      </c>
      <c r="K363" s="50">
        <f t="shared" si="152"/>
        <v>0</v>
      </c>
      <c r="L363" s="50">
        <v>0</v>
      </c>
      <c r="M363" s="50">
        <f t="shared" si="153"/>
        <v>0</v>
      </c>
      <c r="N363" s="50">
        <v>0</v>
      </c>
      <c r="O363" s="50">
        <f t="shared" si="154"/>
        <v>0</v>
      </c>
      <c r="P363" s="50">
        <v>0</v>
      </c>
      <c r="Q363" s="50">
        <f t="shared" si="155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96</v>
      </c>
      <c r="C364" s="50" t="s">
        <v>508</v>
      </c>
      <c r="D364" s="50" t="s">
        <v>512</v>
      </c>
      <c r="E364" s="50" t="str">
        <f t="shared" si="137"/>
        <v>hard coal</v>
      </c>
      <c r="F364" s="50">
        <v>44529371.649999999</v>
      </c>
      <c r="G364" s="50">
        <f t="shared" si="150"/>
        <v>43191412.064999998</v>
      </c>
      <c r="H364" s="50">
        <v>41853452.479999997</v>
      </c>
      <c r="I364" s="50">
        <f t="shared" si="151"/>
        <v>41299790.504999995</v>
      </c>
      <c r="J364" s="50">
        <v>40746128.530000001</v>
      </c>
      <c r="K364" s="50">
        <f t="shared" si="152"/>
        <v>41720859.935000002</v>
      </c>
      <c r="L364" s="50">
        <v>42695591.340000004</v>
      </c>
      <c r="M364" s="50">
        <f t="shared" si="153"/>
        <v>43300357.640000001</v>
      </c>
      <c r="N364" s="50">
        <v>43905123.939999998</v>
      </c>
      <c r="O364" s="50">
        <f t="shared" si="154"/>
        <v>44197166.364999995</v>
      </c>
      <c r="P364" s="50">
        <v>44489208.789999999</v>
      </c>
      <c r="Q364" s="50">
        <f t="shared" si="155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96</v>
      </c>
      <c r="C365" s="50" t="s">
        <v>508</v>
      </c>
      <c r="D365" s="50" t="s">
        <v>513</v>
      </c>
      <c r="E365" s="50" t="str">
        <f t="shared" si="137"/>
        <v>solar thermal</v>
      </c>
      <c r="F365" s="50">
        <v>0</v>
      </c>
      <c r="G365" s="50">
        <f t="shared" si="150"/>
        <v>0</v>
      </c>
      <c r="H365" s="50">
        <v>0</v>
      </c>
      <c r="I365" s="50">
        <f t="shared" si="151"/>
        <v>0</v>
      </c>
      <c r="J365" s="50">
        <v>0</v>
      </c>
      <c r="K365" s="50">
        <f t="shared" si="152"/>
        <v>0</v>
      </c>
      <c r="L365" s="50">
        <v>0</v>
      </c>
      <c r="M365" s="50">
        <f t="shared" si="153"/>
        <v>0</v>
      </c>
      <c r="N365" s="50">
        <v>0</v>
      </c>
      <c r="O365" s="50">
        <f t="shared" si="154"/>
        <v>0</v>
      </c>
      <c r="P365" s="50">
        <v>0</v>
      </c>
      <c r="Q365" s="50">
        <f t="shared" si="155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96</v>
      </c>
      <c r="C366" s="50" t="s">
        <v>508</v>
      </c>
      <c r="D366" s="50" t="s">
        <v>514</v>
      </c>
      <c r="E366" s="50" t="str">
        <f t="shared" si="137"/>
        <v>geothermal</v>
      </c>
      <c r="F366" s="50">
        <v>0</v>
      </c>
      <c r="G366" s="50">
        <f t="shared" si="150"/>
        <v>0</v>
      </c>
      <c r="H366" s="50">
        <v>0</v>
      </c>
      <c r="I366" s="50">
        <f t="shared" si="151"/>
        <v>0</v>
      </c>
      <c r="J366" s="50">
        <v>0</v>
      </c>
      <c r="K366" s="50">
        <f t="shared" si="152"/>
        <v>0</v>
      </c>
      <c r="L366" s="50">
        <v>0</v>
      </c>
      <c r="M366" s="50">
        <f t="shared" si="153"/>
        <v>0</v>
      </c>
      <c r="N366" s="50">
        <v>0</v>
      </c>
      <c r="O366" s="50">
        <f t="shared" si="154"/>
        <v>0</v>
      </c>
      <c r="P366" s="50">
        <v>0</v>
      </c>
      <c r="Q366" s="50">
        <f t="shared" si="155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96</v>
      </c>
      <c r="C367" s="50" t="s">
        <v>508</v>
      </c>
      <c r="D367" s="50" t="s">
        <v>515</v>
      </c>
      <c r="E367" s="50" t="str">
        <f t="shared" si="137"/>
        <v>hydro</v>
      </c>
      <c r="F367" s="50">
        <v>4219751.6720000003</v>
      </c>
      <c r="G367" s="50">
        <f t="shared" si="150"/>
        <v>4247144.6335000005</v>
      </c>
      <c r="H367" s="50">
        <v>4274537.5949999997</v>
      </c>
      <c r="I367" s="50">
        <f t="shared" si="151"/>
        <v>4261930.9945</v>
      </c>
      <c r="J367" s="50">
        <v>4249324.3940000003</v>
      </c>
      <c r="K367" s="50">
        <f t="shared" si="152"/>
        <v>4261930.9945</v>
      </c>
      <c r="L367" s="50">
        <v>4274537.5949999997</v>
      </c>
      <c r="M367" s="50">
        <f t="shared" si="153"/>
        <v>4274537.5949999997</v>
      </c>
      <c r="N367" s="50">
        <v>4274537.5949999997</v>
      </c>
      <c r="O367" s="50">
        <f t="shared" si="154"/>
        <v>4274537.5949999997</v>
      </c>
      <c r="P367" s="50">
        <v>4274537.5949999997</v>
      </c>
      <c r="Q367" s="50">
        <f t="shared" si="155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96</v>
      </c>
      <c r="C368" s="50" t="s">
        <v>508</v>
      </c>
      <c r="D368" s="50" t="s">
        <v>517</v>
      </c>
      <c r="E368" s="50" t="str">
        <f t="shared" si="137"/>
        <v>hydro</v>
      </c>
      <c r="F368" s="50">
        <v>0</v>
      </c>
      <c r="G368" s="50">
        <f t="shared" si="150"/>
        <v>0</v>
      </c>
      <c r="H368" s="50">
        <v>0</v>
      </c>
      <c r="I368" s="50">
        <f t="shared" si="151"/>
        <v>0</v>
      </c>
      <c r="J368" s="50">
        <v>0</v>
      </c>
      <c r="K368" s="50">
        <f t="shared" si="152"/>
        <v>0</v>
      </c>
      <c r="L368" s="50">
        <v>0</v>
      </c>
      <c r="M368" s="50">
        <f t="shared" si="153"/>
        <v>0</v>
      </c>
      <c r="N368" s="50">
        <v>0</v>
      </c>
      <c r="O368" s="50">
        <f t="shared" si="154"/>
        <v>0</v>
      </c>
      <c r="P368" s="50">
        <v>0</v>
      </c>
      <c r="Q368" s="50">
        <f t="shared" si="155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96</v>
      </c>
      <c r="C369" s="50" t="s">
        <v>508</v>
      </c>
      <c r="D369" s="50" t="s">
        <v>516</v>
      </c>
      <c r="E369" s="50" t="str">
        <f t="shared" si="137"/>
        <v>onshore wind</v>
      </c>
      <c r="F369" s="50">
        <v>632474.82779999997</v>
      </c>
      <c r="G369" s="50">
        <f t="shared" si="150"/>
        <v>633701.56695000001</v>
      </c>
      <c r="H369" s="50">
        <v>634928.30610000005</v>
      </c>
      <c r="I369" s="50">
        <f t="shared" si="151"/>
        <v>640778.15559999994</v>
      </c>
      <c r="J369" s="50">
        <v>646628.00509999995</v>
      </c>
      <c r="K369" s="50">
        <f t="shared" si="152"/>
        <v>645811.25754999998</v>
      </c>
      <c r="L369" s="50">
        <v>644994.51</v>
      </c>
      <c r="M369" s="50">
        <f t="shared" si="153"/>
        <v>647590.48435000004</v>
      </c>
      <c r="N369" s="50">
        <v>650186.45869999996</v>
      </c>
      <c r="O369" s="50">
        <f t="shared" si="154"/>
        <v>749195.19849999994</v>
      </c>
      <c r="P369" s="50">
        <v>848203.93830000004</v>
      </c>
      <c r="Q369" s="50">
        <f t="shared" si="155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96</v>
      </c>
      <c r="C370" s="50" t="s">
        <v>508</v>
      </c>
      <c r="D370" s="50" t="s">
        <v>518</v>
      </c>
      <c r="E370" s="50" t="str">
        <f t="shared" si="137"/>
        <v>natural gas nonpeaker</v>
      </c>
      <c r="F370" s="50">
        <v>24800577.699999999</v>
      </c>
      <c r="G370" s="50">
        <f t="shared" si="150"/>
        <v>27118351.850000001</v>
      </c>
      <c r="H370" s="50">
        <v>29436126</v>
      </c>
      <c r="I370" s="50">
        <f t="shared" si="151"/>
        <v>29399694</v>
      </c>
      <c r="J370" s="50">
        <v>29363262</v>
      </c>
      <c r="K370" s="50">
        <f t="shared" si="152"/>
        <v>29337284.399999999</v>
      </c>
      <c r="L370" s="50">
        <v>29311306.800000001</v>
      </c>
      <c r="M370" s="50">
        <f t="shared" si="153"/>
        <v>29771233.355</v>
      </c>
      <c r="N370" s="50">
        <v>30231159.91</v>
      </c>
      <c r="O370" s="50">
        <f t="shared" si="154"/>
        <v>30260887.93</v>
      </c>
      <c r="P370" s="50">
        <v>30290615.949999999</v>
      </c>
      <c r="Q370" s="50">
        <f t="shared" si="155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96</v>
      </c>
      <c r="C371" s="50" t="s">
        <v>508</v>
      </c>
      <c r="D371" s="50" t="s">
        <v>519</v>
      </c>
      <c r="E371" s="50" t="str">
        <f t="shared" si="137"/>
        <v>natural gas peaker</v>
      </c>
      <c r="F371" s="50">
        <v>404118.11680000002</v>
      </c>
      <c r="G371" s="50">
        <f t="shared" si="150"/>
        <v>389465.89665000001</v>
      </c>
      <c r="H371" s="50">
        <v>374813.6765</v>
      </c>
      <c r="I371" s="50">
        <f t="shared" si="151"/>
        <v>374813.6765</v>
      </c>
      <c r="J371" s="50">
        <v>374813.6765</v>
      </c>
      <c r="K371" s="50">
        <f t="shared" si="152"/>
        <v>374813.6765</v>
      </c>
      <c r="L371" s="50">
        <v>374813.6765</v>
      </c>
      <c r="M371" s="50">
        <f t="shared" si="153"/>
        <v>374813.6765</v>
      </c>
      <c r="N371" s="50">
        <v>374813.6765</v>
      </c>
      <c r="O371" s="50">
        <f t="shared" si="154"/>
        <v>374813.6765</v>
      </c>
      <c r="P371" s="50">
        <v>374813.6765</v>
      </c>
      <c r="Q371" s="50">
        <f t="shared" si="155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96</v>
      </c>
      <c r="C372" s="50" t="s">
        <v>508</v>
      </c>
      <c r="D372" s="50" t="s">
        <v>520</v>
      </c>
      <c r="E372" s="50" t="str">
        <f t="shared" si="137"/>
        <v>nuclear</v>
      </c>
      <c r="F372" s="50">
        <v>40486739.670000002</v>
      </c>
      <c r="G372" s="50">
        <f t="shared" si="150"/>
        <v>40486739.670000002</v>
      </c>
      <c r="H372" s="50">
        <v>40486739.670000002</v>
      </c>
      <c r="I372" s="50">
        <f t="shared" si="151"/>
        <v>40486739.670000002</v>
      </c>
      <c r="J372" s="50">
        <v>40486739.670000002</v>
      </c>
      <c r="K372" s="50">
        <f t="shared" si="152"/>
        <v>40486739.670000002</v>
      </c>
      <c r="L372" s="50">
        <v>40486739.670000002</v>
      </c>
      <c r="M372" s="50">
        <f t="shared" si="153"/>
        <v>40486739.670000002</v>
      </c>
      <c r="N372" s="50">
        <v>40486739.670000002</v>
      </c>
      <c r="O372" s="50">
        <f t="shared" si="154"/>
        <v>40486739.670000002</v>
      </c>
      <c r="P372" s="50">
        <v>40486739.670000002</v>
      </c>
      <c r="Q372" s="50">
        <f t="shared" si="155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96</v>
      </c>
      <c r="C373" s="50" t="s">
        <v>508</v>
      </c>
      <c r="D373" s="50" t="s">
        <v>521</v>
      </c>
      <c r="E373" s="50" t="str">
        <f t="shared" si="137"/>
        <v>offshore wind</v>
      </c>
      <c r="F373" s="50">
        <v>0</v>
      </c>
      <c r="G373" s="50">
        <f t="shared" si="150"/>
        <v>0</v>
      </c>
      <c r="H373" s="50">
        <v>0</v>
      </c>
      <c r="I373" s="50">
        <f t="shared" si="151"/>
        <v>0</v>
      </c>
      <c r="J373" s="50">
        <v>0</v>
      </c>
      <c r="K373" s="50">
        <f t="shared" si="152"/>
        <v>0</v>
      </c>
      <c r="L373" s="50">
        <v>0</v>
      </c>
      <c r="M373" s="50">
        <f t="shared" si="153"/>
        <v>0</v>
      </c>
      <c r="N373" s="50">
        <v>0</v>
      </c>
      <c r="O373" s="50">
        <f t="shared" si="154"/>
        <v>0</v>
      </c>
      <c r="P373" s="50">
        <v>0</v>
      </c>
      <c r="Q373" s="50">
        <f t="shared" si="155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96</v>
      </c>
      <c r="C374" s="50" t="s">
        <v>508</v>
      </c>
      <c r="D374" s="50" t="s">
        <v>522</v>
      </c>
      <c r="E374" s="50" t="str">
        <f t="shared" si="137"/>
        <v>crude oil</v>
      </c>
      <c r="F374" s="50">
        <v>366608.60060000001</v>
      </c>
      <c r="G374" s="50">
        <f t="shared" si="150"/>
        <v>366608.60060000001</v>
      </c>
      <c r="H374" s="50">
        <v>366608.60060000001</v>
      </c>
      <c r="I374" s="50">
        <f t="shared" si="151"/>
        <v>366608.60060000001</v>
      </c>
      <c r="J374" s="50">
        <v>366608.60060000001</v>
      </c>
      <c r="K374" s="50">
        <f t="shared" si="152"/>
        <v>366608.60060000001</v>
      </c>
      <c r="L374" s="50">
        <v>366608.60060000001</v>
      </c>
      <c r="M374" s="50">
        <f t="shared" si="153"/>
        <v>366608.60060000001</v>
      </c>
      <c r="N374" s="50">
        <v>366608.60060000001</v>
      </c>
      <c r="O374" s="50">
        <f t="shared" si="154"/>
        <v>366608.60060000001</v>
      </c>
      <c r="P374" s="50">
        <v>366608.60060000001</v>
      </c>
      <c r="Q374" s="50">
        <f t="shared" si="155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96</v>
      </c>
      <c r="C375" s="50" t="s">
        <v>508</v>
      </c>
      <c r="D375" s="50" t="s">
        <v>523</v>
      </c>
      <c r="E375" s="50" t="str">
        <f t="shared" si="137"/>
        <v>solar PV</v>
      </c>
      <c r="F375" s="50">
        <v>263487.89429999999</v>
      </c>
      <c r="G375" s="50">
        <f t="shared" si="150"/>
        <v>367178.77954999998</v>
      </c>
      <c r="H375" s="50">
        <v>470869.66480000003</v>
      </c>
      <c r="I375" s="50">
        <f t="shared" si="151"/>
        <v>540706.80729999999</v>
      </c>
      <c r="J375" s="50">
        <v>610543.94979999994</v>
      </c>
      <c r="K375" s="50">
        <f t="shared" si="152"/>
        <v>665456.23884999997</v>
      </c>
      <c r="L375" s="50">
        <v>720368.52789999999</v>
      </c>
      <c r="M375" s="50">
        <f t="shared" si="153"/>
        <v>845029.80755000003</v>
      </c>
      <c r="N375" s="50">
        <v>969691.08719999995</v>
      </c>
      <c r="O375" s="50">
        <f t="shared" si="154"/>
        <v>1177130.0345999999</v>
      </c>
      <c r="P375" s="50">
        <v>1384568.9820000001</v>
      </c>
      <c r="Q375" s="50">
        <f t="shared" si="155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96</v>
      </c>
      <c r="C376" s="50" t="s">
        <v>508</v>
      </c>
      <c r="D376" s="50" t="s">
        <v>524</v>
      </c>
      <c r="E376" s="50" t="str">
        <f t="shared" si="137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96</v>
      </c>
      <c r="C377" s="50" t="s">
        <v>508</v>
      </c>
      <c r="D377" s="50" t="s">
        <v>526</v>
      </c>
      <c r="E377" s="50" t="str">
        <f t="shared" si="137"/>
        <v>solar PV</v>
      </c>
      <c r="F377" s="50">
        <v>8472063.5859999992</v>
      </c>
      <c r="G377" s="50">
        <f t="shared" ref="G377:G390" si="156">AVERAGE(F377,H377)</f>
        <v>8693182.9864999987</v>
      </c>
      <c r="H377" s="50">
        <v>8914302.3870000001</v>
      </c>
      <c r="I377" s="50">
        <f t="shared" ref="I377:I390" si="157">AVERAGE(H377,J377)</f>
        <v>8914318.2960000001</v>
      </c>
      <c r="J377" s="50">
        <v>8914334.2050000001</v>
      </c>
      <c r="K377" s="50">
        <f t="shared" ref="K377:K390" si="158">AVERAGE(J377,L377)</f>
        <v>8869956.806499999</v>
      </c>
      <c r="L377" s="50">
        <v>8825579.4079999998</v>
      </c>
      <c r="M377" s="50">
        <f t="shared" ref="M377:M390" si="159">AVERAGE(L377,N377)</f>
        <v>8781506.113499999</v>
      </c>
      <c r="N377" s="50">
        <v>8737432.8190000001</v>
      </c>
      <c r="O377" s="50">
        <f t="shared" ref="O377:O390" si="160">AVERAGE(N377,P377)</f>
        <v>8693795.307500001</v>
      </c>
      <c r="P377" s="50">
        <v>8650157.7960000001</v>
      </c>
      <c r="Q377" s="50">
        <f t="shared" ref="Q377:Q390" si="161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99</v>
      </c>
      <c r="C378" s="50" t="s">
        <v>508</v>
      </c>
      <c r="D378" s="50" t="s">
        <v>511</v>
      </c>
      <c r="E378" s="50" t="str">
        <f t="shared" si="137"/>
        <v>biomass</v>
      </c>
      <c r="F378" s="50">
        <v>0</v>
      </c>
      <c r="G378" s="50">
        <f t="shared" si="156"/>
        <v>0</v>
      </c>
      <c r="H378" s="50">
        <v>0</v>
      </c>
      <c r="I378" s="50">
        <f t="shared" si="157"/>
        <v>0</v>
      </c>
      <c r="J378" s="50">
        <v>0</v>
      </c>
      <c r="K378" s="50">
        <f t="shared" si="158"/>
        <v>0</v>
      </c>
      <c r="L378" s="50">
        <v>0</v>
      </c>
      <c r="M378" s="50">
        <f t="shared" si="159"/>
        <v>0</v>
      </c>
      <c r="N378" s="50">
        <v>0</v>
      </c>
      <c r="O378" s="50">
        <f t="shared" si="160"/>
        <v>0</v>
      </c>
      <c r="P378" s="50">
        <v>0</v>
      </c>
      <c r="Q378" s="50">
        <f t="shared" si="161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99</v>
      </c>
      <c r="C379" s="50" t="s">
        <v>508</v>
      </c>
      <c r="D379" s="50" t="s">
        <v>512</v>
      </c>
      <c r="E379" s="50" t="str">
        <f t="shared" si="137"/>
        <v>hard coal</v>
      </c>
      <c r="F379" s="50">
        <v>25604771.050000001</v>
      </c>
      <c r="G379" s="50">
        <f t="shared" si="156"/>
        <v>24924716.460000001</v>
      </c>
      <c r="H379" s="50">
        <v>24244661.870000001</v>
      </c>
      <c r="I379" s="50">
        <f t="shared" si="157"/>
        <v>24936581.350000001</v>
      </c>
      <c r="J379" s="50">
        <v>25628500.829999998</v>
      </c>
      <c r="K379" s="50">
        <f t="shared" si="158"/>
        <v>26595989.390000001</v>
      </c>
      <c r="L379" s="50">
        <v>27563477.949999999</v>
      </c>
      <c r="M379" s="50">
        <f t="shared" si="159"/>
        <v>27439918.740000002</v>
      </c>
      <c r="N379" s="50">
        <v>27316359.530000001</v>
      </c>
      <c r="O379" s="50">
        <f t="shared" si="160"/>
        <v>27135224.555</v>
      </c>
      <c r="P379" s="50">
        <v>26954089.579999998</v>
      </c>
      <c r="Q379" s="50">
        <f t="shared" si="161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99</v>
      </c>
      <c r="C380" s="50" t="s">
        <v>508</v>
      </c>
      <c r="D380" s="50" t="s">
        <v>513</v>
      </c>
      <c r="E380" s="50" t="str">
        <f t="shared" si="137"/>
        <v>solar thermal</v>
      </c>
      <c r="F380" s="50">
        <v>0</v>
      </c>
      <c r="G380" s="50">
        <f t="shared" si="156"/>
        <v>0</v>
      </c>
      <c r="H380" s="50">
        <v>0</v>
      </c>
      <c r="I380" s="50">
        <f t="shared" si="157"/>
        <v>0</v>
      </c>
      <c r="J380" s="50">
        <v>0</v>
      </c>
      <c r="K380" s="50">
        <f t="shared" si="158"/>
        <v>0</v>
      </c>
      <c r="L380" s="50">
        <v>0</v>
      </c>
      <c r="M380" s="50">
        <f t="shared" si="159"/>
        <v>0</v>
      </c>
      <c r="N380" s="50">
        <v>0</v>
      </c>
      <c r="O380" s="50">
        <f t="shared" si="160"/>
        <v>0</v>
      </c>
      <c r="P380" s="50">
        <v>0</v>
      </c>
      <c r="Q380" s="50">
        <f t="shared" si="161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99</v>
      </c>
      <c r="C381" s="50" t="s">
        <v>508</v>
      </c>
      <c r="D381" s="50" t="s">
        <v>514</v>
      </c>
      <c r="E381" s="50" t="str">
        <f t="shared" si="137"/>
        <v>geothermal</v>
      </c>
      <c r="F381" s="50">
        <v>0</v>
      </c>
      <c r="G381" s="50">
        <f t="shared" si="156"/>
        <v>0</v>
      </c>
      <c r="H381" s="50">
        <v>0</v>
      </c>
      <c r="I381" s="50">
        <f t="shared" si="157"/>
        <v>0</v>
      </c>
      <c r="J381" s="50">
        <v>0</v>
      </c>
      <c r="K381" s="50">
        <f t="shared" si="158"/>
        <v>0</v>
      </c>
      <c r="L381" s="50">
        <v>0</v>
      </c>
      <c r="M381" s="50">
        <f t="shared" si="159"/>
        <v>0</v>
      </c>
      <c r="N381" s="50">
        <v>0</v>
      </c>
      <c r="O381" s="50">
        <f t="shared" si="160"/>
        <v>0</v>
      </c>
      <c r="P381" s="50">
        <v>0</v>
      </c>
      <c r="Q381" s="50">
        <f t="shared" si="161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99</v>
      </c>
      <c r="C382" s="50" t="s">
        <v>508</v>
      </c>
      <c r="D382" s="50" t="s">
        <v>515</v>
      </c>
      <c r="E382" s="50" t="str">
        <f t="shared" si="137"/>
        <v>hydro</v>
      </c>
      <c r="F382" s="50">
        <v>1698964.8160000001</v>
      </c>
      <c r="G382" s="50">
        <f t="shared" si="156"/>
        <v>1780903.08</v>
      </c>
      <c r="H382" s="50">
        <v>1862841.344</v>
      </c>
      <c r="I382" s="50">
        <f t="shared" si="157"/>
        <v>1862841.344</v>
      </c>
      <c r="J382" s="50">
        <v>1862841.344</v>
      </c>
      <c r="K382" s="50">
        <f t="shared" si="158"/>
        <v>1862805.216</v>
      </c>
      <c r="L382" s="50">
        <v>1862769.088</v>
      </c>
      <c r="M382" s="50">
        <f t="shared" si="159"/>
        <v>1862639.1740000001</v>
      </c>
      <c r="N382" s="50">
        <v>1862509.26</v>
      </c>
      <c r="O382" s="50">
        <f t="shared" si="160"/>
        <v>1862432.6105</v>
      </c>
      <c r="P382" s="50">
        <v>1862355.9609999999</v>
      </c>
      <c r="Q382" s="50">
        <f t="shared" si="161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99</v>
      </c>
      <c r="C383" s="50" t="s">
        <v>508</v>
      </c>
      <c r="D383" s="50" t="s">
        <v>517</v>
      </c>
      <c r="E383" s="50" t="str">
        <f t="shared" si="137"/>
        <v>hydro</v>
      </c>
      <c r="F383" s="50">
        <v>5980595</v>
      </c>
      <c r="G383" s="50">
        <f t="shared" si="156"/>
        <v>6517960</v>
      </c>
      <c r="H383" s="50">
        <v>7055325</v>
      </c>
      <c r="I383" s="50">
        <f t="shared" si="157"/>
        <v>7200240</v>
      </c>
      <c r="J383" s="50">
        <v>7345155</v>
      </c>
      <c r="K383" s="50">
        <f t="shared" si="158"/>
        <v>7337437.4615000002</v>
      </c>
      <c r="L383" s="50">
        <v>7329719.9230000004</v>
      </c>
      <c r="M383" s="50">
        <f t="shared" si="159"/>
        <v>7073209.9615000002</v>
      </c>
      <c r="N383" s="50">
        <v>6816700</v>
      </c>
      <c r="O383" s="50">
        <f t="shared" si="160"/>
        <v>7681402.4469999997</v>
      </c>
      <c r="P383" s="50">
        <v>8546104.8939999994</v>
      </c>
      <c r="Q383" s="50">
        <f t="shared" si="161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99</v>
      </c>
      <c r="C384" s="50" t="s">
        <v>508</v>
      </c>
      <c r="D384" s="50" t="s">
        <v>516</v>
      </c>
      <c r="E384" s="50" t="str">
        <f t="shared" si="137"/>
        <v>onshore wind</v>
      </c>
      <c r="F384" s="50">
        <v>10074346.93</v>
      </c>
      <c r="G384" s="50">
        <f t="shared" si="156"/>
        <v>11394481.175000001</v>
      </c>
      <c r="H384" s="50">
        <v>12714615.42</v>
      </c>
      <c r="I384" s="50">
        <f t="shared" si="157"/>
        <v>12705136.460000001</v>
      </c>
      <c r="J384" s="50">
        <v>12695657.5</v>
      </c>
      <c r="K384" s="50">
        <f t="shared" si="158"/>
        <v>12700666.055</v>
      </c>
      <c r="L384" s="50">
        <v>12705674.609999999</v>
      </c>
      <c r="M384" s="50">
        <f t="shared" si="159"/>
        <v>12708195.210000001</v>
      </c>
      <c r="N384" s="50">
        <v>12710715.810000001</v>
      </c>
      <c r="O384" s="50">
        <f t="shared" si="160"/>
        <v>12709608.140000001</v>
      </c>
      <c r="P384" s="50">
        <v>12708500.470000001</v>
      </c>
      <c r="Q384" s="50">
        <f t="shared" si="161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99</v>
      </c>
      <c r="C385" s="50" t="s">
        <v>508</v>
      </c>
      <c r="D385" s="50" t="s">
        <v>518</v>
      </c>
      <c r="E385" s="50" t="str">
        <f t="shared" si="137"/>
        <v>natural gas nonpeaker</v>
      </c>
      <c r="F385" s="50">
        <v>680.86690910000004</v>
      </c>
      <c r="G385" s="50">
        <f t="shared" si="156"/>
        <v>442.19345455000001</v>
      </c>
      <c r="H385" s="50">
        <v>203.52</v>
      </c>
      <c r="I385" s="50">
        <f t="shared" si="157"/>
        <v>451.44436365000001</v>
      </c>
      <c r="J385" s="50">
        <v>699.36872730000005</v>
      </c>
      <c r="K385" s="50">
        <f t="shared" si="158"/>
        <v>451.44436365000001</v>
      </c>
      <c r="L385" s="50">
        <v>203.52</v>
      </c>
      <c r="M385" s="50">
        <f t="shared" si="159"/>
        <v>442.19345455000001</v>
      </c>
      <c r="N385" s="50">
        <v>680.86690910000004</v>
      </c>
      <c r="O385" s="50">
        <f t="shared" si="160"/>
        <v>442.19345455000001</v>
      </c>
      <c r="P385" s="50">
        <v>203.52</v>
      </c>
      <c r="Q385" s="50">
        <f t="shared" si="161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99</v>
      </c>
      <c r="C386" s="50" t="s">
        <v>508</v>
      </c>
      <c r="D386" s="50" t="s">
        <v>519</v>
      </c>
      <c r="E386" s="50" t="str">
        <f t="shared" si="137"/>
        <v>natural gas peaker</v>
      </c>
      <c r="F386" s="50">
        <v>14826.284820000001</v>
      </c>
      <c r="G386" s="50">
        <f t="shared" si="156"/>
        <v>9009.1528710000002</v>
      </c>
      <c r="H386" s="50">
        <v>3192.0209220000002</v>
      </c>
      <c r="I386" s="50">
        <f t="shared" si="157"/>
        <v>11012.612075999999</v>
      </c>
      <c r="J386" s="50">
        <v>18833.203229999999</v>
      </c>
      <c r="K386" s="50">
        <f t="shared" si="158"/>
        <v>16963.620374999999</v>
      </c>
      <c r="L386" s="50">
        <v>15094.03752</v>
      </c>
      <c r="M386" s="50">
        <f t="shared" si="159"/>
        <v>10190.231886</v>
      </c>
      <c r="N386" s="50">
        <v>5286.4262520000002</v>
      </c>
      <c r="O386" s="50">
        <f t="shared" si="160"/>
        <v>5768.6605600000003</v>
      </c>
      <c r="P386" s="50">
        <v>6250.8948680000003</v>
      </c>
      <c r="Q386" s="50">
        <f t="shared" si="161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99</v>
      </c>
      <c r="C387" s="50" t="s">
        <v>508</v>
      </c>
      <c r="D387" s="50" t="s">
        <v>520</v>
      </c>
      <c r="E387" s="50" t="str">
        <f t="shared" ref="E387:E450" si="162">LOOKUP(D387,$U$2:$V$15,$V$2:$V$15)</f>
        <v>nuclear</v>
      </c>
      <c r="F387" s="50">
        <v>0</v>
      </c>
      <c r="G387" s="50">
        <f t="shared" si="156"/>
        <v>0</v>
      </c>
      <c r="H387" s="50">
        <v>0</v>
      </c>
      <c r="I387" s="50">
        <f t="shared" si="157"/>
        <v>0</v>
      </c>
      <c r="J387" s="50">
        <v>0</v>
      </c>
      <c r="K387" s="50">
        <f t="shared" si="158"/>
        <v>0</v>
      </c>
      <c r="L387" s="50">
        <v>0</v>
      </c>
      <c r="M387" s="50">
        <f t="shared" si="159"/>
        <v>0</v>
      </c>
      <c r="N387" s="50">
        <v>0</v>
      </c>
      <c r="O387" s="50">
        <f t="shared" si="160"/>
        <v>0</v>
      </c>
      <c r="P387" s="50">
        <v>0</v>
      </c>
      <c r="Q387" s="50">
        <f t="shared" si="161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99</v>
      </c>
      <c r="C388" s="50" t="s">
        <v>508</v>
      </c>
      <c r="D388" s="50" t="s">
        <v>521</v>
      </c>
      <c r="E388" s="50" t="str">
        <f t="shared" si="162"/>
        <v>offshore wind</v>
      </c>
      <c r="F388" s="50">
        <v>0</v>
      </c>
      <c r="G388" s="50">
        <f t="shared" si="156"/>
        <v>0</v>
      </c>
      <c r="H388" s="50">
        <v>0</v>
      </c>
      <c r="I388" s="50">
        <f t="shared" si="157"/>
        <v>0</v>
      </c>
      <c r="J388" s="50">
        <v>0</v>
      </c>
      <c r="K388" s="50">
        <f t="shared" si="158"/>
        <v>0</v>
      </c>
      <c r="L388" s="50">
        <v>0</v>
      </c>
      <c r="M388" s="50">
        <f t="shared" si="159"/>
        <v>0</v>
      </c>
      <c r="N388" s="50">
        <v>0</v>
      </c>
      <c r="O388" s="50">
        <f t="shared" si="160"/>
        <v>0</v>
      </c>
      <c r="P388" s="50">
        <v>0</v>
      </c>
      <c r="Q388" s="50">
        <f t="shared" si="161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99</v>
      </c>
      <c r="C389" s="50" t="s">
        <v>508</v>
      </c>
      <c r="D389" s="50" t="s">
        <v>522</v>
      </c>
      <c r="E389" s="50" t="str">
        <f t="shared" si="162"/>
        <v>crude oil</v>
      </c>
      <c r="F389" s="50">
        <v>0</v>
      </c>
      <c r="G389" s="50">
        <f t="shared" si="156"/>
        <v>0</v>
      </c>
      <c r="H389" s="50">
        <v>0</v>
      </c>
      <c r="I389" s="50">
        <f t="shared" si="157"/>
        <v>0</v>
      </c>
      <c r="J389" s="50">
        <v>0</v>
      </c>
      <c r="K389" s="50">
        <f t="shared" si="158"/>
        <v>0</v>
      </c>
      <c r="L389" s="50">
        <v>0</v>
      </c>
      <c r="M389" s="50">
        <f t="shared" si="159"/>
        <v>0</v>
      </c>
      <c r="N389" s="50">
        <v>0</v>
      </c>
      <c r="O389" s="50">
        <f t="shared" si="160"/>
        <v>0</v>
      </c>
      <c r="P389" s="50">
        <v>0</v>
      </c>
      <c r="Q389" s="50">
        <f t="shared" si="161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99</v>
      </c>
      <c r="C390" s="50" t="s">
        <v>508</v>
      </c>
      <c r="D390" s="50" t="s">
        <v>523</v>
      </c>
      <c r="E390" s="50" t="str">
        <f t="shared" si="162"/>
        <v>solar PV</v>
      </c>
      <c r="F390" s="50">
        <v>71691.031390000004</v>
      </c>
      <c r="G390" s="50">
        <f t="shared" si="156"/>
        <v>71940.080925000002</v>
      </c>
      <c r="H390" s="50">
        <v>72189.13046</v>
      </c>
      <c r="I390" s="50">
        <f t="shared" si="157"/>
        <v>72407.30468500001</v>
      </c>
      <c r="J390" s="50">
        <v>72625.478910000005</v>
      </c>
      <c r="K390" s="50">
        <f t="shared" si="158"/>
        <v>72962.611020000011</v>
      </c>
      <c r="L390" s="50">
        <v>73299.743130000003</v>
      </c>
      <c r="M390" s="50">
        <f t="shared" si="159"/>
        <v>74032.570670000001</v>
      </c>
      <c r="N390" s="50">
        <v>74765.398209999999</v>
      </c>
      <c r="O390" s="50">
        <f t="shared" si="160"/>
        <v>75869.686094999997</v>
      </c>
      <c r="P390" s="50">
        <v>76973.973979999995</v>
      </c>
      <c r="Q390" s="50">
        <f t="shared" si="161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99</v>
      </c>
      <c r="C391" s="50" t="s">
        <v>508</v>
      </c>
      <c r="D391" s="50" t="s">
        <v>524</v>
      </c>
      <c r="E391" s="50" t="str">
        <f t="shared" si="162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99</v>
      </c>
      <c r="C392" s="50" t="s">
        <v>508</v>
      </c>
      <c r="D392" s="50" t="s">
        <v>526</v>
      </c>
      <c r="E392" s="50" t="str">
        <f t="shared" si="162"/>
        <v>solar PV</v>
      </c>
      <c r="F392" s="50">
        <v>0</v>
      </c>
      <c r="G392" s="50">
        <f t="shared" ref="G392:G405" si="163">AVERAGE(F392,H392)</f>
        <v>0</v>
      </c>
      <c r="H392" s="50">
        <v>0</v>
      </c>
      <c r="I392" s="50">
        <f t="shared" ref="I392:I405" si="164">AVERAGE(H392,J392)</f>
        <v>0</v>
      </c>
      <c r="J392" s="50">
        <v>0</v>
      </c>
      <c r="K392" s="50">
        <f t="shared" ref="K392:K405" si="165">AVERAGE(J392,L392)</f>
        <v>0</v>
      </c>
      <c r="L392" s="50">
        <v>0</v>
      </c>
      <c r="M392" s="50">
        <f t="shared" ref="M392:M405" si="166">AVERAGE(L392,N392)</f>
        <v>0</v>
      </c>
      <c r="N392" s="50">
        <v>0</v>
      </c>
      <c r="O392" s="50">
        <f t="shared" ref="O392:O405" si="167">AVERAGE(N392,P392)</f>
        <v>0</v>
      </c>
      <c r="P392" s="50">
        <v>0</v>
      </c>
      <c r="Q392" s="50">
        <f t="shared" ref="Q392:Q405" si="168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79</v>
      </c>
      <c r="C393" s="50" t="s">
        <v>508</v>
      </c>
      <c r="D393" s="50" t="s">
        <v>511</v>
      </c>
      <c r="E393" s="50" t="str">
        <f t="shared" si="162"/>
        <v>biomass</v>
      </c>
      <c r="F393" s="50">
        <v>0</v>
      </c>
      <c r="G393" s="50">
        <f t="shared" si="163"/>
        <v>0</v>
      </c>
      <c r="H393" s="50">
        <v>0</v>
      </c>
      <c r="I393" s="50">
        <f t="shared" si="164"/>
        <v>0</v>
      </c>
      <c r="J393" s="50">
        <v>0</v>
      </c>
      <c r="K393" s="50">
        <f t="shared" si="165"/>
        <v>0</v>
      </c>
      <c r="L393" s="50">
        <v>0</v>
      </c>
      <c r="M393" s="50">
        <f t="shared" si="166"/>
        <v>0</v>
      </c>
      <c r="N393" s="50">
        <v>0</v>
      </c>
      <c r="O393" s="50">
        <f t="shared" si="167"/>
        <v>0</v>
      </c>
      <c r="P393" s="50">
        <v>0</v>
      </c>
      <c r="Q393" s="50">
        <f t="shared" si="168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79</v>
      </c>
      <c r="C394" s="50" t="s">
        <v>508</v>
      </c>
      <c r="D394" s="50" t="s">
        <v>512</v>
      </c>
      <c r="E394" s="50" t="str">
        <f t="shared" si="162"/>
        <v>hard coal</v>
      </c>
      <c r="F394" s="50">
        <v>6632584.9720000001</v>
      </c>
      <c r="G394" s="50">
        <f t="shared" si="163"/>
        <v>6035723.3375000004</v>
      </c>
      <c r="H394" s="50">
        <v>5438861.7029999997</v>
      </c>
      <c r="I394" s="50">
        <f t="shared" si="164"/>
        <v>5299743.8185000001</v>
      </c>
      <c r="J394" s="50">
        <v>5160625.9340000004</v>
      </c>
      <c r="K394" s="50">
        <f t="shared" si="165"/>
        <v>5815669.4275000002</v>
      </c>
      <c r="L394" s="50">
        <v>6470712.9210000001</v>
      </c>
      <c r="M394" s="50">
        <f t="shared" si="166"/>
        <v>6038676.5659999996</v>
      </c>
      <c r="N394" s="50">
        <v>5606640.2110000001</v>
      </c>
      <c r="O394" s="50">
        <f t="shared" si="167"/>
        <v>5441603.7855000002</v>
      </c>
      <c r="P394" s="50">
        <v>5276567.3600000003</v>
      </c>
      <c r="Q394" s="50">
        <f t="shared" si="168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79</v>
      </c>
      <c r="C395" s="50" t="s">
        <v>508</v>
      </c>
      <c r="D395" s="50" t="s">
        <v>513</v>
      </c>
      <c r="E395" s="50" t="str">
        <f t="shared" si="162"/>
        <v>solar thermal</v>
      </c>
      <c r="F395" s="50">
        <v>0</v>
      </c>
      <c r="G395" s="50">
        <f t="shared" si="163"/>
        <v>0</v>
      </c>
      <c r="H395" s="50">
        <v>0</v>
      </c>
      <c r="I395" s="50">
        <f t="shared" si="164"/>
        <v>0</v>
      </c>
      <c r="J395" s="50">
        <v>0</v>
      </c>
      <c r="K395" s="50">
        <f t="shared" si="165"/>
        <v>0</v>
      </c>
      <c r="L395" s="50">
        <v>0</v>
      </c>
      <c r="M395" s="50">
        <f t="shared" si="166"/>
        <v>0</v>
      </c>
      <c r="N395" s="50">
        <v>0</v>
      </c>
      <c r="O395" s="50">
        <f t="shared" si="167"/>
        <v>0</v>
      </c>
      <c r="P395" s="50">
        <v>0</v>
      </c>
      <c r="Q395" s="50">
        <f t="shared" si="168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79</v>
      </c>
      <c r="C396" s="50" t="s">
        <v>508</v>
      </c>
      <c r="D396" s="50" t="s">
        <v>514</v>
      </c>
      <c r="E396" s="50" t="str">
        <f t="shared" si="162"/>
        <v>geothermal</v>
      </c>
      <c r="F396" s="50">
        <v>0</v>
      </c>
      <c r="G396" s="50">
        <f t="shared" si="163"/>
        <v>0</v>
      </c>
      <c r="H396" s="50">
        <v>0</v>
      </c>
      <c r="I396" s="50">
        <f t="shared" si="164"/>
        <v>0</v>
      </c>
      <c r="J396" s="50">
        <v>0</v>
      </c>
      <c r="K396" s="50">
        <f t="shared" si="165"/>
        <v>0</v>
      </c>
      <c r="L396" s="50">
        <v>0</v>
      </c>
      <c r="M396" s="50">
        <f t="shared" si="166"/>
        <v>0</v>
      </c>
      <c r="N396" s="50">
        <v>0</v>
      </c>
      <c r="O396" s="50">
        <f t="shared" si="167"/>
        <v>0</v>
      </c>
      <c r="P396" s="50">
        <v>0</v>
      </c>
      <c r="Q396" s="50">
        <f t="shared" si="168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79</v>
      </c>
      <c r="C397" s="50" t="s">
        <v>508</v>
      </c>
      <c r="D397" s="50" t="s">
        <v>515</v>
      </c>
      <c r="E397" s="50" t="str">
        <f t="shared" si="162"/>
        <v>hydro</v>
      </c>
      <c r="F397" s="50">
        <v>1007153.956</v>
      </c>
      <c r="G397" s="50">
        <f t="shared" si="163"/>
        <v>1007153.956</v>
      </c>
      <c r="H397" s="50">
        <v>1007153.956</v>
      </c>
      <c r="I397" s="50">
        <f t="shared" si="164"/>
        <v>1007236.3205</v>
      </c>
      <c r="J397" s="50">
        <v>1007318.6850000001</v>
      </c>
      <c r="K397" s="50">
        <f t="shared" si="165"/>
        <v>1007318.6850000001</v>
      </c>
      <c r="L397" s="50">
        <v>1007318.6850000001</v>
      </c>
      <c r="M397" s="50">
        <f t="shared" si="166"/>
        <v>1028780.893</v>
      </c>
      <c r="N397" s="50">
        <v>1050243.101</v>
      </c>
      <c r="O397" s="50">
        <f t="shared" si="167"/>
        <v>1050160.736</v>
      </c>
      <c r="P397" s="50">
        <v>1050078.371</v>
      </c>
      <c r="Q397" s="50">
        <f t="shared" si="168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79</v>
      </c>
      <c r="C398" s="50" t="s">
        <v>508</v>
      </c>
      <c r="D398" s="50" t="s">
        <v>517</v>
      </c>
      <c r="E398" s="50" t="str">
        <f t="shared" si="162"/>
        <v>hydro</v>
      </c>
      <c r="F398" s="50">
        <v>0</v>
      </c>
      <c r="G398" s="50">
        <f t="shared" si="163"/>
        <v>0</v>
      </c>
      <c r="H398" s="50">
        <v>0</v>
      </c>
      <c r="I398" s="50">
        <f t="shared" si="164"/>
        <v>0</v>
      </c>
      <c r="J398" s="50">
        <v>0</v>
      </c>
      <c r="K398" s="50">
        <f t="shared" si="165"/>
        <v>0</v>
      </c>
      <c r="L398" s="50">
        <v>0</v>
      </c>
      <c r="M398" s="50">
        <f t="shared" si="166"/>
        <v>0</v>
      </c>
      <c r="N398" s="50">
        <v>0</v>
      </c>
      <c r="O398" s="50">
        <f t="shared" si="167"/>
        <v>0</v>
      </c>
      <c r="P398" s="50">
        <v>0</v>
      </c>
      <c r="Q398" s="50">
        <f t="shared" si="168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79</v>
      </c>
      <c r="C399" s="50" t="s">
        <v>508</v>
      </c>
      <c r="D399" s="50" t="s">
        <v>516</v>
      </c>
      <c r="E399" s="50" t="str">
        <f t="shared" si="162"/>
        <v>onshore wind</v>
      </c>
      <c r="F399" s="50">
        <v>6613015.1399999997</v>
      </c>
      <c r="G399" s="50">
        <f t="shared" si="163"/>
        <v>7355338.4800000004</v>
      </c>
      <c r="H399" s="50">
        <v>8097661.8200000003</v>
      </c>
      <c r="I399" s="50">
        <f t="shared" si="164"/>
        <v>8091233.7910000002</v>
      </c>
      <c r="J399" s="50">
        <v>8084805.7620000001</v>
      </c>
      <c r="K399" s="50">
        <f t="shared" si="165"/>
        <v>8023311.5765000004</v>
      </c>
      <c r="L399" s="50">
        <v>7961817.3909999998</v>
      </c>
      <c r="M399" s="50">
        <f t="shared" si="166"/>
        <v>8021572.9120000005</v>
      </c>
      <c r="N399" s="50">
        <v>8081328.4330000002</v>
      </c>
      <c r="O399" s="50">
        <f t="shared" si="167"/>
        <v>8058719.3230000008</v>
      </c>
      <c r="P399" s="50">
        <v>8036110.2130000005</v>
      </c>
      <c r="Q399" s="50">
        <f t="shared" si="168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79</v>
      </c>
      <c r="C400" s="50" t="s">
        <v>508</v>
      </c>
      <c r="D400" s="50" t="s">
        <v>518</v>
      </c>
      <c r="E400" s="50" t="str">
        <f t="shared" si="162"/>
        <v>natural gas nonpeaker</v>
      </c>
      <c r="F400" s="50">
        <v>129245.5741</v>
      </c>
      <c r="G400" s="50">
        <f t="shared" si="163"/>
        <v>94608.774089999992</v>
      </c>
      <c r="H400" s="50">
        <v>59971.97408</v>
      </c>
      <c r="I400" s="50">
        <f t="shared" si="164"/>
        <v>75117.375685000006</v>
      </c>
      <c r="J400" s="50">
        <v>90262.777289999998</v>
      </c>
      <c r="K400" s="50">
        <f t="shared" si="165"/>
        <v>63792.764645000003</v>
      </c>
      <c r="L400" s="50">
        <v>37322.752</v>
      </c>
      <c r="M400" s="50">
        <f t="shared" si="166"/>
        <v>35452.852865000001</v>
      </c>
      <c r="N400" s="50">
        <v>33582.953730000001</v>
      </c>
      <c r="O400" s="50">
        <f t="shared" si="167"/>
        <v>23369.396865000002</v>
      </c>
      <c r="P400" s="50">
        <v>13155.84</v>
      </c>
      <c r="Q400" s="50">
        <f t="shared" si="168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79</v>
      </c>
      <c r="C401" s="50" t="s">
        <v>508</v>
      </c>
      <c r="D401" s="50" t="s">
        <v>519</v>
      </c>
      <c r="E401" s="50" t="str">
        <f t="shared" si="162"/>
        <v>natural gas peaker</v>
      </c>
      <c r="F401" s="50">
        <v>152470.3743</v>
      </c>
      <c r="G401" s="50">
        <f t="shared" si="163"/>
        <v>140559.35355</v>
      </c>
      <c r="H401" s="50">
        <v>128648.3328</v>
      </c>
      <c r="I401" s="50">
        <f t="shared" si="164"/>
        <v>112660.71689500001</v>
      </c>
      <c r="J401" s="50">
        <v>96673.100990000006</v>
      </c>
      <c r="K401" s="50">
        <f t="shared" si="165"/>
        <v>95307.340989999997</v>
      </c>
      <c r="L401" s="50">
        <v>93941.580990000002</v>
      </c>
      <c r="M401" s="50">
        <f t="shared" si="166"/>
        <v>92529.26099000001</v>
      </c>
      <c r="N401" s="50">
        <v>91116.940990000003</v>
      </c>
      <c r="O401" s="50">
        <f t="shared" si="167"/>
        <v>82596.460989999992</v>
      </c>
      <c r="P401" s="50">
        <v>74075.980989999996</v>
      </c>
      <c r="Q401" s="50">
        <f t="shared" si="168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79</v>
      </c>
      <c r="C402" s="50" t="s">
        <v>508</v>
      </c>
      <c r="D402" s="50" t="s">
        <v>520</v>
      </c>
      <c r="E402" s="50" t="str">
        <f t="shared" si="162"/>
        <v>nuclear</v>
      </c>
      <c r="F402" s="50">
        <v>6086923.9199999999</v>
      </c>
      <c r="G402" s="50">
        <f t="shared" si="163"/>
        <v>6086923.9199999999</v>
      </c>
      <c r="H402" s="50">
        <v>6086923.9199999999</v>
      </c>
      <c r="I402" s="50">
        <f t="shared" si="164"/>
        <v>6086923.9199999999</v>
      </c>
      <c r="J402" s="50">
        <v>6086923.9199999999</v>
      </c>
      <c r="K402" s="50">
        <f t="shared" si="165"/>
        <v>6086923.9199999999</v>
      </c>
      <c r="L402" s="50">
        <v>6086923.9199999999</v>
      </c>
      <c r="M402" s="50">
        <f t="shared" si="166"/>
        <v>6086923.9199999999</v>
      </c>
      <c r="N402" s="50">
        <v>6086923.9199999999</v>
      </c>
      <c r="O402" s="50">
        <f t="shared" si="167"/>
        <v>6086923.9199999999</v>
      </c>
      <c r="P402" s="50">
        <v>6086923.9199999999</v>
      </c>
      <c r="Q402" s="50">
        <f t="shared" si="168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79</v>
      </c>
      <c r="C403" s="50" t="s">
        <v>508</v>
      </c>
      <c r="D403" s="50" t="s">
        <v>521</v>
      </c>
      <c r="E403" s="50" t="str">
        <f t="shared" si="162"/>
        <v>offshore wind</v>
      </c>
      <c r="F403" s="50">
        <v>0</v>
      </c>
      <c r="G403" s="50">
        <f t="shared" si="163"/>
        <v>0</v>
      </c>
      <c r="H403" s="50">
        <v>0</v>
      </c>
      <c r="I403" s="50">
        <f t="shared" si="164"/>
        <v>0</v>
      </c>
      <c r="J403" s="50">
        <v>0</v>
      </c>
      <c r="K403" s="50">
        <f t="shared" si="165"/>
        <v>0</v>
      </c>
      <c r="L403" s="50">
        <v>0</v>
      </c>
      <c r="M403" s="50">
        <f t="shared" si="166"/>
        <v>0</v>
      </c>
      <c r="N403" s="50">
        <v>0</v>
      </c>
      <c r="O403" s="50">
        <f t="shared" si="167"/>
        <v>0</v>
      </c>
      <c r="P403" s="50">
        <v>0</v>
      </c>
      <c r="Q403" s="50">
        <f t="shared" si="168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79</v>
      </c>
      <c r="C404" s="50" t="s">
        <v>508</v>
      </c>
      <c r="D404" s="50" t="s">
        <v>522</v>
      </c>
      <c r="E404" s="50" t="str">
        <f t="shared" si="162"/>
        <v>crude oil</v>
      </c>
      <c r="F404" s="50">
        <v>51261.127679999998</v>
      </c>
      <c r="G404" s="50">
        <f t="shared" si="163"/>
        <v>51261.127679999998</v>
      </c>
      <c r="H404" s="50">
        <v>51261.127679999998</v>
      </c>
      <c r="I404" s="50">
        <f t="shared" si="164"/>
        <v>51261.127679999998</v>
      </c>
      <c r="J404" s="50">
        <v>51261.127679999998</v>
      </c>
      <c r="K404" s="50">
        <f t="shared" si="165"/>
        <v>51261.127679999998</v>
      </c>
      <c r="L404" s="50">
        <v>51261.127679999998</v>
      </c>
      <c r="M404" s="50">
        <f t="shared" si="166"/>
        <v>51261.127679999998</v>
      </c>
      <c r="N404" s="50">
        <v>51261.127679999998</v>
      </c>
      <c r="O404" s="50">
        <f t="shared" si="167"/>
        <v>51261.127679999998</v>
      </c>
      <c r="P404" s="50">
        <v>51261.127679999998</v>
      </c>
      <c r="Q404" s="50">
        <f t="shared" si="168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79</v>
      </c>
      <c r="C405" s="50" t="s">
        <v>508</v>
      </c>
      <c r="D405" s="50" t="s">
        <v>523</v>
      </c>
      <c r="E405" s="50" t="str">
        <f t="shared" si="162"/>
        <v>solar PV</v>
      </c>
      <c r="F405" s="50">
        <v>80248.187279999998</v>
      </c>
      <c r="G405" s="50">
        <f t="shared" si="163"/>
        <v>84458.61705500001</v>
      </c>
      <c r="H405" s="50">
        <v>88669.046830000007</v>
      </c>
      <c r="I405" s="50">
        <f t="shared" si="164"/>
        <v>91179.172055000003</v>
      </c>
      <c r="J405" s="50">
        <v>93689.297279999999</v>
      </c>
      <c r="K405" s="50">
        <f t="shared" si="165"/>
        <v>95816.253185000009</v>
      </c>
      <c r="L405" s="50">
        <v>97943.209090000004</v>
      </c>
      <c r="M405" s="50">
        <f t="shared" si="166"/>
        <v>102906.419695</v>
      </c>
      <c r="N405" s="50">
        <v>107869.6303</v>
      </c>
      <c r="O405" s="50">
        <f t="shared" si="167"/>
        <v>113774.10305000001</v>
      </c>
      <c r="P405" s="50">
        <v>119678.57580000001</v>
      </c>
      <c r="Q405" s="50">
        <f t="shared" si="168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79</v>
      </c>
      <c r="C406" s="50" t="s">
        <v>508</v>
      </c>
      <c r="D406" s="50" t="s">
        <v>524</v>
      </c>
      <c r="E406" s="50" t="str">
        <f t="shared" si="162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79</v>
      </c>
      <c r="C407" s="50" t="s">
        <v>508</v>
      </c>
      <c r="D407" s="50" t="s">
        <v>526</v>
      </c>
      <c r="E407" s="50" t="str">
        <f t="shared" si="162"/>
        <v>solar PV</v>
      </c>
      <c r="F407" s="50">
        <v>35613.443930000001</v>
      </c>
      <c r="G407" s="50">
        <f t="shared" ref="G407:G420" si="169">AVERAGE(F407,H407)</f>
        <v>35613.443930000001</v>
      </c>
      <c r="H407" s="50">
        <v>35613.443930000001</v>
      </c>
      <c r="I407" s="50">
        <f t="shared" ref="I407:I420" si="170">AVERAGE(H407,J407)</f>
        <v>35613.443930000001</v>
      </c>
      <c r="J407" s="50">
        <v>35613.443930000001</v>
      </c>
      <c r="K407" s="50">
        <f t="shared" ref="K407:K420" si="171">AVERAGE(J407,L407)</f>
        <v>35436.487464999998</v>
      </c>
      <c r="L407" s="50">
        <v>35259.531000000003</v>
      </c>
      <c r="M407" s="50">
        <f t="shared" ref="M407:M420" si="172">AVERAGE(L407,N407)</f>
        <v>171156.70715</v>
      </c>
      <c r="N407" s="50">
        <v>307053.88329999999</v>
      </c>
      <c r="O407" s="50">
        <f t="shared" ref="O407:O420" si="173">AVERAGE(N407,P407)</f>
        <v>305922.06270000001</v>
      </c>
      <c r="P407" s="50">
        <v>304790.24209999997</v>
      </c>
      <c r="Q407" s="50">
        <f t="shared" ref="Q407:Q420" si="174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85</v>
      </c>
      <c r="C408" s="50" t="s">
        <v>508</v>
      </c>
      <c r="D408" s="50" t="s">
        <v>511</v>
      </c>
      <c r="E408" s="50" t="str">
        <f t="shared" si="162"/>
        <v>biomass</v>
      </c>
      <c r="F408" s="50">
        <v>32602.5</v>
      </c>
      <c r="G408" s="50">
        <f t="shared" si="169"/>
        <v>25053.798224999999</v>
      </c>
      <c r="H408" s="50">
        <v>17505.096450000001</v>
      </c>
      <c r="I408" s="50">
        <f t="shared" si="170"/>
        <v>47058.558239999998</v>
      </c>
      <c r="J408" s="50">
        <v>76612.02003</v>
      </c>
      <c r="K408" s="50">
        <f t="shared" si="171"/>
        <v>110447.210165</v>
      </c>
      <c r="L408" s="50">
        <v>144282.40030000001</v>
      </c>
      <c r="M408" s="50">
        <f t="shared" si="172"/>
        <v>144282.40030000001</v>
      </c>
      <c r="N408" s="50">
        <v>144282.40030000001</v>
      </c>
      <c r="O408" s="50">
        <f t="shared" si="173"/>
        <v>144282.40030000001</v>
      </c>
      <c r="P408" s="50">
        <v>144282.40030000001</v>
      </c>
      <c r="Q408" s="50">
        <f t="shared" si="174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85</v>
      </c>
      <c r="C409" s="50" t="s">
        <v>508</v>
      </c>
      <c r="D409" s="50" t="s">
        <v>512</v>
      </c>
      <c r="E409" s="50" t="str">
        <f t="shared" si="162"/>
        <v>hard coal</v>
      </c>
      <c r="F409" s="50">
        <v>0</v>
      </c>
      <c r="G409" s="50">
        <f t="shared" si="169"/>
        <v>0</v>
      </c>
      <c r="H409" s="50">
        <v>0</v>
      </c>
      <c r="I409" s="50">
        <f t="shared" si="170"/>
        <v>0</v>
      </c>
      <c r="J409" s="50">
        <v>0</v>
      </c>
      <c r="K409" s="50">
        <f t="shared" si="171"/>
        <v>98093.531050000005</v>
      </c>
      <c r="L409" s="50">
        <v>196187.06210000001</v>
      </c>
      <c r="M409" s="50">
        <f t="shared" si="172"/>
        <v>98093.531050000005</v>
      </c>
      <c r="N409" s="50">
        <v>0</v>
      </c>
      <c r="O409" s="50">
        <f t="shared" si="173"/>
        <v>0</v>
      </c>
      <c r="P409" s="50">
        <v>0</v>
      </c>
      <c r="Q409" s="50">
        <f t="shared" si="174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85</v>
      </c>
      <c r="C410" s="50" t="s">
        <v>508</v>
      </c>
      <c r="D410" s="50" t="s">
        <v>513</v>
      </c>
      <c r="E410" s="50" t="str">
        <f t="shared" si="162"/>
        <v>solar thermal</v>
      </c>
      <c r="F410" s="50">
        <v>0</v>
      </c>
      <c r="G410" s="50">
        <f t="shared" si="169"/>
        <v>0</v>
      </c>
      <c r="H410" s="50">
        <v>0</v>
      </c>
      <c r="I410" s="50">
        <f t="shared" si="170"/>
        <v>0</v>
      </c>
      <c r="J410" s="50">
        <v>0</v>
      </c>
      <c r="K410" s="50">
        <f t="shared" si="171"/>
        <v>0</v>
      </c>
      <c r="L410" s="50">
        <v>0</v>
      </c>
      <c r="M410" s="50">
        <f t="shared" si="172"/>
        <v>0</v>
      </c>
      <c r="N410" s="50">
        <v>0</v>
      </c>
      <c r="O410" s="50">
        <f t="shared" si="173"/>
        <v>0</v>
      </c>
      <c r="P410" s="50">
        <v>0</v>
      </c>
      <c r="Q410" s="50">
        <f t="shared" si="174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85</v>
      </c>
      <c r="C411" s="50" t="s">
        <v>508</v>
      </c>
      <c r="D411" s="50" t="s">
        <v>514</v>
      </c>
      <c r="E411" s="50" t="str">
        <f t="shared" si="162"/>
        <v>geothermal</v>
      </c>
      <c r="F411" s="50">
        <v>0</v>
      </c>
      <c r="G411" s="50">
        <f t="shared" si="169"/>
        <v>0</v>
      </c>
      <c r="H411" s="50">
        <v>0</v>
      </c>
      <c r="I411" s="50">
        <f t="shared" si="170"/>
        <v>0</v>
      </c>
      <c r="J411" s="50">
        <v>0</v>
      </c>
      <c r="K411" s="50">
        <f t="shared" si="171"/>
        <v>0</v>
      </c>
      <c r="L411" s="50">
        <v>0</v>
      </c>
      <c r="M411" s="50">
        <f t="shared" si="172"/>
        <v>0</v>
      </c>
      <c r="N411" s="50">
        <v>0</v>
      </c>
      <c r="O411" s="50">
        <f t="shared" si="173"/>
        <v>0</v>
      </c>
      <c r="P411" s="50">
        <v>0</v>
      </c>
      <c r="Q411" s="50">
        <f t="shared" si="174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85</v>
      </c>
      <c r="C412" s="50" t="s">
        <v>508</v>
      </c>
      <c r="D412" s="50" t="s">
        <v>515</v>
      </c>
      <c r="E412" s="50" t="str">
        <f t="shared" si="162"/>
        <v>hydro</v>
      </c>
      <c r="F412" s="50">
        <v>1325892.26</v>
      </c>
      <c r="G412" s="50">
        <f t="shared" si="169"/>
        <v>1326247.0755</v>
      </c>
      <c r="H412" s="50">
        <v>1326601.8910000001</v>
      </c>
      <c r="I412" s="50">
        <f t="shared" si="170"/>
        <v>1326601.8910000001</v>
      </c>
      <c r="J412" s="50">
        <v>1326601.8910000001</v>
      </c>
      <c r="K412" s="50">
        <f t="shared" si="171"/>
        <v>1326601.8910000001</v>
      </c>
      <c r="L412" s="50">
        <v>1326601.8910000001</v>
      </c>
      <c r="M412" s="50">
        <f t="shared" si="172"/>
        <v>1326601.8910000001</v>
      </c>
      <c r="N412" s="50">
        <v>1326601.8910000001</v>
      </c>
      <c r="O412" s="50">
        <f t="shared" si="173"/>
        <v>1326601.8910000001</v>
      </c>
      <c r="P412" s="50">
        <v>1326601.8910000001</v>
      </c>
      <c r="Q412" s="50">
        <f t="shared" si="174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85</v>
      </c>
      <c r="C413" s="50" t="s">
        <v>508</v>
      </c>
      <c r="D413" s="50" t="s">
        <v>517</v>
      </c>
      <c r="E413" s="50" t="str">
        <f t="shared" si="162"/>
        <v>hydro</v>
      </c>
      <c r="F413" s="50">
        <v>0</v>
      </c>
      <c r="G413" s="50">
        <f t="shared" si="169"/>
        <v>0</v>
      </c>
      <c r="H413" s="50">
        <v>0</v>
      </c>
      <c r="I413" s="50">
        <f t="shared" si="170"/>
        <v>0</v>
      </c>
      <c r="J413" s="50">
        <v>0</v>
      </c>
      <c r="K413" s="50">
        <f t="shared" si="171"/>
        <v>0</v>
      </c>
      <c r="L413" s="50">
        <v>0</v>
      </c>
      <c r="M413" s="50">
        <f t="shared" si="172"/>
        <v>0</v>
      </c>
      <c r="N413" s="50">
        <v>0</v>
      </c>
      <c r="O413" s="50">
        <f t="shared" si="173"/>
        <v>0</v>
      </c>
      <c r="P413" s="50">
        <v>0</v>
      </c>
      <c r="Q413" s="50">
        <f t="shared" si="174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85</v>
      </c>
      <c r="C414" s="50" t="s">
        <v>508</v>
      </c>
      <c r="D414" s="50" t="s">
        <v>516</v>
      </c>
      <c r="E414" s="50" t="str">
        <f t="shared" si="162"/>
        <v>onshore wind</v>
      </c>
      <c r="F414" s="50">
        <v>621546.98679999996</v>
      </c>
      <c r="G414" s="50">
        <f t="shared" si="169"/>
        <v>710536.26114999992</v>
      </c>
      <c r="H414" s="50">
        <v>799525.5355</v>
      </c>
      <c r="I414" s="50">
        <f t="shared" si="170"/>
        <v>799525.42959999992</v>
      </c>
      <c r="J414" s="50">
        <v>799525.32369999995</v>
      </c>
      <c r="K414" s="50">
        <f t="shared" si="171"/>
        <v>816585.68350000004</v>
      </c>
      <c r="L414" s="50">
        <v>833646.04330000002</v>
      </c>
      <c r="M414" s="50">
        <f t="shared" si="172"/>
        <v>871421.77405000001</v>
      </c>
      <c r="N414" s="50">
        <v>909197.5048</v>
      </c>
      <c r="O414" s="50">
        <f t="shared" si="173"/>
        <v>915952.95510000002</v>
      </c>
      <c r="P414" s="50">
        <v>922708.40540000005</v>
      </c>
      <c r="Q414" s="50">
        <f t="shared" si="174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85</v>
      </c>
      <c r="C415" s="50" t="s">
        <v>508</v>
      </c>
      <c r="D415" s="50" t="s">
        <v>518</v>
      </c>
      <c r="E415" s="50" t="str">
        <f t="shared" si="162"/>
        <v>natural gas nonpeaker</v>
      </c>
      <c r="F415" s="50">
        <v>765008.64</v>
      </c>
      <c r="G415" s="50">
        <f t="shared" si="169"/>
        <v>911498.34000000008</v>
      </c>
      <c r="H415" s="50">
        <v>1057988.04</v>
      </c>
      <c r="I415" s="50">
        <f t="shared" si="170"/>
        <v>1091184.889</v>
      </c>
      <c r="J415" s="50">
        <v>1124381.7379999999</v>
      </c>
      <c r="K415" s="50">
        <f t="shared" si="171"/>
        <v>944695.18900000001</v>
      </c>
      <c r="L415" s="50">
        <v>765008.64</v>
      </c>
      <c r="M415" s="50">
        <f t="shared" si="172"/>
        <v>615306.23999999999</v>
      </c>
      <c r="N415" s="50">
        <v>465603.84000000003</v>
      </c>
      <c r="O415" s="50">
        <f t="shared" si="173"/>
        <v>448651.35510000004</v>
      </c>
      <c r="P415" s="50">
        <v>431698.8702</v>
      </c>
      <c r="Q415" s="50">
        <f t="shared" si="174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85</v>
      </c>
      <c r="C416" s="50" t="s">
        <v>508</v>
      </c>
      <c r="D416" s="50" t="s">
        <v>519</v>
      </c>
      <c r="E416" s="50" t="str">
        <f t="shared" si="162"/>
        <v>natural gas peaker</v>
      </c>
      <c r="F416" s="50">
        <v>0</v>
      </c>
      <c r="G416" s="50">
        <f t="shared" si="169"/>
        <v>0</v>
      </c>
      <c r="H416" s="50">
        <v>0</v>
      </c>
      <c r="I416" s="50">
        <f t="shared" si="170"/>
        <v>0</v>
      </c>
      <c r="J416" s="50">
        <v>0</v>
      </c>
      <c r="K416" s="50">
        <f t="shared" si="171"/>
        <v>0</v>
      </c>
      <c r="L416" s="50">
        <v>0</v>
      </c>
      <c r="M416" s="50">
        <f t="shared" si="172"/>
        <v>0</v>
      </c>
      <c r="N416" s="50">
        <v>0</v>
      </c>
      <c r="O416" s="50">
        <f t="shared" si="173"/>
        <v>0</v>
      </c>
      <c r="P416" s="50">
        <v>0</v>
      </c>
      <c r="Q416" s="50">
        <f t="shared" si="174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85</v>
      </c>
      <c r="C417" s="50" t="s">
        <v>508</v>
      </c>
      <c r="D417" s="50" t="s">
        <v>520</v>
      </c>
      <c r="E417" s="50" t="str">
        <f t="shared" si="162"/>
        <v>nuclear</v>
      </c>
      <c r="F417" s="50">
        <v>9874255.4140000008</v>
      </c>
      <c r="G417" s="50">
        <f t="shared" si="169"/>
        <v>9874255.4140000008</v>
      </c>
      <c r="H417" s="50">
        <v>9874255.4140000008</v>
      </c>
      <c r="I417" s="50">
        <f t="shared" si="170"/>
        <v>9874255.4140000008</v>
      </c>
      <c r="J417" s="50">
        <v>9874255.4140000008</v>
      </c>
      <c r="K417" s="50">
        <f t="shared" si="171"/>
        <v>9874255.4140000008</v>
      </c>
      <c r="L417" s="50">
        <v>9874255.4140000008</v>
      </c>
      <c r="M417" s="50">
        <f t="shared" si="172"/>
        <v>9874255.4140000008</v>
      </c>
      <c r="N417" s="50">
        <v>9874255.4140000008</v>
      </c>
      <c r="O417" s="50">
        <f t="shared" si="173"/>
        <v>9874255.4140000008</v>
      </c>
      <c r="P417" s="50">
        <v>9874255.4140000008</v>
      </c>
      <c r="Q417" s="50">
        <f t="shared" si="174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85</v>
      </c>
      <c r="C418" s="50" t="s">
        <v>508</v>
      </c>
      <c r="D418" s="50" t="s">
        <v>521</v>
      </c>
      <c r="E418" s="50" t="str">
        <f t="shared" si="162"/>
        <v>offshore wind</v>
      </c>
      <c r="F418" s="50">
        <v>0</v>
      </c>
      <c r="G418" s="50">
        <f t="shared" si="169"/>
        <v>0</v>
      </c>
      <c r="H418" s="50">
        <v>0</v>
      </c>
      <c r="I418" s="50">
        <f t="shared" si="170"/>
        <v>0</v>
      </c>
      <c r="J418" s="50">
        <v>0</v>
      </c>
      <c r="K418" s="50">
        <f t="shared" si="171"/>
        <v>0</v>
      </c>
      <c r="L418" s="50">
        <v>0</v>
      </c>
      <c r="M418" s="50">
        <f t="shared" si="172"/>
        <v>0</v>
      </c>
      <c r="N418" s="50">
        <v>0</v>
      </c>
      <c r="O418" s="50">
        <f t="shared" si="173"/>
        <v>0</v>
      </c>
      <c r="P418" s="50">
        <v>0</v>
      </c>
      <c r="Q418" s="50">
        <f t="shared" si="174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85</v>
      </c>
      <c r="C419" s="50" t="s">
        <v>508</v>
      </c>
      <c r="D419" s="50" t="s">
        <v>522</v>
      </c>
      <c r="E419" s="50" t="str">
        <f t="shared" si="162"/>
        <v>crude oil</v>
      </c>
      <c r="F419" s="50">
        <v>106183.7645</v>
      </c>
      <c r="G419" s="50">
        <f t="shared" si="169"/>
        <v>106183.7645</v>
      </c>
      <c r="H419" s="50">
        <v>106183.7645</v>
      </c>
      <c r="I419" s="50">
        <f t="shared" si="170"/>
        <v>106183.7645</v>
      </c>
      <c r="J419" s="50">
        <v>106183.7645</v>
      </c>
      <c r="K419" s="50">
        <f t="shared" si="171"/>
        <v>106183.7645</v>
      </c>
      <c r="L419" s="50">
        <v>106183.7645</v>
      </c>
      <c r="M419" s="50">
        <f t="shared" si="172"/>
        <v>106183.7645</v>
      </c>
      <c r="N419" s="50">
        <v>106183.7645</v>
      </c>
      <c r="O419" s="50">
        <f t="shared" si="173"/>
        <v>106183.7645</v>
      </c>
      <c r="P419" s="50">
        <v>106183.7645</v>
      </c>
      <c r="Q419" s="50">
        <f t="shared" si="174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85</v>
      </c>
      <c r="C420" s="50" t="s">
        <v>508</v>
      </c>
      <c r="D420" s="50" t="s">
        <v>523</v>
      </c>
      <c r="E420" s="50" t="str">
        <f t="shared" si="162"/>
        <v>solar PV</v>
      </c>
      <c r="F420" s="50">
        <v>106981.3876</v>
      </c>
      <c r="G420" s="50">
        <f t="shared" si="169"/>
        <v>116829.8682</v>
      </c>
      <c r="H420" s="50">
        <v>126678.34880000001</v>
      </c>
      <c r="I420" s="50">
        <f t="shared" si="170"/>
        <v>127893.30740000001</v>
      </c>
      <c r="J420" s="50">
        <v>129108.266</v>
      </c>
      <c r="K420" s="50">
        <f t="shared" si="171"/>
        <v>130094.36465</v>
      </c>
      <c r="L420" s="50">
        <v>131080.4633</v>
      </c>
      <c r="M420" s="50">
        <f t="shared" si="172"/>
        <v>132402.34830000001</v>
      </c>
      <c r="N420" s="50">
        <v>133724.23329999999</v>
      </c>
      <c r="O420" s="50">
        <f t="shared" si="173"/>
        <v>135568.24404999998</v>
      </c>
      <c r="P420" s="50">
        <v>137412.2548</v>
      </c>
      <c r="Q420" s="50">
        <f t="shared" si="174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85</v>
      </c>
      <c r="C421" s="50" t="s">
        <v>508</v>
      </c>
      <c r="D421" s="50" t="s">
        <v>524</v>
      </c>
      <c r="E421" s="50" t="str">
        <f t="shared" si="162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85</v>
      </c>
      <c r="C422" s="50" t="s">
        <v>508</v>
      </c>
      <c r="D422" s="50" t="s">
        <v>526</v>
      </c>
      <c r="E422" s="50" t="str">
        <f t="shared" si="162"/>
        <v>solar PV</v>
      </c>
      <c r="F422" s="50">
        <v>11560.54666</v>
      </c>
      <c r="G422" s="50">
        <f t="shared" ref="G422:G435" si="175">AVERAGE(F422,H422)</f>
        <v>11560.54666</v>
      </c>
      <c r="H422" s="50">
        <v>11560.54666</v>
      </c>
      <c r="I422" s="50">
        <f t="shared" ref="I422:I435" si="176">AVERAGE(H422,J422)</f>
        <v>11560.54666</v>
      </c>
      <c r="J422" s="50">
        <v>11560.54666</v>
      </c>
      <c r="K422" s="50">
        <f t="shared" ref="K422:K435" si="177">AVERAGE(J422,L422)</f>
        <v>11503.154419999999</v>
      </c>
      <c r="L422" s="50">
        <v>11445.76218</v>
      </c>
      <c r="M422" s="50">
        <f t="shared" ref="M422:M435" si="178">AVERAGE(L422,N422)</f>
        <v>11388.575564999999</v>
      </c>
      <c r="N422" s="50">
        <v>11331.38895</v>
      </c>
      <c r="O422" s="50">
        <f t="shared" ref="O422:O435" si="179">AVERAGE(N422,P422)</f>
        <v>11274.795655</v>
      </c>
      <c r="P422" s="50">
        <v>11218.202359999999</v>
      </c>
      <c r="Q422" s="50">
        <f t="shared" ref="Q422:Q435" si="180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88</v>
      </c>
      <c r="C423" s="50" t="s">
        <v>508</v>
      </c>
      <c r="D423" s="50" t="s">
        <v>511</v>
      </c>
      <c r="E423" s="50" t="str">
        <f t="shared" si="162"/>
        <v>biomass</v>
      </c>
      <c r="F423" s="50">
        <v>0</v>
      </c>
      <c r="G423" s="50">
        <f t="shared" si="175"/>
        <v>0</v>
      </c>
      <c r="H423" s="50">
        <v>0</v>
      </c>
      <c r="I423" s="50">
        <f t="shared" si="176"/>
        <v>0</v>
      </c>
      <c r="J423" s="50">
        <v>0</v>
      </c>
      <c r="K423" s="50">
        <f t="shared" si="177"/>
        <v>0</v>
      </c>
      <c r="L423" s="50">
        <v>0</v>
      </c>
      <c r="M423" s="50">
        <f t="shared" si="178"/>
        <v>0</v>
      </c>
      <c r="N423" s="50">
        <v>0</v>
      </c>
      <c r="O423" s="50">
        <f t="shared" si="179"/>
        <v>0</v>
      </c>
      <c r="P423" s="50">
        <v>0</v>
      </c>
      <c r="Q423" s="50">
        <f t="shared" si="180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88</v>
      </c>
      <c r="C424" s="50" t="s">
        <v>508</v>
      </c>
      <c r="D424" s="50" t="s">
        <v>512</v>
      </c>
      <c r="E424" s="50" t="str">
        <f t="shared" si="162"/>
        <v>hard coal</v>
      </c>
      <c r="F424" s="50">
        <v>0</v>
      </c>
      <c r="G424" s="50">
        <f t="shared" si="175"/>
        <v>0</v>
      </c>
      <c r="H424" s="50">
        <v>0</v>
      </c>
      <c r="I424" s="50">
        <f t="shared" si="176"/>
        <v>0</v>
      </c>
      <c r="J424" s="50">
        <v>0</v>
      </c>
      <c r="K424" s="50">
        <f t="shared" si="177"/>
        <v>0</v>
      </c>
      <c r="L424" s="50">
        <v>0</v>
      </c>
      <c r="M424" s="50">
        <f t="shared" si="178"/>
        <v>0</v>
      </c>
      <c r="N424" s="50">
        <v>0</v>
      </c>
      <c r="O424" s="50">
        <f t="shared" si="179"/>
        <v>0</v>
      </c>
      <c r="P424" s="50">
        <v>0</v>
      </c>
      <c r="Q424" s="50">
        <f t="shared" si="180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88</v>
      </c>
      <c r="C425" s="50" t="s">
        <v>508</v>
      </c>
      <c r="D425" s="50" t="s">
        <v>513</v>
      </c>
      <c r="E425" s="50" t="str">
        <f t="shared" si="162"/>
        <v>solar thermal</v>
      </c>
      <c r="F425" s="50">
        <v>0</v>
      </c>
      <c r="G425" s="50">
        <f t="shared" si="175"/>
        <v>0</v>
      </c>
      <c r="H425" s="50">
        <v>0</v>
      </c>
      <c r="I425" s="50">
        <f t="shared" si="176"/>
        <v>0</v>
      </c>
      <c r="J425" s="50">
        <v>0</v>
      </c>
      <c r="K425" s="50">
        <f t="shared" si="177"/>
        <v>0</v>
      </c>
      <c r="L425" s="50">
        <v>0</v>
      </c>
      <c r="M425" s="50">
        <f t="shared" si="178"/>
        <v>0</v>
      </c>
      <c r="N425" s="50">
        <v>0</v>
      </c>
      <c r="O425" s="50">
        <f t="shared" si="179"/>
        <v>0</v>
      </c>
      <c r="P425" s="50">
        <v>0</v>
      </c>
      <c r="Q425" s="50">
        <f t="shared" si="180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88</v>
      </c>
      <c r="C426" s="50" t="s">
        <v>508</v>
      </c>
      <c r="D426" s="50" t="s">
        <v>514</v>
      </c>
      <c r="E426" s="50" t="str">
        <f t="shared" si="162"/>
        <v>geothermal</v>
      </c>
      <c r="F426" s="50">
        <v>0</v>
      </c>
      <c r="G426" s="50">
        <f t="shared" si="175"/>
        <v>0</v>
      </c>
      <c r="H426" s="50">
        <v>0</v>
      </c>
      <c r="I426" s="50">
        <f t="shared" si="176"/>
        <v>0</v>
      </c>
      <c r="J426" s="50">
        <v>0</v>
      </c>
      <c r="K426" s="50">
        <f t="shared" si="177"/>
        <v>0</v>
      </c>
      <c r="L426" s="50">
        <v>0</v>
      </c>
      <c r="M426" s="50">
        <f t="shared" si="178"/>
        <v>0</v>
      </c>
      <c r="N426" s="50">
        <v>0</v>
      </c>
      <c r="O426" s="50">
        <f t="shared" si="179"/>
        <v>0</v>
      </c>
      <c r="P426" s="50">
        <v>0</v>
      </c>
      <c r="Q426" s="50">
        <f t="shared" si="180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88</v>
      </c>
      <c r="C427" s="50" t="s">
        <v>508</v>
      </c>
      <c r="D427" s="50" t="s">
        <v>515</v>
      </c>
      <c r="E427" s="50" t="str">
        <f t="shared" si="162"/>
        <v>hydro</v>
      </c>
      <c r="F427" s="50">
        <v>21338.300210000001</v>
      </c>
      <c r="G427" s="50">
        <f t="shared" si="175"/>
        <v>21338.300210000001</v>
      </c>
      <c r="H427" s="50">
        <v>21338.300210000001</v>
      </c>
      <c r="I427" s="50">
        <f t="shared" si="176"/>
        <v>21338.300210000001</v>
      </c>
      <c r="J427" s="50">
        <v>21338.300210000001</v>
      </c>
      <c r="K427" s="50">
        <f t="shared" si="177"/>
        <v>21338.300210000001</v>
      </c>
      <c r="L427" s="50">
        <v>21338.300210000001</v>
      </c>
      <c r="M427" s="50">
        <f t="shared" si="178"/>
        <v>21338.300210000001</v>
      </c>
      <c r="N427" s="50">
        <v>21338.300210000001</v>
      </c>
      <c r="O427" s="50">
        <f t="shared" si="179"/>
        <v>21338.300210000001</v>
      </c>
      <c r="P427" s="50">
        <v>21338.300210000001</v>
      </c>
      <c r="Q427" s="50">
        <f t="shared" si="180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88</v>
      </c>
      <c r="C428" s="50" t="s">
        <v>508</v>
      </c>
      <c r="D428" s="50" t="s">
        <v>517</v>
      </c>
      <c r="E428" s="50" t="str">
        <f t="shared" si="162"/>
        <v>hydro</v>
      </c>
      <c r="F428" s="50">
        <v>0</v>
      </c>
      <c r="G428" s="50">
        <f t="shared" si="175"/>
        <v>0</v>
      </c>
      <c r="H428" s="50">
        <v>0</v>
      </c>
      <c r="I428" s="50">
        <f t="shared" si="176"/>
        <v>0</v>
      </c>
      <c r="J428" s="50">
        <v>0</v>
      </c>
      <c r="K428" s="50">
        <f t="shared" si="177"/>
        <v>0</v>
      </c>
      <c r="L428" s="50">
        <v>0</v>
      </c>
      <c r="M428" s="50">
        <f t="shared" si="178"/>
        <v>0</v>
      </c>
      <c r="N428" s="50">
        <v>0</v>
      </c>
      <c r="O428" s="50">
        <f t="shared" si="179"/>
        <v>0</v>
      </c>
      <c r="P428" s="50">
        <v>0</v>
      </c>
      <c r="Q428" s="50">
        <f t="shared" si="180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88</v>
      </c>
      <c r="C429" s="50" t="s">
        <v>508</v>
      </c>
      <c r="D429" s="50" t="s">
        <v>516</v>
      </c>
      <c r="E429" s="50" t="str">
        <f t="shared" si="162"/>
        <v>onshore wind</v>
      </c>
      <c r="F429" s="50">
        <v>20087.1924</v>
      </c>
      <c r="G429" s="50">
        <f t="shared" si="175"/>
        <v>20087.1924</v>
      </c>
      <c r="H429" s="50">
        <v>20087.1924</v>
      </c>
      <c r="I429" s="50">
        <f t="shared" si="176"/>
        <v>20087.1924</v>
      </c>
      <c r="J429" s="50">
        <v>20087.1924</v>
      </c>
      <c r="K429" s="50">
        <f t="shared" si="177"/>
        <v>20087.1924</v>
      </c>
      <c r="L429" s="50">
        <v>20087.1924</v>
      </c>
      <c r="M429" s="50">
        <f t="shared" si="178"/>
        <v>20087.1924</v>
      </c>
      <c r="N429" s="50">
        <v>20087.1924</v>
      </c>
      <c r="O429" s="50">
        <f t="shared" si="179"/>
        <v>20087.1924</v>
      </c>
      <c r="P429" s="50">
        <v>20087.1924</v>
      </c>
      <c r="Q429" s="50">
        <f t="shared" si="180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88</v>
      </c>
      <c r="C430" s="50" t="s">
        <v>508</v>
      </c>
      <c r="D430" s="50" t="s">
        <v>518</v>
      </c>
      <c r="E430" s="50" t="str">
        <f t="shared" si="162"/>
        <v>natural gas nonpeaker</v>
      </c>
      <c r="F430" s="50">
        <v>42258073.25</v>
      </c>
      <c r="G430" s="50">
        <f t="shared" si="175"/>
        <v>44813776.989999995</v>
      </c>
      <c r="H430" s="50">
        <v>47369480.729999997</v>
      </c>
      <c r="I430" s="50">
        <f t="shared" si="176"/>
        <v>46287067.765000001</v>
      </c>
      <c r="J430" s="50">
        <v>45204654.799999997</v>
      </c>
      <c r="K430" s="50">
        <f t="shared" si="177"/>
        <v>41489325.515000001</v>
      </c>
      <c r="L430" s="50">
        <v>37773996.229999997</v>
      </c>
      <c r="M430" s="50">
        <f t="shared" si="178"/>
        <v>37074078.43</v>
      </c>
      <c r="N430" s="50">
        <v>36374160.630000003</v>
      </c>
      <c r="O430" s="50">
        <f t="shared" si="179"/>
        <v>35873985.030000001</v>
      </c>
      <c r="P430" s="50">
        <v>35373809.43</v>
      </c>
      <c r="Q430" s="50">
        <f t="shared" si="180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88</v>
      </c>
      <c r="C431" s="50" t="s">
        <v>508</v>
      </c>
      <c r="D431" s="50" t="s">
        <v>519</v>
      </c>
      <c r="E431" s="50" t="str">
        <f t="shared" si="162"/>
        <v>natural gas peaker</v>
      </c>
      <c r="F431" s="50">
        <v>77014.12</v>
      </c>
      <c r="G431" s="50">
        <f t="shared" si="175"/>
        <v>77014.12</v>
      </c>
      <c r="H431" s="50">
        <v>77014.12</v>
      </c>
      <c r="I431" s="50">
        <f t="shared" si="176"/>
        <v>75287.51999999999</v>
      </c>
      <c r="J431" s="50">
        <v>73560.92</v>
      </c>
      <c r="K431" s="50">
        <f t="shared" si="177"/>
        <v>70699.42</v>
      </c>
      <c r="L431" s="50">
        <v>67837.919999999998</v>
      </c>
      <c r="M431" s="50">
        <f t="shared" si="178"/>
        <v>67837.919999999998</v>
      </c>
      <c r="N431" s="50">
        <v>67837.919999999998</v>
      </c>
      <c r="O431" s="50">
        <f t="shared" si="179"/>
        <v>67837.919999999998</v>
      </c>
      <c r="P431" s="50">
        <v>67837.919999999998</v>
      </c>
      <c r="Q431" s="50">
        <f t="shared" si="180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88</v>
      </c>
      <c r="C432" s="50" t="s">
        <v>508</v>
      </c>
      <c r="D432" s="50" t="s">
        <v>520</v>
      </c>
      <c r="E432" s="50" t="str">
        <f t="shared" si="162"/>
        <v>nuclear</v>
      </c>
      <c r="F432" s="50">
        <v>27811708.75</v>
      </c>
      <c r="G432" s="50">
        <f t="shared" si="175"/>
        <v>27811708.75</v>
      </c>
      <c r="H432" s="50">
        <v>27811708.75</v>
      </c>
      <c r="I432" s="50">
        <f t="shared" si="176"/>
        <v>27811708.75</v>
      </c>
      <c r="J432" s="50">
        <v>27811708.75</v>
      </c>
      <c r="K432" s="50">
        <f t="shared" si="177"/>
        <v>27811708.75</v>
      </c>
      <c r="L432" s="50">
        <v>27811708.75</v>
      </c>
      <c r="M432" s="50">
        <f t="shared" si="178"/>
        <v>27811708.75</v>
      </c>
      <c r="N432" s="50">
        <v>27811708.75</v>
      </c>
      <c r="O432" s="50">
        <f t="shared" si="179"/>
        <v>27811708.75</v>
      </c>
      <c r="P432" s="50">
        <v>27811708.75</v>
      </c>
      <c r="Q432" s="50">
        <f t="shared" si="180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88</v>
      </c>
      <c r="C433" s="50" t="s">
        <v>508</v>
      </c>
      <c r="D433" s="50" t="s">
        <v>521</v>
      </c>
      <c r="E433" s="50" t="str">
        <f t="shared" si="162"/>
        <v>offshore wind</v>
      </c>
      <c r="F433" s="50">
        <v>0</v>
      </c>
      <c r="G433" s="50">
        <f t="shared" si="175"/>
        <v>0</v>
      </c>
      <c r="H433" s="50">
        <v>0</v>
      </c>
      <c r="I433" s="50">
        <f t="shared" si="176"/>
        <v>0</v>
      </c>
      <c r="J433" s="50">
        <v>0</v>
      </c>
      <c r="K433" s="50">
        <f t="shared" si="177"/>
        <v>2116437.1639999999</v>
      </c>
      <c r="L433" s="50">
        <v>4232874.3279999997</v>
      </c>
      <c r="M433" s="50">
        <f t="shared" si="178"/>
        <v>4232874.3279999997</v>
      </c>
      <c r="N433" s="50">
        <v>4232874.3279999997</v>
      </c>
      <c r="O433" s="50">
        <f t="shared" si="179"/>
        <v>6564964.8689999999</v>
      </c>
      <c r="P433" s="50">
        <v>8897055.4100000001</v>
      </c>
      <c r="Q433" s="50">
        <f t="shared" si="180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88</v>
      </c>
      <c r="C434" s="50" t="s">
        <v>508</v>
      </c>
      <c r="D434" s="50" t="s">
        <v>522</v>
      </c>
      <c r="E434" s="50" t="str">
        <f t="shared" si="162"/>
        <v>crude oil</v>
      </c>
      <c r="F434" s="50">
        <v>806447.38370000001</v>
      </c>
      <c r="G434" s="50">
        <f t="shared" si="175"/>
        <v>791343.65855000005</v>
      </c>
      <c r="H434" s="50">
        <v>776239.93339999998</v>
      </c>
      <c r="I434" s="50">
        <f t="shared" si="176"/>
        <v>776239.93339999998</v>
      </c>
      <c r="J434" s="50">
        <v>776239.93339999998</v>
      </c>
      <c r="K434" s="50">
        <f t="shared" si="177"/>
        <v>764568.87309999997</v>
      </c>
      <c r="L434" s="50">
        <v>752897.81279999996</v>
      </c>
      <c r="M434" s="50">
        <f t="shared" si="178"/>
        <v>752897.81279999996</v>
      </c>
      <c r="N434" s="50">
        <v>752897.81279999996</v>
      </c>
      <c r="O434" s="50">
        <f t="shared" si="179"/>
        <v>752897.81279999996</v>
      </c>
      <c r="P434" s="50">
        <v>752897.81279999996</v>
      </c>
      <c r="Q434" s="50">
        <f t="shared" si="180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88</v>
      </c>
      <c r="C435" s="50" t="s">
        <v>508</v>
      </c>
      <c r="D435" s="50" t="s">
        <v>523</v>
      </c>
      <c r="E435" s="50" t="str">
        <f t="shared" si="162"/>
        <v>solar PV</v>
      </c>
      <c r="F435" s="50">
        <v>2804769.7280000001</v>
      </c>
      <c r="G435" s="50">
        <f t="shared" si="175"/>
        <v>3015834.7149999999</v>
      </c>
      <c r="H435" s="50">
        <v>3226899.702</v>
      </c>
      <c r="I435" s="50">
        <f t="shared" si="176"/>
        <v>3376609.37</v>
      </c>
      <c r="J435" s="50">
        <v>3526319.0380000002</v>
      </c>
      <c r="K435" s="50">
        <f t="shared" si="177"/>
        <v>3635478.4594999999</v>
      </c>
      <c r="L435" s="50">
        <v>3744637.8810000001</v>
      </c>
      <c r="M435" s="50">
        <f t="shared" si="178"/>
        <v>3875047.0175000001</v>
      </c>
      <c r="N435" s="50">
        <v>4005456.1540000001</v>
      </c>
      <c r="O435" s="50">
        <f t="shared" si="179"/>
        <v>4155679.6150000002</v>
      </c>
      <c r="P435" s="50">
        <v>4305903.0760000004</v>
      </c>
      <c r="Q435" s="50">
        <f t="shared" si="180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88</v>
      </c>
      <c r="C436" s="50" t="s">
        <v>508</v>
      </c>
      <c r="D436" s="50" t="s">
        <v>524</v>
      </c>
      <c r="E436" s="50" t="str">
        <f t="shared" si="162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88</v>
      </c>
      <c r="C437" s="50" t="s">
        <v>508</v>
      </c>
      <c r="D437" s="50" t="s">
        <v>526</v>
      </c>
      <c r="E437" s="50" t="str">
        <f t="shared" si="162"/>
        <v>solar PV</v>
      </c>
      <c r="F437" s="50">
        <v>1193008.669</v>
      </c>
      <c r="G437" s="50">
        <f t="shared" ref="G437:G450" si="181">AVERAGE(F437,H437)</f>
        <v>1504011.798</v>
      </c>
      <c r="H437" s="50">
        <v>1815014.9269999999</v>
      </c>
      <c r="I437" s="50">
        <f t="shared" ref="I437:I450" si="182">AVERAGE(H437,J437)</f>
        <v>1808679.794</v>
      </c>
      <c r="J437" s="50">
        <v>1802344.6610000001</v>
      </c>
      <c r="K437" s="50">
        <f t="shared" ref="K437:K450" si="183">AVERAGE(J437,L437)</f>
        <v>1793347.496</v>
      </c>
      <c r="L437" s="50">
        <v>1784350.331</v>
      </c>
      <c r="M437" s="50">
        <f t="shared" ref="M437:M450" si="184">AVERAGE(L437,N437)</f>
        <v>1775467.4575</v>
      </c>
      <c r="N437" s="50">
        <v>1766584.584</v>
      </c>
      <c r="O437" s="50">
        <f t="shared" ref="O437:O450" si="185">AVERAGE(N437,P437)</f>
        <v>1757763.0465000002</v>
      </c>
      <c r="P437" s="50">
        <v>1748941.5090000001</v>
      </c>
      <c r="Q437" s="50">
        <f t="shared" ref="Q437:Q450" si="186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91</v>
      </c>
      <c r="C438" s="50" t="s">
        <v>508</v>
      </c>
      <c r="D438" s="50" t="s">
        <v>511</v>
      </c>
      <c r="E438" s="50" t="str">
        <f t="shared" si="162"/>
        <v>biomass</v>
      </c>
      <c r="F438" s="50">
        <v>0</v>
      </c>
      <c r="G438" s="50">
        <f t="shared" si="181"/>
        <v>0</v>
      </c>
      <c r="H438" s="50">
        <v>0</v>
      </c>
      <c r="I438" s="50">
        <f t="shared" si="182"/>
        <v>0</v>
      </c>
      <c r="J438" s="50">
        <v>0</v>
      </c>
      <c r="K438" s="50">
        <f t="shared" si="183"/>
        <v>0</v>
      </c>
      <c r="L438" s="50">
        <v>0</v>
      </c>
      <c r="M438" s="50">
        <f t="shared" si="184"/>
        <v>0</v>
      </c>
      <c r="N438" s="50">
        <v>0</v>
      </c>
      <c r="O438" s="50">
        <f t="shared" si="185"/>
        <v>0</v>
      </c>
      <c r="P438" s="50">
        <v>0</v>
      </c>
      <c r="Q438" s="50">
        <f t="shared" si="186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91</v>
      </c>
      <c r="C439" s="50" t="s">
        <v>508</v>
      </c>
      <c r="D439" s="50" t="s">
        <v>512</v>
      </c>
      <c r="E439" s="50" t="str">
        <f t="shared" si="162"/>
        <v>hard coal</v>
      </c>
      <c r="F439" s="50">
        <v>19520083.02</v>
      </c>
      <c r="G439" s="50">
        <f t="shared" si="181"/>
        <v>19520083.02</v>
      </c>
      <c r="H439" s="50">
        <v>19520083.02</v>
      </c>
      <c r="I439" s="50">
        <f t="shared" si="182"/>
        <v>19520083.02</v>
      </c>
      <c r="J439" s="50">
        <v>19520083.02</v>
      </c>
      <c r="K439" s="50">
        <f t="shared" si="183"/>
        <v>19520083.02</v>
      </c>
      <c r="L439" s="50">
        <v>19520083.02</v>
      </c>
      <c r="M439" s="50">
        <f t="shared" si="184"/>
        <v>19520083.02</v>
      </c>
      <c r="N439" s="50">
        <v>19520083.02</v>
      </c>
      <c r="O439" s="50">
        <f t="shared" si="185"/>
        <v>19520083.02</v>
      </c>
      <c r="P439" s="50">
        <v>19520083.02</v>
      </c>
      <c r="Q439" s="50">
        <f t="shared" si="186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91</v>
      </c>
      <c r="C440" s="50" t="s">
        <v>508</v>
      </c>
      <c r="D440" s="50" t="s">
        <v>513</v>
      </c>
      <c r="E440" s="50" t="str">
        <f t="shared" si="162"/>
        <v>solar thermal</v>
      </c>
      <c r="F440" s="50">
        <v>0</v>
      </c>
      <c r="G440" s="50">
        <f t="shared" si="181"/>
        <v>0</v>
      </c>
      <c r="H440" s="50">
        <v>0</v>
      </c>
      <c r="I440" s="50">
        <f t="shared" si="182"/>
        <v>0</v>
      </c>
      <c r="J440" s="50">
        <v>0</v>
      </c>
      <c r="K440" s="50">
        <f t="shared" si="183"/>
        <v>0</v>
      </c>
      <c r="L440" s="50">
        <v>0</v>
      </c>
      <c r="M440" s="50">
        <f t="shared" si="184"/>
        <v>0</v>
      </c>
      <c r="N440" s="50">
        <v>0</v>
      </c>
      <c r="O440" s="50">
        <f t="shared" si="185"/>
        <v>0</v>
      </c>
      <c r="P440" s="50">
        <v>0</v>
      </c>
      <c r="Q440" s="50">
        <f t="shared" si="186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91</v>
      </c>
      <c r="C441" s="50" t="s">
        <v>508</v>
      </c>
      <c r="D441" s="50" t="s">
        <v>514</v>
      </c>
      <c r="E441" s="50" t="str">
        <f t="shared" si="162"/>
        <v>geothermal</v>
      </c>
      <c r="F441" s="50">
        <v>0</v>
      </c>
      <c r="G441" s="50">
        <f t="shared" si="181"/>
        <v>0</v>
      </c>
      <c r="H441" s="50">
        <v>0</v>
      </c>
      <c r="I441" s="50">
        <f t="shared" si="182"/>
        <v>0</v>
      </c>
      <c r="J441" s="50">
        <v>0</v>
      </c>
      <c r="K441" s="50">
        <f t="shared" si="183"/>
        <v>0</v>
      </c>
      <c r="L441" s="50">
        <v>0</v>
      </c>
      <c r="M441" s="50">
        <f t="shared" si="184"/>
        <v>0</v>
      </c>
      <c r="N441" s="50">
        <v>0</v>
      </c>
      <c r="O441" s="50">
        <f t="shared" si="185"/>
        <v>0</v>
      </c>
      <c r="P441" s="50">
        <v>0</v>
      </c>
      <c r="Q441" s="50">
        <f t="shared" si="186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91</v>
      </c>
      <c r="C442" s="50" t="s">
        <v>508</v>
      </c>
      <c r="D442" s="50" t="s">
        <v>515</v>
      </c>
      <c r="E442" s="50" t="str">
        <f t="shared" si="162"/>
        <v>hydro</v>
      </c>
      <c r="F442" s="50">
        <v>188678.63800000001</v>
      </c>
      <c r="G442" s="50">
        <f t="shared" si="181"/>
        <v>188678.63800000001</v>
      </c>
      <c r="H442" s="50">
        <v>188678.63800000001</v>
      </c>
      <c r="I442" s="50">
        <f t="shared" si="182"/>
        <v>188678.63800000001</v>
      </c>
      <c r="J442" s="50">
        <v>188678.63800000001</v>
      </c>
      <c r="K442" s="50">
        <f t="shared" si="183"/>
        <v>188678.63800000001</v>
      </c>
      <c r="L442" s="50">
        <v>188678.63800000001</v>
      </c>
      <c r="M442" s="50">
        <f t="shared" si="184"/>
        <v>188678.63800000001</v>
      </c>
      <c r="N442" s="50">
        <v>188678.63800000001</v>
      </c>
      <c r="O442" s="50">
        <f t="shared" si="185"/>
        <v>188678.63800000001</v>
      </c>
      <c r="P442" s="50">
        <v>188678.63800000001</v>
      </c>
      <c r="Q442" s="50">
        <f t="shared" si="186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91</v>
      </c>
      <c r="C443" s="50" t="s">
        <v>508</v>
      </c>
      <c r="D443" s="50" t="s">
        <v>517</v>
      </c>
      <c r="E443" s="50" t="str">
        <f t="shared" si="162"/>
        <v>hydro</v>
      </c>
      <c r="F443" s="50">
        <v>0</v>
      </c>
      <c r="G443" s="50">
        <f t="shared" si="181"/>
        <v>0</v>
      </c>
      <c r="H443" s="50">
        <v>0</v>
      </c>
      <c r="I443" s="50">
        <f t="shared" si="182"/>
        <v>0</v>
      </c>
      <c r="J443" s="50">
        <v>0</v>
      </c>
      <c r="K443" s="50">
        <f t="shared" si="183"/>
        <v>0</v>
      </c>
      <c r="L443" s="50">
        <v>0</v>
      </c>
      <c r="M443" s="50">
        <f t="shared" si="184"/>
        <v>0</v>
      </c>
      <c r="N443" s="50">
        <v>0</v>
      </c>
      <c r="O443" s="50">
        <f t="shared" si="185"/>
        <v>0</v>
      </c>
      <c r="P443" s="50">
        <v>0</v>
      </c>
      <c r="Q443" s="50">
        <f t="shared" si="186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91</v>
      </c>
      <c r="C444" s="50" t="s">
        <v>508</v>
      </c>
      <c r="D444" s="50" t="s">
        <v>516</v>
      </c>
      <c r="E444" s="50" t="str">
        <f t="shared" si="162"/>
        <v>onshore wind</v>
      </c>
      <c r="F444" s="50">
        <v>6149030.3930000002</v>
      </c>
      <c r="G444" s="50">
        <f t="shared" si="181"/>
        <v>6581679.7115000002</v>
      </c>
      <c r="H444" s="50">
        <v>7014329.0300000003</v>
      </c>
      <c r="I444" s="50">
        <f t="shared" si="182"/>
        <v>7384386.051</v>
      </c>
      <c r="J444" s="50">
        <v>7754443.0719999997</v>
      </c>
      <c r="K444" s="50">
        <f t="shared" si="183"/>
        <v>7697321.3525</v>
      </c>
      <c r="L444" s="50">
        <v>7640199.6330000004</v>
      </c>
      <c r="M444" s="50">
        <f t="shared" si="184"/>
        <v>8927461.9715</v>
      </c>
      <c r="N444" s="50">
        <v>10214724.310000001</v>
      </c>
      <c r="O444" s="50">
        <f t="shared" si="185"/>
        <v>12207390.195</v>
      </c>
      <c r="P444" s="50">
        <v>14200056.08</v>
      </c>
      <c r="Q444" s="50">
        <f t="shared" si="186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91</v>
      </c>
      <c r="C445" s="50" t="s">
        <v>508</v>
      </c>
      <c r="D445" s="50" t="s">
        <v>518</v>
      </c>
      <c r="E445" s="50" t="str">
        <f t="shared" si="162"/>
        <v>natural gas nonpeaker</v>
      </c>
      <c r="F445" s="50">
        <v>8194302.1119999997</v>
      </c>
      <c r="G445" s="50">
        <f t="shared" si="181"/>
        <v>8204567.5279999999</v>
      </c>
      <c r="H445" s="50">
        <v>8214832.9440000001</v>
      </c>
      <c r="I445" s="50">
        <f t="shared" si="182"/>
        <v>7647130.3395000007</v>
      </c>
      <c r="J445" s="50">
        <v>7079427.7350000003</v>
      </c>
      <c r="K445" s="50">
        <f t="shared" si="183"/>
        <v>5239318.68</v>
      </c>
      <c r="L445" s="50">
        <v>3399209.625</v>
      </c>
      <c r="M445" s="50">
        <f t="shared" si="184"/>
        <v>2830490.4745</v>
      </c>
      <c r="N445" s="50">
        <v>2261771.324</v>
      </c>
      <c r="O445" s="50">
        <f t="shared" si="185"/>
        <v>2152614.125</v>
      </c>
      <c r="P445" s="50">
        <v>2043456.926</v>
      </c>
      <c r="Q445" s="50">
        <f t="shared" si="186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91</v>
      </c>
      <c r="C446" s="50" t="s">
        <v>508</v>
      </c>
      <c r="D446" s="50" t="s">
        <v>519</v>
      </c>
      <c r="E446" s="50" t="str">
        <f t="shared" si="162"/>
        <v>natural gas peaker</v>
      </c>
      <c r="F446" s="50">
        <v>18345.345450000001</v>
      </c>
      <c r="G446" s="50">
        <f t="shared" si="181"/>
        <v>18458.21818</v>
      </c>
      <c r="H446" s="50">
        <v>18571.090909999999</v>
      </c>
      <c r="I446" s="50">
        <f t="shared" si="182"/>
        <v>18296.48935</v>
      </c>
      <c r="J446" s="50">
        <v>18021.887790000001</v>
      </c>
      <c r="K446" s="50">
        <f t="shared" si="183"/>
        <v>15151.043895000001</v>
      </c>
      <c r="L446" s="50">
        <v>12280.2</v>
      </c>
      <c r="M446" s="50">
        <f t="shared" si="184"/>
        <v>11096.8</v>
      </c>
      <c r="N446" s="50">
        <v>9913.4</v>
      </c>
      <c r="O446" s="50">
        <f t="shared" si="185"/>
        <v>9913.4</v>
      </c>
      <c r="P446" s="50">
        <v>9913.4</v>
      </c>
      <c r="Q446" s="50">
        <f t="shared" si="186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91</v>
      </c>
      <c r="C447" s="50" t="s">
        <v>508</v>
      </c>
      <c r="D447" s="50" t="s">
        <v>520</v>
      </c>
      <c r="E447" s="50" t="str">
        <f t="shared" si="162"/>
        <v>nuclear</v>
      </c>
      <c r="F447" s="50">
        <v>0</v>
      </c>
      <c r="G447" s="50">
        <f t="shared" si="181"/>
        <v>0</v>
      </c>
      <c r="H447" s="50">
        <v>0</v>
      </c>
      <c r="I447" s="50">
        <f t="shared" si="182"/>
        <v>0</v>
      </c>
      <c r="J447" s="50">
        <v>0</v>
      </c>
      <c r="K447" s="50">
        <f t="shared" si="183"/>
        <v>0</v>
      </c>
      <c r="L447" s="50">
        <v>0</v>
      </c>
      <c r="M447" s="50">
        <f t="shared" si="184"/>
        <v>0</v>
      </c>
      <c r="N447" s="50">
        <v>0</v>
      </c>
      <c r="O447" s="50">
        <f t="shared" si="185"/>
        <v>0</v>
      </c>
      <c r="P447" s="50">
        <v>0</v>
      </c>
      <c r="Q447" s="50">
        <f t="shared" si="186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91</v>
      </c>
      <c r="C448" s="50" t="s">
        <v>508</v>
      </c>
      <c r="D448" s="50" t="s">
        <v>521</v>
      </c>
      <c r="E448" s="50" t="str">
        <f t="shared" si="162"/>
        <v>offshore wind</v>
      </c>
      <c r="F448" s="50">
        <v>0</v>
      </c>
      <c r="G448" s="50">
        <f t="shared" si="181"/>
        <v>0</v>
      </c>
      <c r="H448" s="50">
        <v>0</v>
      </c>
      <c r="I448" s="50">
        <f t="shared" si="182"/>
        <v>0</v>
      </c>
      <c r="J448" s="50">
        <v>0</v>
      </c>
      <c r="K448" s="50">
        <f t="shared" si="183"/>
        <v>0</v>
      </c>
      <c r="L448" s="50">
        <v>0</v>
      </c>
      <c r="M448" s="50">
        <f t="shared" si="184"/>
        <v>0</v>
      </c>
      <c r="N448" s="50">
        <v>0</v>
      </c>
      <c r="O448" s="50">
        <f t="shared" si="185"/>
        <v>0</v>
      </c>
      <c r="P448" s="50">
        <v>0</v>
      </c>
      <c r="Q448" s="50">
        <f t="shared" si="186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91</v>
      </c>
      <c r="C449" s="50" t="s">
        <v>508</v>
      </c>
      <c r="D449" s="50" t="s">
        <v>522</v>
      </c>
      <c r="E449" s="50" t="str">
        <f t="shared" si="162"/>
        <v>crude oil</v>
      </c>
      <c r="F449" s="50">
        <v>14646.036480000001</v>
      </c>
      <c r="G449" s="50">
        <f t="shared" si="181"/>
        <v>14646.036480000001</v>
      </c>
      <c r="H449" s="50">
        <v>14646.036480000001</v>
      </c>
      <c r="I449" s="50">
        <f t="shared" si="182"/>
        <v>14646.036480000001</v>
      </c>
      <c r="J449" s="50">
        <v>14646.036480000001</v>
      </c>
      <c r="K449" s="50">
        <f t="shared" si="183"/>
        <v>14646.036480000001</v>
      </c>
      <c r="L449" s="50">
        <v>14646.036480000001</v>
      </c>
      <c r="M449" s="50">
        <f t="shared" si="184"/>
        <v>14646.036480000001</v>
      </c>
      <c r="N449" s="50">
        <v>14646.036480000001</v>
      </c>
      <c r="O449" s="50">
        <f t="shared" si="185"/>
        <v>14646.036480000001</v>
      </c>
      <c r="P449" s="50">
        <v>14646.036480000001</v>
      </c>
      <c r="Q449" s="50">
        <f t="shared" si="186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91</v>
      </c>
      <c r="C450" s="50" t="s">
        <v>508</v>
      </c>
      <c r="D450" s="50" t="s">
        <v>523</v>
      </c>
      <c r="E450" s="50" t="str">
        <f t="shared" si="162"/>
        <v>solar PV</v>
      </c>
      <c r="F450" s="50">
        <v>262325.89520000003</v>
      </c>
      <c r="G450" s="50">
        <f t="shared" si="181"/>
        <v>337802.36690000002</v>
      </c>
      <c r="H450" s="50">
        <v>413278.83860000002</v>
      </c>
      <c r="I450" s="50">
        <f t="shared" si="182"/>
        <v>493622.34035000001</v>
      </c>
      <c r="J450" s="50">
        <v>573965.84210000001</v>
      </c>
      <c r="K450" s="50">
        <f t="shared" si="183"/>
        <v>660777.07085000002</v>
      </c>
      <c r="L450" s="50">
        <v>747588.29960000003</v>
      </c>
      <c r="M450" s="50">
        <f t="shared" si="184"/>
        <v>856413.26939999999</v>
      </c>
      <c r="N450" s="50">
        <v>965238.23919999995</v>
      </c>
      <c r="O450" s="50">
        <f t="shared" si="185"/>
        <v>1090505.5356000001</v>
      </c>
      <c r="P450" s="50">
        <v>1215772.8319999999</v>
      </c>
      <c r="Q450" s="50">
        <f t="shared" si="186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91</v>
      </c>
      <c r="C451" s="50" t="s">
        <v>508</v>
      </c>
      <c r="D451" s="50" t="s">
        <v>524</v>
      </c>
      <c r="E451" s="50" t="str">
        <f t="shared" ref="E451:E514" si="187">LOOKUP(D451,$U$2:$V$15,$V$2:$V$15)</f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91</v>
      </c>
      <c r="C452" s="50" t="s">
        <v>508</v>
      </c>
      <c r="D452" s="50" t="s">
        <v>526</v>
      </c>
      <c r="E452" s="50" t="str">
        <f t="shared" si="187"/>
        <v>solar PV</v>
      </c>
      <c r="F452" s="50">
        <v>1638591.8030000001</v>
      </c>
      <c r="G452" s="50">
        <f t="shared" ref="G452:G465" si="188">AVERAGE(F452,H452)</f>
        <v>1641359.2549999999</v>
      </c>
      <c r="H452" s="50">
        <v>1644126.7069999999</v>
      </c>
      <c r="I452" s="50">
        <f t="shared" ref="I452:I465" si="189">AVERAGE(H452,J452)</f>
        <v>1644141.912</v>
      </c>
      <c r="J452" s="50">
        <v>1644157.1170000001</v>
      </c>
      <c r="K452" s="50">
        <f t="shared" ref="K452:K465" si="190">AVERAGE(J452,L452)</f>
        <v>2631996.7790000001</v>
      </c>
      <c r="L452" s="50">
        <v>3619836.4410000001</v>
      </c>
      <c r="M452" s="50">
        <f t="shared" ref="M452:M465" si="191">AVERAGE(L452,N452)</f>
        <v>4313576.4060000004</v>
      </c>
      <c r="N452" s="50">
        <v>5007316.3710000003</v>
      </c>
      <c r="O452" s="50">
        <f t="shared" ref="O452:O465" si="192">AVERAGE(N452,P452)</f>
        <v>4982292.5975000001</v>
      </c>
      <c r="P452" s="50">
        <v>4957268.824</v>
      </c>
      <c r="Q452" s="50">
        <f t="shared" ref="Q452:Q465" si="193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82</v>
      </c>
      <c r="C453" s="50" t="s">
        <v>508</v>
      </c>
      <c r="D453" s="50" t="s">
        <v>511</v>
      </c>
      <c r="E453" s="50" t="str">
        <f t="shared" si="187"/>
        <v>biomass</v>
      </c>
      <c r="F453" s="50">
        <v>0</v>
      </c>
      <c r="G453" s="50">
        <f t="shared" si="188"/>
        <v>0</v>
      </c>
      <c r="H453" s="50">
        <v>0</v>
      </c>
      <c r="I453" s="50">
        <f t="shared" si="189"/>
        <v>0</v>
      </c>
      <c r="J453" s="50">
        <v>0</v>
      </c>
      <c r="K453" s="50">
        <f t="shared" si="190"/>
        <v>0</v>
      </c>
      <c r="L453" s="50">
        <v>0</v>
      </c>
      <c r="M453" s="50">
        <f t="shared" si="191"/>
        <v>0</v>
      </c>
      <c r="N453" s="50">
        <v>0</v>
      </c>
      <c r="O453" s="50">
        <f t="shared" si="192"/>
        <v>0</v>
      </c>
      <c r="P453" s="50">
        <v>0</v>
      </c>
      <c r="Q453" s="50">
        <f t="shared" si="193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82</v>
      </c>
      <c r="C454" s="50" t="s">
        <v>508</v>
      </c>
      <c r="D454" s="50" t="s">
        <v>512</v>
      </c>
      <c r="E454" s="50" t="str">
        <f t="shared" si="187"/>
        <v>hard coal</v>
      </c>
      <c r="F454" s="50">
        <v>3699245.4670000002</v>
      </c>
      <c r="G454" s="50">
        <f t="shared" si="188"/>
        <v>3692765.2620000001</v>
      </c>
      <c r="H454" s="50">
        <v>3686285.057</v>
      </c>
      <c r="I454" s="50">
        <f t="shared" si="189"/>
        <v>4243730.5529999994</v>
      </c>
      <c r="J454" s="50">
        <v>4801176.0489999996</v>
      </c>
      <c r="K454" s="50">
        <f t="shared" si="190"/>
        <v>3931364.1739999996</v>
      </c>
      <c r="L454" s="50">
        <v>3061552.2990000001</v>
      </c>
      <c r="M454" s="50">
        <f t="shared" si="191"/>
        <v>2340036.9945</v>
      </c>
      <c r="N454" s="50">
        <v>1618521.69</v>
      </c>
      <c r="O454" s="50">
        <f t="shared" si="192"/>
        <v>1618521.69</v>
      </c>
      <c r="P454" s="50">
        <v>1618521.69</v>
      </c>
      <c r="Q454" s="50">
        <f t="shared" si="193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82</v>
      </c>
      <c r="C455" s="50" t="s">
        <v>508</v>
      </c>
      <c r="D455" s="50" t="s">
        <v>513</v>
      </c>
      <c r="E455" s="50" t="str">
        <f t="shared" si="187"/>
        <v>solar thermal</v>
      </c>
      <c r="F455" s="50">
        <v>656730.83519999997</v>
      </c>
      <c r="G455" s="50">
        <f t="shared" si="188"/>
        <v>656730.83519999997</v>
      </c>
      <c r="H455" s="50">
        <v>656730.83519999997</v>
      </c>
      <c r="I455" s="50">
        <f t="shared" si="189"/>
        <v>656730.83519999997</v>
      </c>
      <c r="J455" s="50">
        <v>656730.83519999997</v>
      </c>
      <c r="K455" s="50">
        <f t="shared" si="190"/>
        <v>656730.83519999997</v>
      </c>
      <c r="L455" s="50">
        <v>656730.83519999997</v>
      </c>
      <c r="M455" s="50">
        <f t="shared" si="191"/>
        <v>656730.83519999997</v>
      </c>
      <c r="N455" s="50">
        <v>656730.83519999997</v>
      </c>
      <c r="O455" s="50">
        <f t="shared" si="192"/>
        <v>656730.83519999997</v>
      </c>
      <c r="P455" s="50">
        <v>656730.83519999997</v>
      </c>
      <c r="Q455" s="50">
        <f t="shared" si="193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82</v>
      </c>
      <c r="C456" s="50" t="s">
        <v>508</v>
      </c>
      <c r="D456" s="50" t="s">
        <v>514</v>
      </c>
      <c r="E456" s="50" t="str">
        <f t="shared" si="187"/>
        <v>geothermal</v>
      </c>
      <c r="F456" s="50">
        <v>2562300</v>
      </c>
      <c r="G456" s="50">
        <f t="shared" si="188"/>
        <v>2562300</v>
      </c>
      <c r="H456" s="50">
        <v>2562300</v>
      </c>
      <c r="I456" s="50">
        <f t="shared" si="189"/>
        <v>2562300</v>
      </c>
      <c r="J456" s="50">
        <v>2562300</v>
      </c>
      <c r="K456" s="50">
        <f t="shared" si="190"/>
        <v>2562300</v>
      </c>
      <c r="L456" s="50">
        <v>2562300</v>
      </c>
      <c r="M456" s="50">
        <f t="shared" si="191"/>
        <v>2562300</v>
      </c>
      <c r="N456" s="50">
        <v>2562300</v>
      </c>
      <c r="O456" s="50">
        <f t="shared" si="192"/>
        <v>2562300</v>
      </c>
      <c r="P456" s="50">
        <v>2562300</v>
      </c>
      <c r="Q456" s="50">
        <f t="shared" si="193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82</v>
      </c>
      <c r="C457" s="50" t="s">
        <v>508</v>
      </c>
      <c r="D457" s="50" t="s">
        <v>515</v>
      </c>
      <c r="E457" s="50" t="str">
        <f t="shared" si="187"/>
        <v>hydro</v>
      </c>
      <c r="F457" s="50">
        <v>2033478.2830000001</v>
      </c>
      <c r="G457" s="50">
        <f t="shared" si="188"/>
        <v>2033478.2830000001</v>
      </c>
      <c r="H457" s="50">
        <v>2033478.2830000001</v>
      </c>
      <c r="I457" s="50">
        <f t="shared" si="189"/>
        <v>2033478.2830000001</v>
      </c>
      <c r="J457" s="50">
        <v>2033478.2830000001</v>
      </c>
      <c r="K457" s="50">
        <f t="shared" si="190"/>
        <v>2033478.2830000001</v>
      </c>
      <c r="L457" s="50">
        <v>2033478.2830000001</v>
      </c>
      <c r="M457" s="50">
        <f t="shared" si="191"/>
        <v>2033478.2830000001</v>
      </c>
      <c r="N457" s="50">
        <v>2033478.2830000001</v>
      </c>
      <c r="O457" s="50">
        <f t="shared" si="192"/>
        <v>2033478.2830000001</v>
      </c>
      <c r="P457" s="50">
        <v>2033478.2830000001</v>
      </c>
      <c r="Q457" s="50">
        <f t="shared" si="193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82</v>
      </c>
      <c r="C458" s="50" t="s">
        <v>508</v>
      </c>
      <c r="D458" s="50" t="s">
        <v>517</v>
      </c>
      <c r="E458" s="50" t="str">
        <f t="shared" si="187"/>
        <v>hydro</v>
      </c>
      <c r="F458" s="50">
        <v>0</v>
      </c>
      <c r="G458" s="50">
        <f t="shared" si="188"/>
        <v>0</v>
      </c>
      <c r="H458" s="50">
        <v>0</v>
      </c>
      <c r="I458" s="50">
        <f t="shared" si="189"/>
        <v>0</v>
      </c>
      <c r="J458" s="50">
        <v>0</v>
      </c>
      <c r="K458" s="50">
        <f t="shared" si="190"/>
        <v>0</v>
      </c>
      <c r="L458" s="50">
        <v>0</v>
      </c>
      <c r="M458" s="50">
        <f t="shared" si="191"/>
        <v>0</v>
      </c>
      <c r="N458" s="50">
        <v>0</v>
      </c>
      <c r="O458" s="50">
        <f t="shared" si="192"/>
        <v>0</v>
      </c>
      <c r="P458" s="50">
        <v>0</v>
      </c>
      <c r="Q458" s="50">
        <f t="shared" si="193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82</v>
      </c>
      <c r="C459" s="50" t="s">
        <v>508</v>
      </c>
      <c r="D459" s="50" t="s">
        <v>516</v>
      </c>
      <c r="E459" s="50" t="str">
        <f t="shared" si="187"/>
        <v>onshore wind</v>
      </c>
      <c r="F459" s="50">
        <v>403934.64740000002</v>
      </c>
      <c r="G459" s="50">
        <f t="shared" si="188"/>
        <v>403934.64740000002</v>
      </c>
      <c r="H459" s="50">
        <v>403934.64740000002</v>
      </c>
      <c r="I459" s="50">
        <f t="shared" si="189"/>
        <v>403726.84005</v>
      </c>
      <c r="J459" s="50">
        <v>403519.03269999998</v>
      </c>
      <c r="K459" s="50">
        <f t="shared" si="190"/>
        <v>403366.30299999996</v>
      </c>
      <c r="L459" s="50">
        <v>403213.57329999999</v>
      </c>
      <c r="M459" s="50">
        <f t="shared" si="191"/>
        <v>897009.85115</v>
      </c>
      <c r="N459" s="50">
        <v>1390806.129</v>
      </c>
      <c r="O459" s="50">
        <f t="shared" si="192"/>
        <v>1987530.6859999998</v>
      </c>
      <c r="P459" s="50">
        <v>2584255.2429999998</v>
      </c>
      <c r="Q459" s="50">
        <f t="shared" si="193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82</v>
      </c>
      <c r="C460" s="50" t="s">
        <v>508</v>
      </c>
      <c r="D460" s="50" t="s">
        <v>518</v>
      </c>
      <c r="E460" s="50" t="str">
        <f t="shared" si="187"/>
        <v>natural gas nonpeaker</v>
      </c>
      <c r="F460" s="50">
        <v>29822836.859999999</v>
      </c>
      <c r="G460" s="50">
        <f t="shared" si="188"/>
        <v>29668279.765000001</v>
      </c>
      <c r="H460" s="50">
        <v>29513722.670000002</v>
      </c>
      <c r="I460" s="50">
        <f t="shared" si="189"/>
        <v>35238042.230000004</v>
      </c>
      <c r="J460" s="50">
        <v>40962361.789999999</v>
      </c>
      <c r="K460" s="50">
        <f t="shared" si="190"/>
        <v>42437349.280000001</v>
      </c>
      <c r="L460" s="50">
        <v>43912336.770000003</v>
      </c>
      <c r="M460" s="50">
        <f t="shared" si="191"/>
        <v>45540392.960000001</v>
      </c>
      <c r="N460" s="50">
        <v>47168449.149999999</v>
      </c>
      <c r="O460" s="50">
        <f t="shared" si="192"/>
        <v>47549634.75</v>
      </c>
      <c r="P460" s="50">
        <v>47930820.350000001</v>
      </c>
      <c r="Q460" s="50">
        <f t="shared" si="193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82</v>
      </c>
      <c r="C461" s="50" t="s">
        <v>508</v>
      </c>
      <c r="D461" s="50" t="s">
        <v>519</v>
      </c>
      <c r="E461" s="50" t="str">
        <f t="shared" si="187"/>
        <v>natural gas peaker</v>
      </c>
      <c r="F461" s="50">
        <v>0</v>
      </c>
      <c r="G461" s="50">
        <f t="shared" si="188"/>
        <v>0</v>
      </c>
      <c r="H461" s="50">
        <v>0</v>
      </c>
      <c r="I461" s="50">
        <f t="shared" si="189"/>
        <v>0</v>
      </c>
      <c r="J461" s="50">
        <v>0</v>
      </c>
      <c r="K461" s="50">
        <f t="shared" si="190"/>
        <v>0</v>
      </c>
      <c r="L461" s="50">
        <v>0</v>
      </c>
      <c r="M461" s="50">
        <f t="shared" si="191"/>
        <v>0</v>
      </c>
      <c r="N461" s="50">
        <v>0</v>
      </c>
      <c r="O461" s="50">
        <f t="shared" si="192"/>
        <v>0</v>
      </c>
      <c r="P461" s="50">
        <v>0</v>
      </c>
      <c r="Q461" s="50">
        <f t="shared" si="193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82</v>
      </c>
      <c r="C462" s="50" t="s">
        <v>508</v>
      </c>
      <c r="D462" s="50" t="s">
        <v>520</v>
      </c>
      <c r="E462" s="50" t="str">
        <f t="shared" si="187"/>
        <v>nuclear</v>
      </c>
      <c r="F462" s="50">
        <v>0</v>
      </c>
      <c r="G462" s="50">
        <f t="shared" si="188"/>
        <v>0</v>
      </c>
      <c r="H462" s="50">
        <v>0</v>
      </c>
      <c r="I462" s="50">
        <f t="shared" si="189"/>
        <v>0</v>
      </c>
      <c r="J462" s="50">
        <v>0</v>
      </c>
      <c r="K462" s="50">
        <f t="shared" si="190"/>
        <v>0</v>
      </c>
      <c r="L462" s="50">
        <v>0</v>
      </c>
      <c r="M462" s="50">
        <f t="shared" si="191"/>
        <v>0</v>
      </c>
      <c r="N462" s="50">
        <v>0</v>
      </c>
      <c r="O462" s="50">
        <f t="shared" si="192"/>
        <v>0</v>
      </c>
      <c r="P462" s="50">
        <v>0</v>
      </c>
      <c r="Q462" s="50">
        <f t="shared" si="193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82</v>
      </c>
      <c r="C463" s="50" t="s">
        <v>508</v>
      </c>
      <c r="D463" s="50" t="s">
        <v>521</v>
      </c>
      <c r="E463" s="50" t="str">
        <f t="shared" si="187"/>
        <v>offshore wind</v>
      </c>
      <c r="F463" s="50">
        <v>0</v>
      </c>
      <c r="G463" s="50">
        <f t="shared" si="188"/>
        <v>0</v>
      </c>
      <c r="H463" s="50">
        <v>0</v>
      </c>
      <c r="I463" s="50">
        <f t="shared" si="189"/>
        <v>0</v>
      </c>
      <c r="J463" s="50">
        <v>0</v>
      </c>
      <c r="K463" s="50">
        <f t="shared" si="190"/>
        <v>0</v>
      </c>
      <c r="L463" s="50">
        <v>0</v>
      </c>
      <c r="M463" s="50">
        <f t="shared" si="191"/>
        <v>0</v>
      </c>
      <c r="N463" s="50">
        <v>0</v>
      </c>
      <c r="O463" s="50">
        <f t="shared" si="192"/>
        <v>0</v>
      </c>
      <c r="P463" s="50">
        <v>0</v>
      </c>
      <c r="Q463" s="50">
        <f t="shared" si="193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82</v>
      </c>
      <c r="C464" s="50" t="s">
        <v>508</v>
      </c>
      <c r="D464" s="50" t="s">
        <v>522</v>
      </c>
      <c r="E464" s="50" t="str">
        <f t="shared" si="187"/>
        <v>crude oil</v>
      </c>
      <c r="F464" s="50">
        <v>44853.486720000001</v>
      </c>
      <c r="G464" s="50">
        <f t="shared" si="188"/>
        <v>44853.486720000001</v>
      </c>
      <c r="H464" s="50">
        <v>44853.486720000001</v>
      </c>
      <c r="I464" s="50">
        <f t="shared" si="189"/>
        <v>44853.486720000001</v>
      </c>
      <c r="J464" s="50">
        <v>44853.486720000001</v>
      </c>
      <c r="K464" s="50">
        <f t="shared" si="190"/>
        <v>44853.486720000001</v>
      </c>
      <c r="L464" s="50">
        <v>44853.486720000001</v>
      </c>
      <c r="M464" s="50">
        <f t="shared" si="191"/>
        <v>44853.486720000001</v>
      </c>
      <c r="N464" s="50">
        <v>44853.486720000001</v>
      </c>
      <c r="O464" s="50">
        <f t="shared" si="192"/>
        <v>44853.486720000001</v>
      </c>
      <c r="P464" s="50">
        <v>44853.486720000001</v>
      </c>
      <c r="Q464" s="50">
        <f t="shared" si="193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82</v>
      </c>
      <c r="C465" s="50" t="s">
        <v>508</v>
      </c>
      <c r="D465" s="50" t="s">
        <v>523</v>
      </c>
      <c r="E465" s="50" t="str">
        <f t="shared" si="187"/>
        <v>solar PV</v>
      </c>
      <c r="F465" s="50">
        <v>644037.73060000001</v>
      </c>
      <c r="G465" s="50">
        <f t="shared" si="188"/>
        <v>657191.25294999999</v>
      </c>
      <c r="H465" s="50">
        <v>670344.77529999998</v>
      </c>
      <c r="I465" s="50">
        <f t="shared" si="189"/>
        <v>673430.62479999999</v>
      </c>
      <c r="J465" s="50">
        <v>676516.4743</v>
      </c>
      <c r="K465" s="50">
        <f t="shared" si="190"/>
        <v>678550.54499999993</v>
      </c>
      <c r="L465" s="50">
        <v>680584.61569999997</v>
      </c>
      <c r="M465" s="50">
        <f t="shared" si="191"/>
        <v>683376.58550000004</v>
      </c>
      <c r="N465" s="50">
        <v>686168.55530000001</v>
      </c>
      <c r="O465" s="50">
        <f t="shared" si="192"/>
        <v>691435.12269999995</v>
      </c>
      <c r="P465" s="50">
        <v>696701.69010000001</v>
      </c>
      <c r="Q465" s="50">
        <f t="shared" si="193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82</v>
      </c>
      <c r="C466" s="50" t="s">
        <v>508</v>
      </c>
      <c r="D466" s="50" t="s">
        <v>524</v>
      </c>
      <c r="E466" s="50" t="str">
        <f t="shared" si="187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82</v>
      </c>
      <c r="C467" s="50" t="s">
        <v>508</v>
      </c>
      <c r="D467" s="50" t="s">
        <v>526</v>
      </c>
      <c r="E467" s="50" t="str">
        <f t="shared" si="187"/>
        <v>solar PV</v>
      </c>
      <c r="F467" s="50">
        <v>4689452.7180000003</v>
      </c>
      <c r="G467" s="50">
        <f t="shared" ref="G467:G480" si="194">AVERAGE(F467,H467)</f>
        <v>5635603.7029999997</v>
      </c>
      <c r="H467" s="50">
        <v>6581754.6880000001</v>
      </c>
      <c r="I467" s="50">
        <f t="shared" ref="I467:I480" si="195">AVERAGE(H467,J467)</f>
        <v>6581754.6880000001</v>
      </c>
      <c r="J467" s="50">
        <v>6581754.6880000001</v>
      </c>
      <c r="K467" s="50">
        <f t="shared" ref="K467:K480" si="196">AVERAGE(J467,L467)</f>
        <v>6548914.1320000002</v>
      </c>
      <c r="L467" s="50">
        <v>6516073.5760000004</v>
      </c>
      <c r="M467" s="50">
        <f t="shared" ref="M467:M480" si="197">AVERAGE(L467,N467)</f>
        <v>6629949.3490000004</v>
      </c>
      <c r="N467" s="50">
        <v>6743825.1220000004</v>
      </c>
      <c r="O467" s="50">
        <f t="shared" ref="O467:O480" si="198">AVERAGE(N467,P467)</f>
        <v>7824296.2709999997</v>
      </c>
      <c r="P467" s="50">
        <v>8904767.4199999999</v>
      </c>
      <c r="Q467" s="50">
        <f t="shared" ref="Q467:Q480" si="199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94</v>
      </c>
      <c r="C468" s="50" t="s">
        <v>508</v>
      </c>
      <c r="D468" s="50" t="s">
        <v>511</v>
      </c>
      <c r="E468" s="50" t="str">
        <f t="shared" si="187"/>
        <v>biomass</v>
      </c>
      <c r="F468" s="50">
        <v>0</v>
      </c>
      <c r="G468" s="50">
        <f t="shared" si="194"/>
        <v>0</v>
      </c>
      <c r="H468" s="50">
        <v>0</v>
      </c>
      <c r="I468" s="50">
        <f t="shared" si="195"/>
        <v>11930.1</v>
      </c>
      <c r="J468" s="50">
        <v>23860.2</v>
      </c>
      <c r="K468" s="50">
        <f t="shared" si="196"/>
        <v>78473.15400000001</v>
      </c>
      <c r="L468" s="50">
        <v>133086.10800000001</v>
      </c>
      <c r="M468" s="50">
        <f t="shared" si="197"/>
        <v>133086.10800000001</v>
      </c>
      <c r="N468" s="50">
        <v>133086.10800000001</v>
      </c>
      <c r="O468" s="50">
        <f t="shared" si="198"/>
        <v>117093.84600000001</v>
      </c>
      <c r="P468" s="50">
        <v>101101.584</v>
      </c>
      <c r="Q468" s="50">
        <f t="shared" si="199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94</v>
      </c>
      <c r="C469" s="50" t="s">
        <v>508</v>
      </c>
      <c r="D469" s="50" t="s">
        <v>512</v>
      </c>
      <c r="E469" s="50" t="str">
        <f t="shared" si="187"/>
        <v>hard coal</v>
      </c>
      <c r="F469" s="50">
        <v>8890802.5930000003</v>
      </c>
      <c r="G469" s="50">
        <f t="shared" si="194"/>
        <v>10197591.401500002</v>
      </c>
      <c r="H469" s="50">
        <v>11504380.210000001</v>
      </c>
      <c r="I469" s="50">
        <f t="shared" si="195"/>
        <v>11027305.9</v>
      </c>
      <c r="J469" s="50">
        <v>10550231.59</v>
      </c>
      <c r="K469" s="50">
        <f t="shared" si="196"/>
        <v>11386382.960000001</v>
      </c>
      <c r="L469" s="50">
        <v>12222534.33</v>
      </c>
      <c r="M469" s="50">
        <f t="shared" si="197"/>
        <v>11389281.300000001</v>
      </c>
      <c r="N469" s="50">
        <v>10556028.27</v>
      </c>
      <c r="O469" s="50">
        <f t="shared" si="198"/>
        <v>9917844.3839999996</v>
      </c>
      <c r="P469" s="50">
        <v>9279660.4979999997</v>
      </c>
      <c r="Q469" s="50">
        <f t="shared" si="199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94</v>
      </c>
      <c r="C470" s="50" t="s">
        <v>508</v>
      </c>
      <c r="D470" s="50" t="s">
        <v>513</v>
      </c>
      <c r="E470" s="50" t="str">
        <f t="shared" si="187"/>
        <v>solar thermal</v>
      </c>
      <c r="F470" s="50">
        <v>0</v>
      </c>
      <c r="G470" s="50">
        <f t="shared" si="194"/>
        <v>0</v>
      </c>
      <c r="H470" s="50">
        <v>0</v>
      </c>
      <c r="I470" s="50">
        <f t="shared" si="195"/>
        <v>0</v>
      </c>
      <c r="J470" s="50">
        <v>0</v>
      </c>
      <c r="K470" s="50">
        <f t="shared" si="196"/>
        <v>0</v>
      </c>
      <c r="L470" s="50">
        <v>0</v>
      </c>
      <c r="M470" s="50">
        <f t="shared" si="197"/>
        <v>0</v>
      </c>
      <c r="N470" s="50">
        <v>0</v>
      </c>
      <c r="O470" s="50">
        <f t="shared" si="198"/>
        <v>0</v>
      </c>
      <c r="P470" s="50">
        <v>0</v>
      </c>
      <c r="Q470" s="50">
        <f t="shared" si="199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94</v>
      </c>
      <c r="C471" s="50" t="s">
        <v>508</v>
      </c>
      <c r="D471" s="50" t="s">
        <v>514</v>
      </c>
      <c r="E471" s="50" t="str">
        <f t="shared" si="187"/>
        <v>geothermal</v>
      </c>
      <c r="F471" s="50">
        <v>0</v>
      </c>
      <c r="G471" s="50">
        <f t="shared" si="194"/>
        <v>0</v>
      </c>
      <c r="H471" s="50">
        <v>0</v>
      </c>
      <c r="I471" s="50">
        <f t="shared" si="195"/>
        <v>0</v>
      </c>
      <c r="J471" s="50">
        <v>0</v>
      </c>
      <c r="K471" s="50">
        <f t="shared" si="196"/>
        <v>0</v>
      </c>
      <c r="L471" s="50">
        <v>0</v>
      </c>
      <c r="M471" s="50">
        <f t="shared" si="197"/>
        <v>0</v>
      </c>
      <c r="N471" s="50">
        <v>0</v>
      </c>
      <c r="O471" s="50">
        <f t="shared" si="198"/>
        <v>0</v>
      </c>
      <c r="P471" s="50">
        <v>0</v>
      </c>
      <c r="Q471" s="50">
        <f t="shared" si="199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94</v>
      </c>
      <c r="C472" s="50" t="s">
        <v>508</v>
      </c>
      <c r="D472" s="50" t="s">
        <v>515</v>
      </c>
      <c r="E472" s="50" t="str">
        <f t="shared" si="187"/>
        <v>hydro</v>
      </c>
      <c r="F472" s="50">
        <v>24372662.260000002</v>
      </c>
      <c r="G472" s="50">
        <f t="shared" si="194"/>
        <v>24829627.975000001</v>
      </c>
      <c r="H472" s="50">
        <v>25286593.690000001</v>
      </c>
      <c r="I472" s="50">
        <f t="shared" si="195"/>
        <v>25279646.425000001</v>
      </c>
      <c r="J472" s="50">
        <v>25272699.16</v>
      </c>
      <c r="K472" s="50">
        <f t="shared" si="196"/>
        <v>25326232.375</v>
      </c>
      <c r="L472" s="50">
        <v>25379765.59</v>
      </c>
      <c r="M472" s="50">
        <f t="shared" si="197"/>
        <v>25379765.59</v>
      </c>
      <c r="N472" s="50">
        <v>25379765.59</v>
      </c>
      <c r="O472" s="50">
        <f t="shared" si="198"/>
        <v>25379765.59</v>
      </c>
      <c r="P472" s="50">
        <v>25379765.59</v>
      </c>
      <c r="Q472" s="50">
        <f t="shared" si="199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94</v>
      </c>
      <c r="C473" s="50" t="s">
        <v>508</v>
      </c>
      <c r="D473" s="50" t="s">
        <v>517</v>
      </c>
      <c r="E473" s="50" t="str">
        <f t="shared" si="187"/>
        <v>hydro</v>
      </c>
      <c r="F473" s="50">
        <v>18522711.670000002</v>
      </c>
      <c r="G473" s="50">
        <f t="shared" si="194"/>
        <v>17548323.325000003</v>
      </c>
      <c r="H473" s="50">
        <v>16573934.98</v>
      </c>
      <c r="I473" s="50">
        <f t="shared" si="195"/>
        <v>14899234.935000001</v>
      </c>
      <c r="J473" s="50">
        <v>13224534.890000001</v>
      </c>
      <c r="K473" s="50">
        <f t="shared" si="196"/>
        <v>13483901.59</v>
      </c>
      <c r="L473" s="50">
        <v>13743268.289999999</v>
      </c>
      <c r="M473" s="50">
        <f t="shared" si="197"/>
        <v>12996220.809999999</v>
      </c>
      <c r="N473" s="50">
        <v>12249173.33</v>
      </c>
      <c r="O473" s="50">
        <f t="shared" si="198"/>
        <v>13528636.66</v>
      </c>
      <c r="P473" s="50">
        <v>14808099.99</v>
      </c>
      <c r="Q473" s="50">
        <f t="shared" si="199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94</v>
      </c>
      <c r="C474" s="50" t="s">
        <v>508</v>
      </c>
      <c r="D474" s="50" t="s">
        <v>516</v>
      </c>
      <c r="E474" s="50" t="str">
        <f t="shared" si="187"/>
        <v>onshore wind</v>
      </c>
      <c r="F474" s="50">
        <v>5709737.4950000001</v>
      </c>
      <c r="G474" s="50">
        <f t="shared" si="194"/>
        <v>6657692.2965000002</v>
      </c>
      <c r="H474" s="50">
        <v>7605647.0980000002</v>
      </c>
      <c r="I474" s="50">
        <f t="shared" si="195"/>
        <v>9651113.6490000002</v>
      </c>
      <c r="J474" s="50">
        <v>11696580.199999999</v>
      </c>
      <c r="K474" s="50">
        <f t="shared" si="196"/>
        <v>14296971.135</v>
      </c>
      <c r="L474" s="50">
        <v>16897362.07</v>
      </c>
      <c r="M474" s="50">
        <f t="shared" si="197"/>
        <v>23969513.899999999</v>
      </c>
      <c r="N474" s="50">
        <v>31041665.73</v>
      </c>
      <c r="O474" s="50">
        <f t="shared" si="198"/>
        <v>35056214.810000002</v>
      </c>
      <c r="P474" s="50">
        <v>39070763.890000001</v>
      </c>
      <c r="Q474" s="50">
        <f t="shared" si="199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94</v>
      </c>
      <c r="C475" s="50" t="s">
        <v>508</v>
      </c>
      <c r="D475" s="50" t="s">
        <v>518</v>
      </c>
      <c r="E475" s="50" t="str">
        <f t="shared" si="187"/>
        <v>natural gas nonpeaker</v>
      </c>
      <c r="F475" s="50">
        <v>46015587.450000003</v>
      </c>
      <c r="G475" s="50">
        <f t="shared" si="194"/>
        <v>43605381.805</v>
      </c>
      <c r="H475" s="50">
        <v>41195176.159999996</v>
      </c>
      <c r="I475" s="50">
        <f t="shared" si="195"/>
        <v>41408392.719999999</v>
      </c>
      <c r="J475" s="50">
        <v>41621609.280000001</v>
      </c>
      <c r="K475" s="50">
        <f t="shared" si="196"/>
        <v>38373128.015000001</v>
      </c>
      <c r="L475" s="50">
        <v>35124646.75</v>
      </c>
      <c r="M475" s="50">
        <f t="shared" si="197"/>
        <v>33256189.52</v>
      </c>
      <c r="N475" s="50">
        <v>31387732.289999999</v>
      </c>
      <c r="O475" s="50">
        <f t="shared" si="198"/>
        <v>30911052.805</v>
      </c>
      <c r="P475" s="50">
        <v>30434373.32</v>
      </c>
      <c r="Q475" s="50">
        <f t="shared" si="199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94</v>
      </c>
      <c r="C476" s="50" t="s">
        <v>508</v>
      </c>
      <c r="D476" s="50" t="s">
        <v>519</v>
      </c>
      <c r="E476" s="50" t="str">
        <f t="shared" si="187"/>
        <v>natural gas peaker</v>
      </c>
      <c r="F476" s="50">
        <v>139454.96</v>
      </c>
      <c r="G476" s="50">
        <f t="shared" si="194"/>
        <v>108764.16</v>
      </c>
      <c r="H476" s="50">
        <v>78073.36</v>
      </c>
      <c r="I476" s="50">
        <f t="shared" si="195"/>
        <v>78073.36</v>
      </c>
      <c r="J476" s="50">
        <v>78073.36</v>
      </c>
      <c r="K476" s="50">
        <f t="shared" si="196"/>
        <v>78073.36</v>
      </c>
      <c r="L476" s="50">
        <v>78073.36</v>
      </c>
      <c r="M476" s="50">
        <f t="shared" si="197"/>
        <v>68397.272704999996</v>
      </c>
      <c r="N476" s="50">
        <v>58721.185409999998</v>
      </c>
      <c r="O476" s="50">
        <f t="shared" si="198"/>
        <v>46329.113669999999</v>
      </c>
      <c r="P476" s="50">
        <v>33937.041929999999</v>
      </c>
      <c r="Q476" s="50">
        <f t="shared" si="199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94</v>
      </c>
      <c r="C477" s="50" t="s">
        <v>508</v>
      </c>
      <c r="D477" s="50" t="s">
        <v>520</v>
      </c>
      <c r="E477" s="50" t="str">
        <f t="shared" si="187"/>
        <v>nuclear</v>
      </c>
      <c r="F477" s="50">
        <v>42614008.909999996</v>
      </c>
      <c r="G477" s="50">
        <f t="shared" si="194"/>
        <v>38659879.890000001</v>
      </c>
      <c r="H477" s="50">
        <v>34705750.869999997</v>
      </c>
      <c r="I477" s="50">
        <f t="shared" si="195"/>
        <v>30589962.640000001</v>
      </c>
      <c r="J477" s="50">
        <v>26474174.41</v>
      </c>
      <c r="K477" s="50">
        <f t="shared" si="196"/>
        <v>26474174.41</v>
      </c>
      <c r="L477" s="50">
        <v>26474174.41</v>
      </c>
      <c r="M477" s="50">
        <f t="shared" si="197"/>
        <v>26474174.41</v>
      </c>
      <c r="N477" s="50">
        <v>26474174.41</v>
      </c>
      <c r="O477" s="50">
        <f t="shared" si="198"/>
        <v>26474174.41</v>
      </c>
      <c r="P477" s="50">
        <v>26474174.41</v>
      </c>
      <c r="Q477" s="50">
        <f t="shared" si="199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94</v>
      </c>
      <c r="C478" s="50" t="s">
        <v>508</v>
      </c>
      <c r="D478" s="50" t="s">
        <v>521</v>
      </c>
      <c r="E478" s="50" t="str">
        <f t="shared" si="187"/>
        <v>offshore wind</v>
      </c>
      <c r="F478" s="50">
        <v>0</v>
      </c>
      <c r="G478" s="50">
        <f t="shared" si="194"/>
        <v>0</v>
      </c>
      <c r="H478" s="50">
        <v>0</v>
      </c>
      <c r="I478" s="50">
        <f t="shared" si="195"/>
        <v>248774.89120000001</v>
      </c>
      <c r="J478" s="50">
        <v>497549.78240000003</v>
      </c>
      <c r="K478" s="50">
        <f t="shared" si="196"/>
        <v>3796622.7431999999</v>
      </c>
      <c r="L478" s="50">
        <v>7095695.7039999999</v>
      </c>
      <c r="M478" s="50">
        <f t="shared" si="197"/>
        <v>7095695.7039999999</v>
      </c>
      <c r="N478" s="50">
        <v>7095695.7039999999</v>
      </c>
      <c r="O478" s="50">
        <f t="shared" si="198"/>
        <v>8191471.3355</v>
      </c>
      <c r="P478" s="50">
        <v>9287246.9670000002</v>
      </c>
      <c r="Q478" s="50">
        <f t="shared" si="199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94</v>
      </c>
      <c r="C479" s="50" t="s">
        <v>508</v>
      </c>
      <c r="D479" s="50" t="s">
        <v>522</v>
      </c>
      <c r="E479" s="50" t="str">
        <f t="shared" si="187"/>
        <v>crude oil</v>
      </c>
      <c r="F479" s="50">
        <v>1460942.139</v>
      </c>
      <c r="G479" s="50">
        <f t="shared" si="194"/>
        <v>1460942.139</v>
      </c>
      <c r="H479" s="50">
        <v>1460942.139</v>
      </c>
      <c r="I479" s="50">
        <f t="shared" si="195"/>
        <v>1460942.139</v>
      </c>
      <c r="J479" s="50">
        <v>1460942.139</v>
      </c>
      <c r="K479" s="50">
        <f t="shared" si="196"/>
        <v>1460942.139</v>
      </c>
      <c r="L479" s="50">
        <v>1460942.139</v>
      </c>
      <c r="M479" s="50">
        <f t="shared" si="197"/>
        <v>1460942.139</v>
      </c>
      <c r="N479" s="50">
        <v>1460942.139</v>
      </c>
      <c r="O479" s="50">
        <f t="shared" si="198"/>
        <v>1460942.139</v>
      </c>
      <c r="P479" s="50">
        <v>1460942.139</v>
      </c>
      <c r="Q479" s="50">
        <f t="shared" si="199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94</v>
      </c>
      <c r="C480" s="50" t="s">
        <v>508</v>
      </c>
      <c r="D480" s="50" t="s">
        <v>523</v>
      </c>
      <c r="E480" s="50" t="str">
        <f t="shared" si="187"/>
        <v>solar PV</v>
      </c>
      <c r="F480" s="50">
        <v>1845961.6629999999</v>
      </c>
      <c r="G480" s="50">
        <f t="shared" si="194"/>
        <v>2044701.4210000001</v>
      </c>
      <c r="H480" s="50">
        <v>2243441.179</v>
      </c>
      <c r="I480" s="50">
        <f t="shared" si="195"/>
        <v>2286140.0504999999</v>
      </c>
      <c r="J480" s="50">
        <v>2328838.9219999998</v>
      </c>
      <c r="K480" s="50">
        <f t="shared" si="196"/>
        <v>2370682.0599999996</v>
      </c>
      <c r="L480" s="50">
        <v>2412525.1979999999</v>
      </c>
      <c r="M480" s="50">
        <f t="shared" si="197"/>
        <v>2466098.1274999999</v>
      </c>
      <c r="N480" s="50">
        <v>2519671.057</v>
      </c>
      <c r="O480" s="50">
        <f t="shared" si="198"/>
        <v>2586266.6179999998</v>
      </c>
      <c r="P480" s="50">
        <v>2652862.179</v>
      </c>
      <c r="Q480" s="50">
        <f t="shared" si="199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94</v>
      </c>
      <c r="C481" s="50" t="s">
        <v>508</v>
      </c>
      <c r="D481" s="50" t="s">
        <v>524</v>
      </c>
      <c r="E481" s="50" t="str">
        <f t="shared" si="187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94</v>
      </c>
      <c r="C482" s="50" t="s">
        <v>508</v>
      </c>
      <c r="D482" s="50" t="s">
        <v>526</v>
      </c>
      <c r="E482" s="50" t="str">
        <f t="shared" si="187"/>
        <v>solar PV</v>
      </c>
      <c r="F482" s="50">
        <v>467353.99089999998</v>
      </c>
      <c r="G482" s="50">
        <f t="shared" ref="G482:G495" si="200">AVERAGE(F482,H482)</f>
        <v>467400.42684999999</v>
      </c>
      <c r="H482" s="50">
        <v>467446.8628</v>
      </c>
      <c r="I482" s="50">
        <f t="shared" ref="I482:I495" si="201">AVERAGE(H482,J482)</f>
        <v>467446.8628</v>
      </c>
      <c r="J482" s="50">
        <v>467446.8628</v>
      </c>
      <c r="K482" s="50">
        <f t="shared" ref="K482:K495" si="202">AVERAGE(J482,L482)</f>
        <v>465122.81185</v>
      </c>
      <c r="L482" s="50">
        <v>462798.76089999999</v>
      </c>
      <c r="M482" s="50">
        <f t="shared" ref="M482:M495" si="203">AVERAGE(L482,N482)</f>
        <v>460486.72699999996</v>
      </c>
      <c r="N482" s="50">
        <v>458174.69309999997</v>
      </c>
      <c r="O482" s="50">
        <f t="shared" ref="O482:O495" si="204">AVERAGE(N482,P482)</f>
        <v>455886.70825000003</v>
      </c>
      <c r="P482" s="50">
        <v>453598.72340000002</v>
      </c>
      <c r="Q482" s="50">
        <f t="shared" ref="Q482:Q495" si="205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102</v>
      </c>
      <c r="C483" s="50" t="s">
        <v>508</v>
      </c>
      <c r="D483" s="50" t="s">
        <v>511</v>
      </c>
      <c r="E483" s="50" t="str">
        <f t="shared" si="187"/>
        <v>biomass</v>
      </c>
      <c r="F483" s="50">
        <v>0</v>
      </c>
      <c r="G483" s="50">
        <f t="shared" si="200"/>
        <v>0</v>
      </c>
      <c r="H483" s="50">
        <v>0</v>
      </c>
      <c r="I483" s="50">
        <f t="shared" si="201"/>
        <v>0</v>
      </c>
      <c r="J483" s="50">
        <v>0</v>
      </c>
      <c r="K483" s="50">
        <f t="shared" si="202"/>
        <v>0</v>
      </c>
      <c r="L483" s="50">
        <v>0</v>
      </c>
      <c r="M483" s="50">
        <f t="shared" si="203"/>
        <v>0</v>
      </c>
      <c r="N483" s="50">
        <v>0</v>
      </c>
      <c r="O483" s="50">
        <f t="shared" si="204"/>
        <v>0</v>
      </c>
      <c r="P483" s="50">
        <v>0</v>
      </c>
      <c r="Q483" s="50">
        <f t="shared" si="205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102</v>
      </c>
      <c r="C484" s="50" t="s">
        <v>508</v>
      </c>
      <c r="D484" s="50" t="s">
        <v>512</v>
      </c>
      <c r="E484" s="50" t="str">
        <f t="shared" si="187"/>
        <v>hard coal</v>
      </c>
      <c r="F484" s="50">
        <v>73047071.890000001</v>
      </c>
      <c r="G484" s="50">
        <f t="shared" si="200"/>
        <v>65734190.100000001</v>
      </c>
      <c r="H484" s="50">
        <v>58421308.310000002</v>
      </c>
      <c r="I484" s="50">
        <f t="shared" si="201"/>
        <v>59735389.469999999</v>
      </c>
      <c r="J484" s="50">
        <v>61049470.630000003</v>
      </c>
      <c r="K484" s="50">
        <f t="shared" si="202"/>
        <v>62270854.549999997</v>
      </c>
      <c r="L484" s="50">
        <v>63492238.469999999</v>
      </c>
      <c r="M484" s="50">
        <f t="shared" si="203"/>
        <v>63447399.060000002</v>
      </c>
      <c r="N484" s="50">
        <v>63402559.649999999</v>
      </c>
      <c r="O484" s="50">
        <f t="shared" si="204"/>
        <v>63764281.280000001</v>
      </c>
      <c r="P484" s="50">
        <v>64126002.909999996</v>
      </c>
      <c r="Q484" s="50">
        <f t="shared" si="205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102</v>
      </c>
      <c r="C485" s="50" t="s">
        <v>508</v>
      </c>
      <c r="D485" s="50" t="s">
        <v>513</v>
      </c>
      <c r="E485" s="50" t="str">
        <f t="shared" si="187"/>
        <v>solar thermal</v>
      </c>
      <c r="F485" s="50">
        <v>0</v>
      </c>
      <c r="G485" s="50">
        <f t="shared" si="200"/>
        <v>0</v>
      </c>
      <c r="H485" s="50">
        <v>0</v>
      </c>
      <c r="I485" s="50">
        <f t="shared" si="201"/>
        <v>0</v>
      </c>
      <c r="J485" s="50">
        <v>0</v>
      </c>
      <c r="K485" s="50">
        <f t="shared" si="202"/>
        <v>0</v>
      </c>
      <c r="L485" s="50">
        <v>0</v>
      </c>
      <c r="M485" s="50">
        <f t="shared" si="203"/>
        <v>0</v>
      </c>
      <c r="N485" s="50">
        <v>0</v>
      </c>
      <c r="O485" s="50">
        <f t="shared" si="204"/>
        <v>0</v>
      </c>
      <c r="P485" s="50">
        <v>0</v>
      </c>
      <c r="Q485" s="50">
        <f t="shared" si="205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102</v>
      </c>
      <c r="C486" s="50" t="s">
        <v>508</v>
      </c>
      <c r="D486" s="50" t="s">
        <v>514</v>
      </c>
      <c r="E486" s="50" t="str">
        <f t="shared" si="187"/>
        <v>geothermal</v>
      </c>
      <c r="F486" s="50">
        <v>0</v>
      </c>
      <c r="G486" s="50">
        <f t="shared" si="200"/>
        <v>0</v>
      </c>
      <c r="H486" s="50">
        <v>0</v>
      </c>
      <c r="I486" s="50">
        <f t="shared" si="201"/>
        <v>0</v>
      </c>
      <c r="J486" s="50">
        <v>0</v>
      </c>
      <c r="K486" s="50">
        <f t="shared" si="202"/>
        <v>0</v>
      </c>
      <c r="L486" s="50">
        <v>0</v>
      </c>
      <c r="M486" s="50">
        <f t="shared" si="203"/>
        <v>0</v>
      </c>
      <c r="N486" s="50">
        <v>0</v>
      </c>
      <c r="O486" s="50">
        <f t="shared" si="204"/>
        <v>0</v>
      </c>
      <c r="P486" s="50">
        <v>0</v>
      </c>
      <c r="Q486" s="50">
        <f t="shared" si="205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102</v>
      </c>
      <c r="C487" s="50" t="s">
        <v>508</v>
      </c>
      <c r="D487" s="50" t="s">
        <v>515</v>
      </c>
      <c r="E487" s="50" t="str">
        <f t="shared" si="187"/>
        <v>hydro</v>
      </c>
      <c r="F487" s="50">
        <v>437337.97269999998</v>
      </c>
      <c r="G487" s="50">
        <f t="shared" si="200"/>
        <v>437337.97269999998</v>
      </c>
      <c r="H487" s="50">
        <v>437337.97269999998</v>
      </c>
      <c r="I487" s="50">
        <f t="shared" si="201"/>
        <v>437337.97269999998</v>
      </c>
      <c r="J487" s="50">
        <v>437337.97269999998</v>
      </c>
      <c r="K487" s="50">
        <f t="shared" si="202"/>
        <v>437337.97269999998</v>
      </c>
      <c r="L487" s="50">
        <v>437337.97269999998</v>
      </c>
      <c r="M487" s="50">
        <f t="shared" si="203"/>
        <v>437337.97269999998</v>
      </c>
      <c r="N487" s="50">
        <v>437337.97269999998</v>
      </c>
      <c r="O487" s="50">
        <f t="shared" si="204"/>
        <v>437337.97269999998</v>
      </c>
      <c r="P487" s="50">
        <v>437337.97269999998</v>
      </c>
      <c r="Q487" s="50">
        <f t="shared" si="205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102</v>
      </c>
      <c r="C488" s="50" t="s">
        <v>508</v>
      </c>
      <c r="D488" s="50" t="s">
        <v>517</v>
      </c>
      <c r="E488" s="50" t="str">
        <f t="shared" si="187"/>
        <v>hydro</v>
      </c>
      <c r="F488" s="50">
        <v>0</v>
      </c>
      <c r="G488" s="50">
        <f t="shared" si="200"/>
        <v>0</v>
      </c>
      <c r="H488" s="50">
        <v>0</v>
      </c>
      <c r="I488" s="50">
        <f t="shared" si="201"/>
        <v>0</v>
      </c>
      <c r="J488" s="50">
        <v>0</v>
      </c>
      <c r="K488" s="50">
        <f t="shared" si="202"/>
        <v>0</v>
      </c>
      <c r="L488" s="50">
        <v>0</v>
      </c>
      <c r="M488" s="50">
        <f t="shared" si="203"/>
        <v>0</v>
      </c>
      <c r="N488" s="50">
        <v>0</v>
      </c>
      <c r="O488" s="50">
        <f t="shared" si="204"/>
        <v>0</v>
      </c>
      <c r="P488" s="50">
        <v>0</v>
      </c>
      <c r="Q488" s="50">
        <f t="shared" si="205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102</v>
      </c>
      <c r="C489" s="50" t="s">
        <v>508</v>
      </c>
      <c r="D489" s="50" t="s">
        <v>516</v>
      </c>
      <c r="E489" s="50" t="str">
        <f t="shared" si="187"/>
        <v>onshore wind</v>
      </c>
      <c r="F489" s="50">
        <v>2104115.6439999999</v>
      </c>
      <c r="G489" s="50">
        <f t="shared" si="200"/>
        <v>3186657.7424999997</v>
      </c>
      <c r="H489" s="50">
        <v>4269199.841</v>
      </c>
      <c r="I489" s="50">
        <f t="shared" si="201"/>
        <v>4269199.841</v>
      </c>
      <c r="J489" s="50">
        <v>4269199.841</v>
      </c>
      <c r="K489" s="50">
        <f t="shared" si="202"/>
        <v>4269199.841</v>
      </c>
      <c r="L489" s="50">
        <v>4269199.841</v>
      </c>
      <c r="M489" s="50">
        <f t="shared" si="203"/>
        <v>4269199.841</v>
      </c>
      <c r="N489" s="50">
        <v>4269199.841</v>
      </c>
      <c r="O489" s="50">
        <f t="shared" si="204"/>
        <v>4269199.841</v>
      </c>
      <c r="P489" s="50">
        <v>4269199.841</v>
      </c>
      <c r="Q489" s="50">
        <f t="shared" si="205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102</v>
      </c>
      <c r="C490" s="50" t="s">
        <v>508</v>
      </c>
      <c r="D490" s="50" t="s">
        <v>518</v>
      </c>
      <c r="E490" s="50" t="str">
        <f t="shared" si="187"/>
        <v>natural gas nonpeaker</v>
      </c>
      <c r="F490" s="50">
        <v>53062078.280000001</v>
      </c>
      <c r="G490" s="50">
        <f t="shared" si="200"/>
        <v>53202360.064999998</v>
      </c>
      <c r="H490" s="50">
        <v>53342641.850000001</v>
      </c>
      <c r="I490" s="50">
        <f t="shared" si="201"/>
        <v>69532525.290000007</v>
      </c>
      <c r="J490" s="50">
        <v>85722408.730000004</v>
      </c>
      <c r="K490" s="50">
        <f t="shared" si="202"/>
        <v>88749064.645000011</v>
      </c>
      <c r="L490" s="50">
        <v>91775720.560000002</v>
      </c>
      <c r="M490" s="50">
        <f t="shared" si="203"/>
        <v>93507062.780000001</v>
      </c>
      <c r="N490" s="50">
        <v>95238405</v>
      </c>
      <c r="O490" s="50">
        <f t="shared" si="204"/>
        <v>94436156.745000005</v>
      </c>
      <c r="P490" s="50">
        <v>93633908.489999995</v>
      </c>
      <c r="Q490" s="50">
        <f t="shared" si="205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102</v>
      </c>
      <c r="C491" s="50" t="s">
        <v>508</v>
      </c>
      <c r="D491" s="50" t="s">
        <v>519</v>
      </c>
      <c r="E491" s="50" t="str">
        <f t="shared" si="187"/>
        <v>natural gas peaker</v>
      </c>
      <c r="F491" s="50">
        <v>260546.19500000001</v>
      </c>
      <c r="G491" s="50">
        <f t="shared" si="200"/>
        <v>251353.6103</v>
      </c>
      <c r="H491" s="50">
        <v>242161.02559999999</v>
      </c>
      <c r="I491" s="50">
        <f t="shared" si="201"/>
        <v>242161.02559999999</v>
      </c>
      <c r="J491" s="50">
        <v>242161.02559999999</v>
      </c>
      <c r="K491" s="50">
        <f t="shared" si="202"/>
        <v>242161.02559999999</v>
      </c>
      <c r="L491" s="50">
        <v>242161.02559999999</v>
      </c>
      <c r="M491" s="50">
        <f t="shared" si="203"/>
        <v>242161.02559999999</v>
      </c>
      <c r="N491" s="50">
        <v>242161.02559999999</v>
      </c>
      <c r="O491" s="50">
        <f t="shared" si="204"/>
        <v>242161.02559999999</v>
      </c>
      <c r="P491" s="50">
        <v>242161.02559999999</v>
      </c>
      <c r="Q491" s="50">
        <f t="shared" si="205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102</v>
      </c>
      <c r="C492" s="50" t="s">
        <v>508</v>
      </c>
      <c r="D492" s="50" t="s">
        <v>520</v>
      </c>
      <c r="E492" s="50" t="str">
        <f t="shared" si="187"/>
        <v>nuclear</v>
      </c>
      <c r="F492" s="50">
        <v>16869474.859999999</v>
      </c>
      <c r="G492" s="50">
        <f t="shared" si="200"/>
        <v>13335896.949999999</v>
      </c>
      <c r="H492" s="50">
        <v>9802319.0399999991</v>
      </c>
      <c r="I492" s="50">
        <f t="shared" si="201"/>
        <v>4901159.5199999996</v>
      </c>
      <c r="J492" s="50">
        <v>0</v>
      </c>
      <c r="K492" s="50">
        <f t="shared" si="202"/>
        <v>0</v>
      </c>
      <c r="L492" s="50">
        <v>0</v>
      </c>
      <c r="M492" s="50">
        <f t="shared" si="203"/>
        <v>0</v>
      </c>
      <c r="N492" s="50">
        <v>0</v>
      </c>
      <c r="O492" s="50">
        <f t="shared" si="204"/>
        <v>0</v>
      </c>
      <c r="P492" s="50">
        <v>0</v>
      </c>
      <c r="Q492" s="50">
        <f t="shared" si="205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102</v>
      </c>
      <c r="C493" s="50" t="s">
        <v>508</v>
      </c>
      <c r="D493" s="50" t="s">
        <v>521</v>
      </c>
      <c r="E493" s="50" t="str">
        <f t="shared" si="187"/>
        <v>offshore wind</v>
      </c>
      <c r="F493" s="50">
        <v>0</v>
      </c>
      <c r="G493" s="50">
        <f t="shared" si="200"/>
        <v>36131.548694999998</v>
      </c>
      <c r="H493" s="50">
        <v>72263.097389999995</v>
      </c>
      <c r="I493" s="50">
        <f t="shared" si="201"/>
        <v>72263.097389999995</v>
      </c>
      <c r="J493" s="50">
        <v>72263.097389999995</v>
      </c>
      <c r="K493" s="50">
        <f t="shared" si="202"/>
        <v>72263.097389999995</v>
      </c>
      <c r="L493" s="50">
        <v>72263.097389999995</v>
      </c>
      <c r="M493" s="50">
        <f t="shared" si="203"/>
        <v>72263.097389999995</v>
      </c>
      <c r="N493" s="50">
        <v>72263.097389999995</v>
      </c>
      <c r="O493" s="50">
        <f t="shared" si="204"/>
        <v>72263.097389999995</v>
      </c>
      <c r="P493" s="50">
        <v>72263.097389999995</v>
      </c>
      <c r="Q493" s="50">
        <f t="shared" si="205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102</v>
      </c>
      <c r="C494" s="50" t="s">
        <v>508</v>
      </c>
      <c r="D494" s="50" t="s">
        <v>522</v>
      </c>
      <c r="E494" s="50" t="str">
        <f t="shared" si="187"/>
        <v>crude oil</v>
      </c>
      <c r="F494" s="50">
        <v>421531.23739999998</v>
      </c>
      <c r="G494" s="50">
        <f t="shared" si="200"/>
        <v>421531.23739999998</v>
      </c>
      <c r="H494" s="50">
        <v>421531.23739999998</v>
      </c>
      <c r="I494" s="50">
        <f t="shared" si="201"/>
        <v>421531.23739999998</v>
      </c>
      <c r="J494" s="50">
        <v>421531.23739999998</v>
      </c>
      <c r="K494" s="50">
        <f t="shared" si="202"/>
        <v>421531.23739999998</v>
      </c>
      <c r="L494" s="50">
        <v>421531.23739999998</v>
      </c>
      <c r="M494" s="50">
        <f t="shared" si="203"/>
        <v>421531.23739999998</v>
      </c>
      <c r="N494" s="50">
        <v>421531.23739999998</v>
      </c>
      <c r="O494" s="50">
        <f t="shared" si="204"/>
        <v>421531.23739999998</v>
      </c>
      <c r="P494" s="50">
        <v>421531.23739999998</v>
      </c>
      <c r="Q494" s="50">
        <f t="shared" si="205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102</v>
      </c>
      <c r="C495" s="50" t="s">
        <v>508</v>
      </c>
      <c r="D495" s="50" t="s">
        <v>523</v>
      </c>
      <c r="E495" s="50" t="str">
        <f t="shared" si="187"/>
        <v>solar PV</v>
      </c>
      <c r="F495" s="50">
        <v>164787.6514</v>
      </c>
      <c r="G495" s="50">
        <f t="shared" si="200"/>
        <v>178279.57485</v>
      </c>
      <c r="H495" s="50">
        <v>191771.49830000001</v>
      </c>
      <c r="I495" s="50">
        <f t="shared" si="201"/>
        <v>213750.77974999999</v>
      </c>
      <c r="J495" s="50">
        <v>235730.0612</v>
      </c>
      <c r="K495" s="50">
        <f t="shared" si="202"/>
        <v>271704.32004999998</v>
      </c>
      <c r="L495" s="50">
        <v>307678.57890000002</v>
      </c>
      <c r="M495" s="50">
        <f t="shared" si="203"/>
        <v>366470.78425000003</v>
      </c>
      <c r="N495" s="50">
        <v>425262.98959999997</v>
      </c>
      <c r="O495" s="50">
        <f t="shared" si="204"/>
        <v>518713.28054999997</v>
      </c>
      <c r="P495" s="50">
        <v>612163.57149999996</v>
      </c>
      <c r="Q495" s="50">
        <f t="shared" si="205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102</v>
      </c>
      <c r="C496" s="50" t="s">
        <v>508</v>
      </c>
      <c r="D496" s="50" t="s">
        <v>524</v>
      </c>
      <c r="E496" s="50" t="str">
        <f t="shared" si="187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102</v>
      </c>
      <c r="C497" s="50" t="s">
        <v>508</v>
      </c>
      <c r="D497" s="50" t="s">
        <v>526</v>
      </c>
      <c r="E497" s="50" t="str">
        <f t="shared" si="187"/>
        <v>solar PV</v>
      </c>
      <c r="F497" s="50">
        <v>151783.78630000001</v>
      </c>
      <c r="G497" s="50">
        <f t="shared" ref="G497:G510" si="206">AVERAGE(F497,H497)</f>
        <v>151783.78630000001</v>
      </c>
      <c r="H497" s="50">
        <v>151783.78630000001</v>
      </c>
      <c r="I497" s="50">
        <f t="shared" ref="I497:I510" si="207">AVERAGE(H497,J497)</f>
        <v>151783.78630000001</v>
      </c>
      <c r="J497" s="50">
        <v>151783.78630000001</v>
      </c>
      <c r="K497" s="50">
        <f t="shared" ref="K497:K510" si="208">AVERAGE(J497,L497)</f>
        <v>151028.63065000001</v>
      </c>
      <c r="L497" s="50">
        <v>150273.47500000001</v>
      </c>
      <c r="M497" s="50">
        <f t="shared" ref="M497:M510" si="209">AVERAGE(L497,N497)</f>
        <v>149522.9773</v>
      </c>
      <c r="N497" s="50">
        <v>148772.47959999999</v>
      </c>
      <c r="O497" s="50">
        <f t="shared" ref="O497:O510" si="210">AVERAGE(N497,P497)</f>
        <v>148029.84044999999</v>
      </c>
      <c r="P497" s="50">
        <v>147287.20129999999</v>
      </c>
      <c r="Q497" s="50">
        <f t="shared" ref="Q497:Q510" si="211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104</v>
      </c>
      <c r="C498" s="50" t="s">
        <v>508</v>
      </c>
      <c r="D498" s="50" t="s">
        <v>511</v>
      </c>
      <c r="E498" s="50" t="str">
        <f t="shared" si="187"/>
        <v>biomass</v>
      </c>
      <c r="F498" s="50">
        <v>0</v>
      </c>
      <c r="G498" s="50">
        <f t="shared" si="206"/>
        <v>0</v>
      </c>
      <c r="H498" s="50">
        <v>0</v>
      </c>
      <c r="I498" s="50">
        <f t="shared" si="207"/>
        <v>0</v>
      </c>
      <c r="J498" s="50">
        <v>0</v>
      </c>
      <c r="K498" s="50">
        <f t="shared" si="208"/>
        <v>0</v>
      </c>
      <c r="L498" s="50">
        <v>0</v>
      </c>
      <c r="M498" s="50">
        <f t="shared" si="209"/>
        <v>0</v>
      </c>
      <c r="N498" s="50">
        <v>0</v>
      </c>
      <c r="O498" s="50">
        <f t="shared" si="210"/>
        <v>0</v>
      </c>
      <c r="P498" s="50">
        <v>0</v>
      </c>
      <c r="Q498" s="50">
        <f t="shared" si="211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104</v>
      </c>
      <c r="C499" s="50" t="s">
        <v>508</v>
      </c>
      <c r="D499" s="50" t="s">
        <v>512</v>
      </c>
      <c r="E499" s="50" t="str">
        <f t="shared" si="187"/>
        <v>hard coal</v>
      </c>
      <c r="F499" s="50">
        <v>14308459.210000001</v>
      </c>
      <c r="G499" s="50">
        <f t="shared" si="206"/>
        <v>13595362.324999999</v>
      </c>
      <c r="H499" s="50">
        <v>12882265.439999999</v>
      </c>
      <c r="I499" s="50">
        <f t="shared" si="207"/>
        <v>10679729.047499999</v>
      </c>
      <c r="J499" s="50">
        <v>8477192.6549999993</v>
      </c>
      <c r="K499" s="50">
        <f t="shared" si="208"/>
        <v>9031939.243999999</v>
      </c>
      <c r="L499" s="50">
        <v>9586685.8330000006</v>
      </c>
      <c r="M499" s="50">
        <f t="shared" si="209"/>
        <v>7846796.5730000008</v>
      </c>
      <c r="N499" s="50">
        <v>6106907.3130000001</v>
      </c>
      <c r="O499" s="50">
        <f t="shared" si="210"/>
        <v>6303079.1064999998</v>
      </c>
      <c r="P499" s="50">
        <v>6499250.9000000004</v>
      </c>
      <c r="Q499" s="50">
        <f t="shared" si="211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104</v>
      </c>
      <c r="C500" s="50" t="s">
        <v>508</v>
      </c>
      <c r="D500" s="50" t="s">
        <v>513</v>
      </c>
      <c r="E500" s="50" t="str">
        <f t="shared" si="187"/>
        <v>solar thermal</v>
      </c>
      <c r="F500" s="50">
        <v>0</v>
      </c>
      <c r="G500" s="50">
        <f t="shared" si="206"/>
        <v>0</v>
      </c>
      <c r="H500" s="50">
        <v>0</v>
      </c>
      <c r="I500" s="50">
        <f t="shared" si="207"/>
        <v>0</v>
      </c>
      <c r="J500" s="50">
        <v>0</v>
      </c>
      <c r="K500" s="50">
        <f t="shared" si="208"/>
        <v>0</v>
      </c>
      <c r="L500" s="50">
        <v>0</v>
      </c>
      <c r="M500" s="50">
        <f t="shared" si="209"/>
        <v>0</v>
      </c>
      <c r="N500" s="50">
        <v>0</v>
      </c>
      <c r="O500" s="50">
        <f t="shared" si="210"/>
        <v>0</v>
      </c>
      <c r="P500" s="50">
        <v>0</v>
      </c>
      <c r="Q500" s="50">
        <f t="shared" si="211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104</v>
      </c>
      <c r="C501" s="50" t="s">
        <v>508</v>
      </c>
      <c r="D501" s="50" t="s">
        <v>514</v>
      </c>
      <c r="E501" s="50" t="str">
        <f t="shared" si="187"/>
        <v>geothermal</v>
      </c>
      <c r="F501" s="50">
        <v>0</v>
      </c>
      <c r="G501" s="50">
        <f t="shared" si="206"/>
        <v>0</v>
      </c>
      <c r="H501" s="50">
        <v>0</v>
      </c>
      <c r="I501" s="50">
        <f t="shared" si="207"/>
        <v>0</v>
      </c>
      <c r="J501" s="50">
        <v>0</v>
      </c>
      <c r="K501" s="50">
        <f t="shared" si="208"/>
        <v>0</v>
      </c>
      <c r="L501" s="50">
        <v>0</v>
      </c>
      <c r="M501" s="50">
        <f t="shared" si="209"/>
        <v>0</v>
      </c>
      <c r="N501" s="50">
        <v>0</v>
      </c>
      <c r="O501" s="50">
        <f t="shared" si="210"/>
        <v>0</v>
      </c>
      <c r="P501" s="50">
        <v>0</v>
      </c>
      <c r="Q501" s="50">
        <f t="shared" si="211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104</v>
      </c>
      <c r="C502" s="50" t="s">
        <v>508</v>
      </c>
      <c r="D502" s="50" t="s">
        <v>515</v>
      </c>
      <c r="E502" s="50" t="str">
        <f t="shared" si="187"/>
        <v>hydro</v>
      </c>
      <c r="F502" s="50">
        <v>2088037.4669999999</v>
      </c>
      <c r="G502" s="50">
        <f t="shared" si="206"/>
        <v>2090499.307</v>
      </c>
      <c r="H502" s="50">
        <v>2092961.1470000001</v>
      </c>
      <c r="I502" s="50">
        <f t="shared" si="207"/>
        <v>2093466.7505000001</v>
      </c>
      <c r="J502" s="50">
        <v>2093972.3540000001</v>
      </c>
      <c r="K502" s="50">
        <f t="shared" si="208"/>
        <v>2093993.699</v>
      </c>
      <c r="L502" s="50">
        <v>2094015.044</v>
      </c>
      <c r="M502" s="50">
        <f t="shared" si="209"/>
        <v>2094262.7850000001</v>
      </c>
      <c r="N502" s="50">
        <v>2094510.5260000001</v>
      </c>
      <c r="O502" s="50">
        <f t="shared" si="210"/>
        <v>2094510.5260000001</v>
      </c>
      <c r="P502" s="50">
        <v>2094510.5260000001</v>
      </c>
      <c r="Q502" s="50">
        <f t="shared" si="211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104</v>
      </c>
      <c r="C503" s="50" t="s">
        <v>508</v>
      </c>
      <c r="D503" s="50" t="s">
        <v>517</v>
      </c>
      <c r="E503" s="50" t="str">
        <f t="shared" si="187"/>
        <v>hydro</v>
      </c>
      <c r="F503" s="50">
        <v>0</v>
      </c>
      <c r="G503" s="50">
        <f t="shared" si="206"/>
        <v>0</v>
      </c>
      <c r="H503" s="50">
        <v>0</v>
      </c>
      <c r="I503" s="50">
        <f t="shared" si="207"/>
        <v>0</v>
      </c>
      <c r="J503" s="50">
        <v>0</v>
      </c>
      <c r="K503" s="50">
        <f t="shared" si="208"/>
        <v>0</v>
      </c>
      <c r="L503" s="50">
        <v>0</v>
      </c>
      <c r="M503" s="50">
        <f t="shared" si="209"/>
        <v>0</v>
      </c>
      <c r="N503" s="50">
        <v>0</v>
      </c>
      <c r="O503" s="50">
        <f t="shared" si="210"/>
        <v>0</v>
      </c>
      <c r="P503" s="50">
        <v>0</v>
      </c>
      <c r="Q503" s="50">
        <f t="shared" si="211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104</v>
      </c>
      <c r="C504" s="50" t="s">
        <v>508</v>
      </c>
      <c r="D504" s="50" t="s">
        <v>516</v>
      </c>
      <c r="E504" s="50" t="str">
        <f t="shared" si="187"/>
        <v>onshore wind</v>
      </c>
      <c r="F504" s="50">
        <v>28445889.75</v>
      </c>
      <c r="G504" s="50">
        <f t="shared" si="206"/>
        <v>29379210.93</v>
      </c>
      <c r="H504" s="50">
        <v>30312532.109999999</v>
      </c>
      <c r="I504" s="50">
        <f t="shared" si="207"/>
        <v>30268737.140000001</v>
      </c>
      <c r="J504" s="50">
        <v>30224942.170000002</v>
      </c>
      <c r="K504" s="50">
        <f t="shared" si="208"/>
        <v>30000058.155000001</v>
      </c>
      <c r="L504" s="50">
        <v>29775174.140000001</v>
      </c>
      <c r="M504" s="50">
        <f t="shared" si="209"/>
        <v>29731858.670000002</v>
      </c>
      <c r="N504" s="50">
        <v>29688543.199999999</v>
      </c>
      <c r="O504" s="50">
        <f t="shared" si="210"/>
        <v>29540533.785</v>
      </c>
      <c r="P504" s="50">
        <v>29392524.370000001</v>
      </c>
      <c r="Q504" s="50">
        <f t="shared" si="211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104</v>
      </c>
      <c r="C505" s="50" t="s">
        <v>508</v>
      </c>
      <c r="D505" s="50" t="s">
        <v>518</v>
      </c>
      <c r="E505" s="50" t="str">
        <f t="shared" si="187"/>
        <v>natural gas nonpeaker</v>
      </c>
      <c r="F505" s="50">
        <v>34202859.460000001</v>
      </c>
      <c r="G505" s="50">
        <f t="shared" si="206"/>
        <v>33815114.75</v>
      </c>
      <c r="H505" s="50">
        <v>33427370.039999999</v>
      </c>
      <c r="I505" s="50">
        <f t="shared" si="207"/>
        <v>32526263.649999999</v>
      </c>
      <c r="J505" s="50">
        <v>31625157.260000002</v>
      </c>
      <c r="K505" s="50">
        <f t="shared" si="208"/>
        <v>27949932.835000001</v>
      </c>
      <c r="L505" s="50">
        <v>24274708.41</v>
      </c>
      <c r="M505" s="50">
        <f t="shared" si="209"/>
        <v>22923149.899999999</v>
      </c>
      <c r="N505" s="50">
        <v>21571591.390000001</v>
      </c>
      <c r="O505" s="50">
        <f t="shared" si="210"/>
        <v>21266522.314999998</v>
      </c>
      <c r="P505" s="50">
        <v>20961453.239999998</v>
      </c>
      <c r="Q505" s="50">
        <f t="shared" si="211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104</v>
      </c>
      <c r="C506" s="50" t="s">
        <v>508</v>
      </c>
      <c r="D506" s="50" t="s">
        <v>519</v>
      </c>
      <c r="E506" s="50" t="str">
        <f t="shared" si="187"/>
        <v>natural gas peaker</v>
      </c>
      <c r="F506" s="50">
        <v>150954.92730000001</v>
      </c>
      <c r="G506" s="50">
        <f t="shared" si="206"/>
        <v>150954.92730000001</v>
      </c>
      <c r="H506" s="50">
        <v>150954.92730000001</v>
      </c>
      <c r="I506" s="50">
        <f t="shared" si="207"/>
        <v>147972.0355</v>
      </c>
      <c r="J506" s="50">
        <v>144989.14369999999</v>
      </c>
      <c r="K506" s="50">
        <f t="shared" si="208"/>
        <v>105100.15184999999</v>
      </c>
      <c r="L506" s="50">
        <v>65211.16</v>
      </c>
      <c r="M506" s="50">
        <f t="shared" si="209"/>
        <v>62048.960000000006</v>
      </c>
      <c r="N506" s="50">
        <v>58886.76</v>
      </c>
      <c r="O506" s="50">
        <f t="shared" si="210"/>
        <v>58886.76</v>
      </c>
      <c r="P506" s="50">
        <v>58886.76</v>
      </c>
      <c r="Q506" s="50">
        <f t="shared" si="211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104</v>
      </c>
      <c r="C507" s="50" t="s">
        <v>508</v>
      </c>
      <c r="D507" s="50" t="s">
        <v>520</v>
      </c>
      <c r="E507" s="50" t="str">
        <f t="shared" si="187"/>
        <v>nuclear</v>
      </c>
      <c r="F507" s="50">
        <v>0</v>
      </c>
      <c r="G507" s="50">
        <f t="shared" si="206"/>
        <v>0</v>
      </c>
      <c r="H507" s="50">
        <v>0</v>
      </c>
      <c r="I507" s="50">
        <f t="shared" si="207"/>
        <v>0</v>
      </c>
      <c r="J507" s="50">
        <v>0</v>
      </c>
      <c r="K507" s="50">
        <f t="shared" si="208"/>
        <v>0</v>
      </c>
      <c r="L507" s="50">
        <v>0</v>
      </c>
      <c r="M507" s="50">
        <f t="shared" si="209"/>
        <v>0</v>
      </c>
      <c r="N507" s="50">
        <v>0</v>
      </c>
      <c r="O507" s="50">
        <f t="shared" si="210"/>
        <v>0</v>
      </c>
      <c r="P507" s="50">
        <v>0</v>
      </c>
      <c r="Q507" s="50">
        <f t="shared" si="211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104</v>
      </c>
      <c r="C508" s="50" t="s">
        <v>508</v>
      </c>
      <c r="D508" s="50" t="s">
        <v>521</v>
      </c>
      <c r="E508" s="50" t="str">
        <f t="shared" si="187"/>
        <v>offshore wind</v>
      </c>
      <c r="F508" s="50">
        <v>0</v>
      </c>
      <c r="G508" s="50">
        <f t="shared" si="206"/>
        <v>0</v>
      </c>
      <c r="H508" s="50">
        <v>0</v>
      </c>
      <c r="I508" s="50">
        <f t="shared" si="207"/>
        <v>0</v>
      </c>
      <c r="J508" s="50">
        <v>0</v>
      </c>
      <c r="K508" s="50">
        <f t="shared" si="208"/>
        <v>0</v>
      </c>
      <c r="L508" s="50">
        <v>0</v>
      </c>
      <c r="M508" s="50">
        <f t="shared" si="209"/>
        <v>0</v>
      </c>
      <c r="N508" s="50">
        <v>0</v>
      </c>
      <c r="O508" s="50">
        <f t="shared" si="210"/>
        <v>0</v>
      </c>
      <c r="P508" s="50">
        <v>0</v>
      </c>
      <c r="Q508" s="50">
        <f t="shared" si="211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104</v>
      </c>
      <c r="C509" s="50" t="s">
        <v>508</v>
      </c>
      <c r="D509" s="50" t="s">
        <v>522</v>
      </c>
      <c r="E509" s="50" t="str">
        <f t="shared" si="187"/>
        <v>crude oil</v>
      </c>
      <c r="F509" s="50">
        <v>224379.92230000001</v>
      </c>
      <c r="G509" s="50">
        <f t="shared" si="206"/>
        <v>121801.42259</v>
      </c>
      <c r="H509" s="50">
        <v>19222.922879999998</v>
      </c>
      <c r="I509" s="50">
        <f t="shared" si="207"/>
        <v>19222.922879999998</v>
      </c>
      <c r="J509" s="50">
        <v>19222.922879999998</v>
      </c>
      <c r="K509" s="50">
        <f t="shared" si="208"/>
        <v>19222.922879999998</v>
      </c>
      <c r="L509" s="50">
        <v>19222.922879999998</v>
      </c>
      <c r="M509" s="50">
        <f t="shared" si="209"/>
        <v>19222.922879999998</v>
      </c>
      <c r="N509" s="50">
        <v>19222.922879999998</v>
      </c>
      <c r="O509" s="50">
        <f t="shared" si="210"/>
        <v>19222.922879999998</v>
      </c>
      <c r="P509" s="50">
        <v>19222.922879999998</v>
      </c>
      <c r="Q509" s="50">
        <f t="shared" si="211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104</v>
      </c>
      <c r="C510" s="50" t="s">
        <v>508</v>
      </c>
      <c r="D510" s="50" t="s">
        <v>523</v>
      </c>
      <c r="E510" s="50" t="str">
        <f t="shared" si="187"/>
        <v>solar PV</v>
      </c>
      <c r="F510" s="50">
        <v>8073.2060190000002</v>
      </c>
      <c r="G510" s="50">
        <f t="shared" si="206"/>
        <v>19586.075034499998</v>
      </c>
      <c r="H510" s="50">
        <v>31098.944049999998</v>
      </c>
      <c r="I510" s="50">
        <f t="shared" si="207"/>
        <v>50423.424935000003</v>
      </c>
      <c r="J510" s="50">
        <v>69747.90582</v>
      </c>
      <c r="K510" s="50">
        <f t="shared" si="208"/>
        <v>106152.08890999999</v>
      </c>
      <c r="L510" s="50">
        <v>142556.272</v>
      </c>
      <c r="M510" s="50">
        <f t="shared" si="209"/>
        <v>207388.37229999999</v>
      </c>
      <c r="N510" s="50">
        <v>272220.47259999998</v>
      </c>
      <c r="O510" s="50">
        <f t="shared" si="210"/>
        <v>371485.06400000001</v>
      </c>
      <c r="P510" s="50">
        <v>470749.65539999999</v>
      </c>
      <c r="Q510" s="50">
        <f t="shared" si="211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104</v>
      </c>
      <c r="C511" s="50" t="s">
        <v>508</v>
      </c>
      <c r="D511" s="50" t="s">
        <v>524</v>
      </c>
      <c r="E511" s="50" t="str">
        <f t="shared" si="187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104</v>
      </c>
      <c r="C512" s="50" t="s">
        <v>508</v>
      </c>
      <c r="D512" s="50" t="s">
        <v>526</v>
      </c>
      <c r="E512" s="50" t="str">
        <f t="shared" si="187"/>
        <v>solar PV</v>
      </c>
      <c r="F512" s="50">
        <v>70321.90165</v>
      </c>
      <c r="G512" s="50">
        <f t="shared" ref="G512:G525" si="212">AVERAGE(F512,H512)</f>
        <v>70321.90165</v>
      </c>
      <c r="H512" s="50">
        <v>70321.90165</v>
      </c>
      <c r="I512" s="50">
        <f t="shared" ref="I512:I525" si="213">AVERAGE(H512,J512)</f>
        <v>70321.90165</v>
      </c>
      <c r="J512" s="50">
        <v>70321.90165</v>
      </c>
      <c r="K512" s="50">
        <f t="shared" ref="K512:K525" si="214">AVERAGE(J512,L512)</f>
        <v>999535.13382499991</v>
      </c>
      <c r="L512" s="50">
        <v>1928748.3659999999</v>
      </c>
      <c r="M512" s="50">
        <f t="shared" ref="M512:M525" si="215">AVERAGE(L512,N512)</f>
        <v>2023510.7220000001</v>
      </c>
      <c r="N512" s="50">
        <v>2118273.0780000002</v>
      </c>
      <c r="O512" s="50">
        <f t="shared" ref="O512:O525" si="216">AVERAGE(N512,P512)</f>
        <v>3292871.8135000002</v>
      </c>
      <c r="P512" s="50">
        <v>4467470.5489999996</v>
      </c>
      <c r="Q512" s="50">
        <f t="shared" ref="Q512:Q525" si="217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107</v>
      </c>
      <c r="C513" s="50" t="s">
        <v>508</v>
      </c>
      <c r="D513" s="50" t="s">
        <v>511</v>
      </c>
      <c r="E513" s="50" t="str">
        <f t="shared" si="187"/>
        <v>biomass</v>
      </c>
      <c r="F513" s="50">
        <v>0</v>
      </c>
      <c r="G513" s="50">
        <f t="shared" si="212"/>
        <v>0</v>
      </c>
      <c r="H513" s="50">
        <v>0</v>
      </c>
      <c r="I513" s="50">
        <f t="shared" si="213"/>
        <v>0</v>
      </c>
      <c r="J513" s="50">
        <v>0</v>
      </c>
      <c r="K513" s="50">
        <f t="shared" si="214"/>
        <v>0</v>
      </c>
      <c r="L513" s="50">
        <v>0</v>
      </c>
      <c r="M513" s="50">
        <f t="shared" si="215"/>
        <v>0</v>
      </c>
      <c r="N513" s="50">
        <v>0</v>
      </c>
      <c r="O513" s="50">
        <f t="shared" si="216"/>
        <v>0</v>
      </c>
      <c r="P513" s="50">
        <v>0</v>
      </c>
      <c r="Q513" s="50">
        <f t="shared" si="217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107</v>
      </c>
      <c r="C514" s="50" t="s">
        <v>508</v>
      </c>
      <c r="D514" s="50" t="s">
        <v>512</v>
      </c>
      <c r="E514" s="50" t="str">
        <f t="shared" si="187"/>
        <v>hard coal</v>
      </c>
      <c r="F514" s="50">
        <v>2350471.872</v>
      </c>
      <c r="G514" s="50">
        <f t="shared" si="212"/>
        <v>2133683.3220000002</v>
      </c>
      <c r="H514" s="50">
        <v>1916894.7720000001</v>
      </c>
      <c r="I514" s="50">
        <f t="shared" si="213"/>
        <v>958447.38600000006</v>
      </c>
      <c r="J514" s="50">
        <v>0</v>
      </c>
      <c r="K514" s="50">
        <f t="shared" si="214"/>
        <v>0</v>
      </c>
      <c r="L514" s="50">
        <v>0</v>
      </c>
      <c r="M514" s="50">
        <f t="shared" si="215"/>
        <v>0</v>
      </c>
      <c r="N514" s="50">
        <v>0</v>
      </c>
      <c r="O514" s="50">
        <f t="shared" si="216"/>
        <v>0</v>
      </c>
      <c r="P514" s="50">
        <v>0</v>
      </c>
      <c r="Q514" s="50">
        <f t="shared" si="217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107</v>
      </c>
      <c r="C515" s="50" t="s">
        <v>508</v>
      </c>
      <c r="D515" s="50" t="s">
        <v>513</v>
      </c>
      <c r="E515" s="50" t="str">
        <f t="shared" ref="E515:E578" si="218">LOOKUP(D515,$U$2:$V$15,$V$2:$V$15)</f>
        <v>solar thermal</v>
      </c>
      <c r="F515" s="50">
        <v>0</v>
      </c>
      <c r="G515" s="50">
        <f t="shared" si="212"/>
        <v>0</v>
      </c>
      <c r="H515" s="50">
        <v>0</v>
      </c>
      <c r="I515" s="50">
        <f t="shared" si="213"/>
        <v>0</v>
      </c>
      <c r="J515" s="50">
        <v>0</v>
      </c>
      <c r="K515" s="50">
        <f t="shared" si="214"/>
        <v>0</v>
      </c>
      <c r="L515" s="50">
        <v>0</v>
      </c>
      <c r="M515" s="50">
        <f t="shared" si="215"/>
        <v>0</v>
      </c>
      <c r="N515" s="50">
        <v>0</v>
      </c>
      <c r="O515" s="50">
        <f t="shared" si="216"/>
        <v>0</v>
      </c>
      <c r="P515" s="50">
        <v>0</v>
      </c>
      <c r="Q515" s="50">
        <f t="shared" si="217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107</v>
      </c>
      <c r="C516" s="50" t="s">
        <v>508</v>
      </c>
      <c r="D516" s="50" t="s">
        <v>514</v>
      </c>
      <c r="E516" s="50" t="str">
        <f t="shared" si="218"/>
        <v>geothermal</v>
      </c>
      <c r="F516" s="50">
        <v>0</v>
      </c>
      <c r="G516" s="50">
        <f t="shared" si="212"/>
        <v>0</v>
      </c>
      <c r="H516" s="50">
        <v>0</v>
      </c>
      <c r="I516" s="50">
        <f t="shared" si="213"/>
        <v>0</v>
      </c>
      <c r="J516" s="50">
        <v>0</v>
      </c>
      <c r="K516" s="50">
        <f t="shared" si="214"/>
        <v>0</v>
      </c>
      <c r="L516" s="50">
        <v>0</v>
      </c>
      <c r="M516" s="50">
        <f t="shared" si="215"/>
        <v>0</v>
      </c>
      <c r="N516" s="50">
        <v>0</v>
      </c>
      <c r="O516" s="50">
        <f t="shared" si="216"/>
        <v>0</v>
      </c>
      <c r="P516" s="50">
        <v>0</v>
      </c>
      <c r="Q516" s="50">
        <f t="shared" si="217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107</v>
      </c>
      <c r="C517" s="50" t="s">
        <v>508</v>
      </c>
      <c r="D517" s="50" t="s">
        <v>515</v>
      </c>
      <c r="E517" s="50" t="str">
        <f t="shared" si="218"/>
        <v>hydro</v>
      </c>
      <c r="F517" s="50">
        <v>26216573.800000001</v>
      </c>
      <c r="G517" s="50">
        <f t="shared" si="212"/>
        <v>26856958.450000003</v>
      </c>
      <c r="H517" s="50">
        <v>27497343.100000001</v>
      </c>
      <c r="I517" s="50">
        <f t="shared" si="213"/>
        <v>27497343.100000001</v>
      </c>
      <c r="J517" s="50">
        <v>27497343.100000001</v>
      </c>
      <c r="K517" s="50">
        <f t="shared" si="214"/>
        <v>27497343.100000001</v>
      </c>
      <c r="L517" s="50">
        <v>27497343.100000001</v>
      </c>
      <c r="M517" s="50">
        <f t="shared" si="215"/>
        <v>27497343.100000001</v>
      </c>
      <c r="N517" s="50">
        <v>27497343.100000001</v>
      </c>
      <c r="O517" s="50">
        <f t="shared" si="216"/>
        <v>27497343.100000001</v>
      </c>
      <c r="P517" s="50">
        <v>27497343.100000001</v>
      </c>
      <c r="Q517" s="50">
        <f t="shared" si="217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107</v>
      </c>
      <c r="C518" s="50" t="s">
        <v>508</v>
      </c>
      <c r="D518" s="50" t="s">
        <v>517</v>
      </c>
      <c r="E518" s="50" t="str">
        <f t="shared" si="218"/>
        <v>hydro</v>
      </c>
      <c r="F518" s="50">
        <v>0</v>
      </c>
      <c r="G518" s="50">
        <f t="shared" si="212"/>
        <v>0</v>
      </c>
      <c r="H518" s="50">
        <v>0</v>
      </c>
      <c r="I518" s="50">
        <f t="shared" si="213"/>
        <v>0</v>
      </c>
      <c r="J518" s="50">
        <v>0</v>
      </c>
      <c r="K518" s="50">
        <f t="shared" si="214"/>
        <v>0</v>
      </c>
      <c r="L518" s="50">
        <v>0</v>
      </c>
      <c r="M518" s="50">
        <f t="shared" si="215"/>
        <v>0</v>
      </c>
      <c r="N518" s="50">
        <v>0</v>
      </c>
      <c r="O518" s="50">
        <f t="shared" si="216"/>
        <v>0</v>
      </c>
      <c r="P518" s="50">
        <v>0</v>
      </c>
      <c r="Q518" s="50">
        <f t="shared" si="217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107</v>
      </c>
      <c r="C519" s="50" t="s">
        <v>508</v>
      </c>
      <c r="D519" s="50" t="s">
        <v>516</v>
      </c>
      <c r="E519" s="50" t="str">
        <f t="shared" si="218"/>
        <v>onshore wind</v>
      </c>
      <c r="F519" s="50">
        <v>8233962.5209999997</v>
      </c>
      <c r="G519" s="50">
        <f t="shared" si="212"/>
        <v>9288194.2254999988</v>
      </c>
      <c r="H519" s="50">
        <v>10342425.93</v>
      </c>
      <c r="I519" s="50">
        <f t="shared" si="213"/>
        <v>10376509.960000001</v>
      </c>
      <c r="J519" s="50">
        <v>10410593.99</v>
      </c>
      <c r="K519" s="50">
        <f t="shared" si="214"/>
        <v>10406158.870000001</v>
      </c>
      <c r="L519" s="50">
        <v>10401723.75</v>
      </c>
      <c r="M519" s="50">
        <f t="shared" si="215"/>
        <v>10397867.715</v>
      </c>
      <c r="N519" s="50">
        <v>10394011.68</v>
      </c>
      <c r="O519" s="50">
        <f t="shared" si="216"/>
        <v>10349843.83</v>
      </c>
      <c r="P519" s="50">
        <v>10305675.98</v>
      </c>
      <c r="Q519" s="50">
        <f t="shared" si="217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107</v>
      </c>
      <c r="C520" s="50" t="s">
        <v>508</v>
      </c>
      <c r="D520" s="50" t="s">
        <v>518</v>
      </c>
      <c r="E520" s="50" t="str">
        <f t="shared" si="218"/>
        <v>natural gas nonpeaker</v>
      </c>
      <c r="F520" s="50">
        <v>14630972.48</v>
      </c>
      <c r="G520" s="50">
        <f t="shared" si="212"/>
        <v>13734149.120000001</v>
      </c>
      <c r="H520" s="50">
        <v>12837325.76</v>
      </c>
      <c r="I520" s="50">
        <f t="shared" si="213"/>
        <v>18126410.989999998</v>
      </c>
      <c r="J520" s="50">
        <v>23415496.219999999</v>
      </c>
      <c r="K520" s="50">
        <f t="shared" si="214"/>
        <v>27358220.619999997</v>
      </c>
      <c r="L520" s="50">
        <v>31300945.02</v>
      </c>
      <c r="M520" s="50">
        <f t="shared" si="215"/>
        <v>30040414.439999998</v>
      </c>
      <c r="N520" s="50">
        <v>28779883.859999999</v>
      </c>
      <c r="O520" s="50">
        <f t="shared" si="216"/>
        <v>29312516.975000001</v>
      </c>
      <c r="P520" s="50">
        <v>29845150.09</v>
      </c>
      <c r="Q520" s="50">
        <f t="shared" si="217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107</v>
      </c>
      <c r="C521" s="50" t="s">
        <v>508</v>
      </c>
      <c r="D521" s="50" t="s">
        <v>519</v>
      </c>
      <c r="E521" s="50" t="str">
        <f t="shared" si="218"/>
        <v>natural gas peaker</v>
      </c>
      <c r="F521" s="50">
        <v>0</v>
      </c>
      <c r="G521" s="50">
        <f t="shared" si="212"/>
        <v>0</v>
      </c>
      <c r="H521" s="50">
        <v>0</v>
      </c>
      <c r="I521" s="50">
        <f t="shared" si="213"/>
        <v>0</v>
      </c>
      <c r="J521" s="50">
        <v>0</v>
      </c>
      <c r="K521" s="50">
        <f t="shared" si="214"/>
        <v>1699.4613425</v>
      </c>
      <c r="L521" s="50">
        <v>3398.922685</v>
      </c>
      <c r="M521" s="50">
        <f t="shared" si="215"/>
        <v>5374.7919364999998</v>
      </c>
      <c r="N521" s="50">
        <v>7350.661188</v>
      </c>
      <c r="O521" s="50">
        <f t="shared" si="216"/>
        <v>3675.330594</v>
      </c>
      <c r="P521" s="50">
        <v>0</v>
      </c>
      <c r="Q521" s="50">
        <f t="shared" si="217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107</v>
      </c>
      <c r="C522" s="50" t="s">
        <v>508</v>
      </c>
      <c r="D522" s="50" t="s">
        <v>520</v>
      </c>
      <c r="E522" s="50" t="str">
        <f t="shared" si="218"/>
        <v>nuclear</v>
      </c>
      <c r="F522" s="50">
        <v>0</v>
      </c>
      <c r="G522" s="50">
        <f t="shared" si="212"/>
        <v>0</v>
      </c>
      <c r="H522" s="50">
        <v>0</v>
      </c>
      <c r="I522" s="50">
        <f t="shared" si="213"/>
        <v>0</v>
      </c>
      <c r="J522" s="50">
        <v>0</v>
      </c>
      <c r="K522" s="50">
        <f t="shared" si="214"/>
        <v>0</v>
      </c>
      <c r="L522" s="50">
        <v>0</v>
      </c>
      <c r="M522" s="50">
        <f t="shared" si="215"/>
        <v>0</v>
      </c>
      <c r="N522" s="50">
        <v>0</v>
      </c>
      <c r="O522" s="50">
        <f t="shared" si="216"/>
        <v>0</v>
      </c>
      <c r="P522" s="50">
        <v>0</v>
      </c>
      <c r="Q522" s="50">
        <f t="shared" si="217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107</v>
      </c>
      <c r="C523" s="50" t="s">
        <v>508</v>
      </c>
      <c r="D523" s="50" t="s">
        <v>521</v>
      </c>
      <c r="E523" s="50" t="str">
        <f t="shared" si="218"/>
        <v>offshore wind</v>
      </c>
      <c r="F523" s="50">
        <v>0</v>
      </c>
      <c r="G523" s="50">
        <f t="shared" si="212"/>
        <v>0</v>
      </c>
      <c r="H523" s="50">
        <v>0</v>
      </c>
      <c r="I523" s="50">
        <f t="shared" si="213"/>
        <v>0</v>
      </c>
      <c r="J523" s="50">
        <v>0</v>
      </c>
      <c r="K523" s="50">
        <f t="shared" si="214"/>
        <v>0</v>
      </c>
      <c r="L523" s="50">
        <v>0</v>
      </c>
      <c r="M523" s="50">
        <f t="shared" si="215"/>
        <v>0</v>
      </c>
      <c r="N523" s="50">
        <v>0</v>
      </c>
      <c r="O523" s="50">
        <f t="shared" si="216"/>
        <v>0</v>
      </c>
      <c r="P523" s="50">
        <v>0</v>
      </c>
      <c r="Q523" s="50">
        <f t="shared" si="217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107</v>
      </c>
      <c r="C524" s="50" t="s">
        <v>508</v>
      </c>
      <c r="D524" s="50" t="s">
        <v>522</v>
      </c>
      <c r="E524" s="50" t="str">
        <f t="shared" si="218"/>
        <v>crude oil</v>
      </c>
      <c r="F524" s="50">
        <v>201840.69020000001</v>
      </c>
      <c r="G524" s="50">
        <f t="shared" si="212"/>
        <v>201840.69020000001</v>
      </c>
      <c r="H524" s="50">
        <v>201840.69020000001</v>
      </c>
      <c r="I524" s="50">
        <f t="shared" si="213"/>
        <v>201840.69020000001</v>
      </c>
      <c r="J524" s="50">
        <v>201840.69020000001</v>
      </c>
      <c r="K524" s="50">
        <f t="shared" si="214"/>
        <v>201840.69020000001</v>
      </c>
      <c r="L524" s="50">
        <v>201840.69020000001</v>
      </c>
      <c r="M524" s="50">
        <f t="shared" si="215"/>
        <v>201840.69020000001</v>
      </c>
      <c r="N524" s="50">
        <v>201840.69020000001</v>
      </c>
      <c r="O524" s="50">
        <f t="shared" si="216"/>
        <v>201840.69020000001</v>
      </c>
      <c r="P524" s="50">
        <v>201840.69020000001</v>
      </c>
      <c r="Q524" s="50">
        <f t="shared" si="217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107</v>
      </c>
      <c r="C525" s="50" t="s">
        <v>508</v>
      </c>
      <c r="D525" s="50" t="s">
        <v>523</v>
      </c>
      <c r="E525" s="50" t="str">
        <f t="shared" si="218"/>
        <v>solar PV</v>
      </c>
      <c r="F525" s="50">
        <v>198807.09099999999</v>
      </c>
      <c r="G525" s="50">
        <f t="shared" si="212"/>
        <v>228585.48939999999</v>
      </c>
      <c r="H525" s="50">
        <v>258363.8878</v>
      </c>
      <c r="I525" s="50">
        <f t="shared" si="213"/>
        <v>278729.41755000001</v>
      </c>
      <c r="J525" s="50">
        <v>299094.9473</v>
      </c>
      <c r="K525" s="50">
        <f t="shared" si="214"/>
        <v>320215.01394999999</v>
      </c>
      <c r="L525" s="50">
        <v>341335.08059999999</v>
      </c>
      <c r="M525" s="50">
        <f t="shared" si="215"/>
        <v>378393.3235</v>
      </c>
      <c r="N525" s="50">
        <v>415451.56640000001</v>
      </c>
      <c r="O525" s="50">
        <f t="shared" si="216"/>
        <v>463334.36294999998</v>
      </c>
      <c r="P525" s="50">
        <v>511217.15950000001</v>
      </c>
      <c r="Q525" s="50">
        <f t="shared" si="217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107</v>
      </c>
      <c r="C526" s="50" t="s">
        <v>508</v>
      </c>
      <c r="D526" s="50" t="s">
        <v>524</v>
      </c>
      <c r="E526" s="50" t="str">
        <f t="shared" si="218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107</v>
      </c>
      <c r="C527" s="50" t="s">
        <v>508</v>
      </c>
      <c r="D527" s="50" t="s">
        <v>526</v>
      </c>
      <c r="E527" s="50" t="str">
        <f t="shared" si="218"/>
        <v>solar PV</v>
      </c>
      <c r="F527" s="50">
        <v>664096.46259999997</v>
      </c>
      <c r="G527" s="50">
        <f t="shared" ref="G527:G540" si="219">AVERAGE(F527,H527)</f>
        <v>708946.49219999998</v>
      </c>
      <c r="H527" s="50">
        <v>753796.52179999999</v>
      </c>
      <c r="I527" s="50">
        <f t="shared" ref="I527:I540" si="220">AVERAGE(H527,J527)</f>
        <v>753769.39559999993</v>
      </c>
      <c r="J527" s="50">
        <v>753742.26939999999</v>
      </c>
      <c r="K527" s="50">
        <f t="shared" ref="K527:K540" si="221">AVERAGE(J527,L527)</f>
        <v>749557.29505000007</v>
      </c>
      <c r="L527" s="50">
        <v>745372.32070000004</v>
      </c>
      <c r="M527" s="50">
        <f t="shared" ref="M527:M540" si="222">AVERAGE(L527,N527)</f>
        <v>741657.71770000004</v>
      </c>
      <c r="N527" s="50">
        <v>737943.11470000003</v>
      </c>
      <c r="O527" s="50">
        <f t="shared" ref="O527:O540" si="223">AVERAGE(N527,P527)</f>
        <v>734559.39130000002</v>
      </c>
      <c r="P527" s="50">
        <v>731175.6679</v>
      </c>
      <c r="Q527" s="50">
        <f t="shared" ref="Q527:Q540" si="224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110</v>
      </c>
      <c r="C528" s="50" t="s">
        <v>508</v>
      </c>
      <c r="D528" s="50" t="s">
        <v>511</v>
      </c>
      <c r="E528" s="50" t="str">
        <f t="shared" si="218"/>
        <v>biomass</v>
      </c>
      <c r="F528" s="50">
        <v>0</v>
      </c>
      <c r="G528" s="50">
        <f t="shared" si="219"/>
        <v>9206.9249999999993</v>
      </c>
      <c r="H528" s="50">
        <v>18413.849999999999</v>
      </c>
      <c r="I528" s="50">
        <f t="shared" si="220"/>
        <v>9810.6749999999993</v>
      </c>
      <c r="J528" s="50">
        <v>1207.5</v>
      </c>
      <c r="K528" s="50">
        <f t="shared" si="221"/>
        <v>603.75</v>
      </c>
      <c r="L528" s="50">
        <v>0</v>
      </c>
      <c r="M528" s="50">
        <f t="shared" si="222"/>
        <v>603.75</v>
      </c>
      <c r="N528" s="50">
        <v>1207.5</v>
      </c>
      <c r="O528" s="50">
        <f t="shared" si="223"/>
        <v>603.75</v>
      </c>
      <c r="P528" s="50">
        <v>0</v>
      </c>
      <c r="Q528" s="50">
        <f t="shared" si="224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110</v>
      </c>
      <c r="C529" s="50" t="s">
        <v>508</v>
      </c>
      <c r="D529" s="50" t="s">
        <v>512</v>
      </c>
      <c r="E529" s="50" t="str">
        <f t="shared" si="218"/>
        <v>hard coal</v>
      </c>
      <c r="F529" s="50">
        <v>53070165.350000001</v>
      </c>
      <c r="G529" s="50">
        <f t="shared" si="219"/>
        <v>48987533.254999995</v>
      </c>
      <c r="H529" s="50">
        <v>44904901.159999996</v>
      </c>
      <c r="I529" s="50">
        <f t="shared" si="220"/>
        <v>46411130.039999999</v>
      </c>
      <c r="J529" s="50">
        <v>47917358.920000002</v>
      </c>
      <c r="K529" s="50">
        <f t="shared" si="221"/>
        <v>48328633.880000003</v>
      </c>
      <c r="L529" s="50">
        <v>48739908.840000004</v>
      </c>
      <c r="M529" s="50">
        <f t="shared" si="222"/>
        <v>47902775.140000001</v>
      </c>
      <c r="N529" s="50">
        <v>47065641.439999998</v>
      </c>
      <c r="O529" s="50">
        <f t="shared" si="223"/>
        <v>46315441.890000001</v>
      </c>
      <c r="P529" s="50">
        <v>45565242.340000004</v>
      </c>
      <c r="Q529" s="50">
        <f t="shared" si="224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110</v>
      </c>
      <c r="C530" s="50" t="s">
        <v>508</v>
      </c>
      <c r="D530" s="50" t="s">
        <v>513</v>
      </c>
      <c r="E530" s="50" t="str">
        <f t="shared" si="218"/>
        <v>solar thermal</v>
      </c>
      <c r="F530" s="50">
        <v>0</v>
      </c>
      <c r="G530" s="50">
        <f t="shared" si="219"/>
        <v>0</v>
      </c>
      <c r="H530" s="50">
        <v>0</v>
      </c>
      <c r="I530" s="50">
        <f t="shared" si="220"/>
        <v>0</v>
      </c>
      <c r="J530" s="50">
        <v>0</v>
      </c>
      <c r="K530" s="50">
        <f t="shared" si="221"/>
        <v>0</v>
      </c>
      <c r="L530" s="50">
        <v>0</v>
      </c>
      <c r="M530" s="50">
        <f t="shared" si="222"/>
        <v>0</v>
      </c>
      <c r="N530" s="50">
        <v>0</v>
      </c>
      <c r="O530" s="50">
        <f t="shared" si="223"/>
        <v>0</v>
      </c>
      <c r="P530" s="50">
        <v>0</v>
      </c>
      <c r="Q530" s="50">
        <f t="shared" si="224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110</v>
      </c>
      <c r="C531" s="50" t="s">
        <v>508</v>
      </c>
      <c r="D531" s="50" t="s">
        <v>514</v>
      </c>
      <c r="E531" s="50" t="str">
        <f t="shared" si="218"/>
        <v>geothermal</v>
      </c>
      <c r="F531" s="50">
        <v>0</v>
      </c>
      <c r="G531" s="50">
        <f t="shared" si="219"/>
        <v>0</v>
      </c>
      <c r="H531" s="50">
        <v>0</v>
      </c>
      <c r="I531" s="50">
        <f t="shared" si="220"/>
        <v>0</v>
      </c>
      <c r="J531" s="50">
        <v>0</v>
      </c>
      <c r="K531" s="50">
        <f t="shared" si="221"/>
        <v>0</v>
      </c>
      <c r="L531" s="50">
        <v>0</v>
      </c>
      <c r="M531" s="50">
        <f t="shared" si="222"/>
        <v>0</v>
      </c>
      <c r="N531" s="50">
        <v>0</v>
      </c>
      <c r="O531" s="50">
        <f t="shared" si="223"/>
        <v>0</v>
      </c>
      <c r="P531" s="50">
        <v>0</v>
      </c>
      <c r="Q531" s="50">
        <f t="shared" si="224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110</v>
      </c>
      <c r="C532" s="50" t="s">
        <v>508</v>
      </c>
      <c r="D532" s="50" t="s">
        <v>515</v>
      </c>
      <c r="E532" s="50" t="str">
        <f t="shared" si="218"/>
        <v>hydro</v>
      </c>
      <c r="F532" s="50">
        <v>2389691.2620000001</v>
      </c>
      <c r="G532" s="50">
        <f t="shared" si="219"/>
        <v>2488577.2374999998</v>
      </c>
      <c r="H532" s="50">
        <v>2587463.213</v>
      </c>
      <c r="I532" s="50">
        <f t="shared" si="220"/>
        <v>2586509.801</v>
      </c>
      <c r="J532" s="50">
        <v>2585556.389</v>
      </c>
      <c r="K532" s="50">
        <f t="shared" si="221"/>
        <v>2586509.801</v>
      </c>
      <c r="L532" s="50">
        <v>2587463.213</v>
      </c>
      <c r="M532" s="50">
        <f t="shared" si="222"/>
        <v>2587463.213</v>
      </c>
      <c r="N532" s="50">
        <v>2587463.213</v>
      </c>
      <c r="O532" s="50">
        <f t="shared" si="223"/>
        <v>2587463.213</v>
      </c>
      <c r="P532" s="50">
        <v>2587463.213</v>
      </c>
      <c r="Q532" s="50">
        <f t="shared" si="224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110</v>
      </c>
      <c r="C533" s="50" t="s">
        <v>508</v>
      </c>
      <c r="D533" s="50" t="s">
        <v>517</v>
      </c>
      <c r="E533" s="50" t="str">
        <f t="shared" si="218"/>
        <v>hydro</v>
      </c>
      <c r="F533" s="50">
        <v>0</v>
      </c>
      <c r="G533" s="50">
        <f t="shared" si="219"/>
        <v>0</v>
      </c>
      <c r="H533" s="50">
        <v>0</v>
      </c>
      <c r="I533" s="50">
        <f t="shared" si="220"/>
        <v>0</v>
      </c>
      <c r="J533" s="50">
        <v>0</v>
      </c>
      <c r="K533" s="50">
        <f t="shared" si="221"/>
        <v>0</v>
      </c>
      <c r="L533" s="50">
        <v>0</v>
      </c>
      <c r="M533" s="50">
        <f t="shared" si="222"/>
        <v>0</v>
      </c>
      <c r="N533" s="50">
        <v>0</v>
      </c>
      <c r="O533" s="50">
        <f t="shared" si="223"/>
        <v>0</v>
      </c>
      <c r="P533" s="50">
        <v>0</v>
      </c>
      <c r="Q533" s="50">
        <f t="shared" si="224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110</v>
      </c>
      <c r="C534" s="50" t="s">
        <v>508</v>
      </c>
      <c r="D534" s="50" t="s">
        <v>516</v>
      </c>
      <c r="E534" s="50" t="str">
        <f t="shared" si="218"/>
        <v>onshore wind</v>
      </c>
      <c r="F534" s="50">
        <v>4194197.5869999998</v>
      </c>
      <c r="G534" s="50">
        <f t="shared" si="219"/>
        <v>4961258.4464999996</v>
      </c>
      <c r="H534" s="50">
        <v>5728319.3059999999</v>
      </c>
      <c r="I534" s="50">
        <f t="shared" si="220"/>
        <v>6897393.5319999997</v>
      </c>
      <c r="J534" s="50">
        <v>8066467.7580000004</v>
      </c>
      <c r="K534" s="50">
        <f t="shared" si="221"/>
        <v>8066467.7580000004</v>
      </c>
      <c r="L534" s="50">
        <v>8066467.7580000004</v>
      </c>
      <c r="M534" s="50">
        <f t="shared" si="222"/>
        <v>11336624.464</v>
      </c>
      <c r="N534" s="50">
        <v>14606781.17</v>
      </c>
      <c r="O534" s="50">
        <f t="shared" si="223"/>
        <v>14606763.199999999</v>
      </c>
      <c r="P534" s="50">
        <v>14606745.23</v>
      </c>
      <c r="Q534" s="50">
        <f t="shared" si="224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110</v>
      </c>
      <c r="C535" s="50" t="s">
        <v>508</v>
      </c>
      <c r="D535" s="50" t="s">
        <v>518</v>
      </c>
      <c r="E535" s="50" t="str">
        <f t="shared" si="218"/>
        <v>natural gas nonpeaker</v>
      </c>
      <c r="F535" s="50">
        <v>101596679.3</v>
      </c>
      <c r="G535" s="50">
        <f t="shared" si="219"/>
        <v>117496216.55</v>
      </c>
      <c r="H535" s="50">
        <v>133395753.8</v>
      </c>
      <c r="I535" s="50">
        <f t="shared" si="220"/>
        <v>133574436.09999999</v>
      </c>
      <c r="J535" s="50">
        <v>133753118.40000001</v>
      </c>
      <c r="K535" s="50">
        <f t="shared" si="221"/>
        <v>129181610.15000001</v>
      </c>
      <c r="L535" s="50">
        <v>124610101.90000001</v>
      </c>
      <c r="M535" s="50">
        <f t="shared" si="222"/>
        <v>123298024.80000001</v>
      </c>
      <c r="N535" s="50">
        <v>121985947.7</v>
      </c>
      <c r="O535" s="50">
        <f t="shared" si="223"/>
        <v>121810881.09999999</v>
      </c>
      <c r="P535" s="50">
        <v>121635814.5</v>
      </c>
      <c r="Q535" s="50">
        <f t="shared" si="224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110</v>
      </c>
      <c r="C536" s="50" t="s">
        <v>508</v>
      </c>
      <c r="D536" s="50" t="s">
        <v>519</v>
      </c>
      <c r="E536" s="50" t="str">
        <f t="shared" si="218"/>
        <v>natural gas peaker</v>
      </c>
      <c r="F536" s="50">
        <v>556883.52370000002</v>
      </c>
      <c r="G536" s="50">
        <f t="shared" si="219"/>
        <v>457328.05085</v>
      </c>
      <c r="H536" s="50">
        <v>357772.57799999998</v>
      </c>
      <c r="I536" s="50">
        <f t="shared" si="220"/>
        <v>349639.93959999998</v>
      </c>
      <c r="J536" s="50">
        <v>341507.30119999999</v>
      </c>
      <c r="K536" s="50">
        <f t="shared" si="221"/>
        <v>341507.30119999999</v>
      </c>
      <c r="L536" s="50">
        <v>341507.30119999999</v>
      </c>
      <c r="M536" s="50">
        <f t="shared" si="222"/>
        <v>339293.76120000001</v>
      </c>
      <c r="N536" s="50">
        <v>337080.22120000003</v>
      </c>
      <c r="O536" s="50">
        <f t="shared" si="223"/>
        <v>337080.22120000003</v>
      </c>
      <c r="P536" s="50">
        <v>337080.22120000003</v>
      </c>
      <c r="Q536" s="50">
        <f t="shared" si="224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110</v>
      </c>
      <c r="C537" s="50" t="s">
        <v>508</v>
      </c>
      <c r="D537" s="50" t="s">
        <v>520</v>
      </c>
      <c r="E537" s="50" t="str">
        <f t="shared" si="218"/>
        <v>nuclear</v>
      </c>
      <c r="F537" s="50">
        <v>58075578.270000003</v>
      </c>
      <c r="G537" s="50">
        <f t="shared" si="219"/>
        <v>54902472.734999999</v>
      </c>
      <c r="H537" s="50">
        <v>51729367.200000003</v>
      </c>
      <c r="I537" s="50">
        <f t="shared" si="220"/>
        <v>44583160.420000002</v>
      </c>
      <c r="J537" s="50">
        <v>37436953.640000001</v>
      </c>
      <c r="K537" s="50">
        <f t="shared" si="221"/>
        <v>37436953.640000001</v>
      </c>
      <c r="L537" s="50">
        <v>37436953.640000001</v>
      </c>
      <c r="M537" s="50">
        <f t="shared" si="222"/>
        <v>37436953.640000001</v>
      </c>
      <c r="N537" s="50">
        <v>37436953.640000001</v>
      </c>
      <c r="O537" s="50">
        <f t="shared" si="223"/>
        <v>37436953.640000001</v>
      </c>
      <c r="P537" s="50">
        <v>37436953.640000001</v>
      </c>
      <c r="Q537" s="50">
        <f t="shared" si="224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110</v>
      </c>
      <c r="C538" s="50" t="s">
        <v>508</v>
      </c>
      <c r="D538" s="50" t="s">
        <v>521</v>
      </c>
      <c r="E538" s="50" t="str">
        <f t="shared" si="218"/>
        <v>offshore wind</v>
      </c>
      <c r="F538" s="50">
        <v>0</v>
      </c>
      <c r="G538" s="50">
        <f t="shared" si="219"/>
        <v>0</v>
      </c>
      <c r="H538" s="50">
        <v>0</v>
      </c>
      <c r="I538" s="50">
        <f t="shared" si="220"/>
        <v>0</v>
      </c>
      <c r="J538" s="50">
        <v>0</v>
      </c>
      <c r="K538" s="50">
        <f t="shared" si="221"/>
        <v>0</v>
      </c>
      <c r="L538" s="50">
        <v>0</v>
      </c>
      <c r="M538" s="50">
        <f t="shared" si="222"/>
        <v>0</v>
      </c>
      <c r="N538" s="50">
        <v>0</v>
      </c>
      <c r="O538" s="50">
        <f t="shared" si="223"/>
        <v>0</v>
      </c>
      <c r="P538" s="50">
        <v>0</v>
      </c>
      <c r="Q538" s="50">
        <f t="shared" si="224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110</v>
      </c>
      <c r="C539" s="50" t="s">
        <v>508</v>
      </c>
      <c r="D539" s="50" t="s">
        <v>522</v>
      </c>
      <c r="E539" s="50" t="str">
        <f t="shared" si="218"/>
        <v>crude oil</v>
      </c>
      <c r="F539" s="50">
        <v>1784776.094</v>
      </c>
      <c r="G539" s="50">
        <f t="shared" si="219"/>
        <v>1771351.6165</v>
      </c>
      <c r="H539" s="50">
        <v>1757927.139</v>
      </c>
      <c r="I539" s="50">
        <f t="shared" si="220"/>
        <v>1771351.6165</v>
      </c>
      <c r="J539" s="50">
        <v>1784776.094</v>
      </c>
      <c r="K539" s="50">
        <f t="shared" si="221"/>
        <v>1784776.094</v>
      </c>
      <c r="L539" s="50">
        <v>1784776.094</v>
      </c>
      <c r="M539" s="50">
        <f t="shared" si="222"/>
        <v>1784776.094</v>
      </c>
      <c r="N539" s="50">
        <v>1784776.094</v>
      </c>
      <c r="O539" s="50">
        <f t="shared" si="223"/>
        <v>1783245.9500000002</v>
      </c>
      <c r="P539" s="50">
        <v>1781715.8060000001</v>
      </c>
      <c r="Q539" s="50">
        <f t="shared" si="224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110</v>
      </c>
      <c r="C540" s="50" t="s">
        <v>508</v>
      </c>
      <c r="D540" s="50" t="s">
        <v>523</v>
      </c>
      <c r="E540" s="50" t="str">
        <f t="shared" si="218"/>
        <v>solar PV</v>
      </c>
      <c r="F540" s="50">
        <v>495110.13540000003</v>
      </c>
      <c r="G540" s="50">
        <f t="shared" si="219"/>
        <v>617228.35010000004</v>
      </c>
      <c r="H540" s="50">
        <v>739346.56480000005</v>
      </c>
      <c r="I540" s="50">
        <f t="shared" si="220"/>
        <v>875533.67390000005</v>
      </c>
      <c r="J540" s="50">
        <v>1011720.7830000001</v>
      </c>
      <c r="K540" s="50">
        <f t="shared" si="221"/>
        <v>1170433.9475</v>
      </c>
      <c r="L540" s="50">
        <v>1329147.112</v>
      </c>
      <c r="M540" s="50">
        <f t="shared" si="222"/>
        <v>1530397.902</v>
      </c>
      <c r="N540" s="50">
        <v>1731648.692</v>
      </c>
      <c r="O540" s="50">
        <f t="shared" si="223"/>
        <v>1976515.9645000002</v>
      </c>
      <c r="P540" s="50">
        <v>2221383.2370000002</v>
      </c>
      <c r="Q540" s="50">
        <f t="shared" si="224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110</v>
      </c>
      <c r="C541" s="50" t="s">
        <v>508</v>
      </c>
      <c r="D541" s="50" t="s">
        <v>524</v>
      </c>
      <c r="E541" s="50" t="str">
        <f t="shared" si="218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110</v>
      </c>
      <c r="C542" s="50" t="s">
        <v>508</v>
      </c>
      <c r="D542" s="50" t="s">
        <v>526</v>
      </c>
      <c r="E542" s="50" t="str">
        <f t="shared" si="218"/>
        <v>solar PV</v>
      </c>
      <c r="F542" s="50">
        <v>79251.209910000005</v>
      </c>
      <c r="G542" s="50">
        <f t="shared" ref="G542:G555" si="225">AVERAGE(F542,H542)</f>
        <v>79252.023635000005</v>
      </c>
      <c r="H542" s="50">
        <v>79252.837360000005</v>
      </c>
      <c r="I542" s="50">
        <f t="shared" ref="I542:I555" si="226">AVERAGE(H542,J542)</f>
        <v>79253.634645000013</v>
      </c>
      <c r="J542" s="50">
        <v>79254.431930000006</v>
      </c>
      <c r="K542" s="50">
        <f t="shared" ref="K542:K555" si="227">AVERAGE(J542,L542)</f>
        <v>78858.896470000007</v>
      </c>
      <c r="L542" s="50">
        <v>78463.361009999993</v>
      </c>
      <c r="M542" s="50">
        <f t="shared" ref="M542:M555" si="228">AVERAGE(L542,N542)</f>
        <v>78071.698594999994</v>
      </c>
      <c r="N542" s="50">
        <v>77680.036179999996</v>
      </c>
      <c r="O542" s="50">
        <f t="shared" ref="O542:O555" si="229">AVERAGE(N542,P542)</f>
        <v>77292.525339999993</v>
      </c>
      <c r="P542" s="50">
        <v>76905.014500000005</v>
      </c>
      <c r="Q542" s="50">
        <f t="shared" ref="Q542:Q555" si="230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113</v>
      </c>
      <c r="C543" s="50" t="s">
        <v>508</v>
      </c>
      <c r="D543" s="50" t="s">
        <v>511</v>
      </c>
      <c r="E543" s="50" t="str">
        <f t="shared" si="218"/>
        <v>biomass</v>
      </c>
      <c r="F543" s="50">
        <v>11552.64</v>
      </c>
      <c r="G543" s="50">
        <f t="shared" si="225"/>
        <v>6438.9119999999994</v>
      </c>
      <c r="H543" s="50">
        <v>1325.184</v>
      </c>
      <c r="I543" s="50">
        <f t="shared" si="226"/>
        <v>6775.2007649999996</v>
      </c>
      <c r="J543" s="50">
        <v>12225.21753</v>
      </c>
      <c r="K543" s="50">
        <f t="shared" si="227"/>
        <v>12225.21753</v>
      </c>
      <c r="L543" s="50">
        <v>12225.21753</v>
      </c>
      <c r="M543" s="50">
        <f t="shared" si="228"/>
        <v>12225.21753</v>
      </c>
      <c r="N543" s="50">
        <v>12225.21753</v>
      </c>
      <c r="O543" s="50">
        <f t="shared" si="229"/>
        <v>12225.21753</v>
      </c>
      <c r="P543" s="50">
        <v>12225.21753</v>
      </c>
      <c r="Q543" s="50">
        <f t="shared" si="230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113</v>
      </c>
      <c r="C544" s="50" t="s">
        <v>508</v>
      </c>
      <c r="D544" s="50" t="s">
        <v>512</v>
      </c>
      <c r="E544" s="50" t="str">
        <f t="shared" si="218"/>
        <v>hard coal</v>
      </c>
      <c r="F544" s="50">
        <v>0</v>
      </c>
      <c r="G544" s="50">
        <f t="shared" si="225"/>
        <v>0</v>
      </c>
      <c r="H544" s="50">
        <v>0</v>
      </c>
      <c r="I544" s="50">
        <f t="shared" si="226"/>
        <v>0</v>
      </c>
      <c r="J544" s="50">
        <v>0</v>
      </c>
      <c r="K544" s="50">
        <f t="shared" si="227"/>
        <v>0</v>
      </c>
      <c r="L544" s="50">
        <v>0</v>
      </c>
      <c r="M544" s="50">
        <f t="shared" si="228"/>
        <v>0</v>
      </c>
      <c r="N544" s="50">
        <v>0</v>
      </c>
      <c r="O544" s="50">
        <f t="shared" si="229"/>
        <v>0</v>
      </c>
      <c r="P544" s="50">
        <v>0</v>
      </c>
      <c r="Q544" s="50">
        <f t="shared" si="230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113</v>
      </c>
      <c r="C545" s="50" t="s">
        <v>508</v>
      </c>
      <c r="D545" s="50" t="s">
        <v>513</v>
      </c>
      <c r="E545" s="50" t="str">
        <f t="shared" si="218"/>
        <v>solar thermal</v>
      </c>
      <c r="F545" s="50">
        <v>0</v>
      </c>
      <c r="G545" s="50">
        <f t="shared" si="225"/>
        <v>0</v>
      </c>
      <c r="H545" s="50">
        <v>0</v>
      </c>
      <c r="I545" s="50">
        <f t="shared" si="226"/>
        <v>0</v>
      </c>
      <c r="J545" s="50">
        <v>0</v>
      </c>
      <c r="K545" s="50">
        <f t="shared" si="227"/>
        <v>0</v>
      </c>
      <c r="L545" s="50">
        <v>0</v>
      </c>
      <c r="M545" s="50">
        <f t="shared" si="228"/>
        <v>0</v>
      </c>
      <c r="N545" s="50">
        <v>0</v>
      </c>
      <c r="O545" s="50">
        <f t="shared" si="229"/>
        <v>0</v>
      </c>
      <c r="P545" s="50">
        <v>0</v>
      </c>
      <c r="Q545" s="50">
        <f t="shared" si="230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113</v>
      </c>
      <c r="C546" s="50" t="s">
        <v>508</v>
      </c>
      <c r="D546" s="50" t="s">
        <v>514</v>
      </c>
      <c r="E546" s="50" t="str">
        <f t="shared" si="218"/>
        <v>geothermal</v>
      </c>
      <c r="F546" s="50">
        <v>0</v>
      </c>
      <c r="G546" s="50">
        <f t="shared" si="225"/>
        <v>0</v>
      </c>
      <c r="H546" s="50">
        <v>0</v>
      </c>
      <c r="I546" s="50">
        <f t="shared" si="226"/>
        <v>0</v>
      </c>
      <c r="J546" s="50">
        <v>0</v>
      </c>
      <c r="K546" s="50">
        <f t="shared" si="227"/>
        <v>0</v>
      </c>
      <c r="L546" s="50">
        <v>0</v>
      </c>
      <c r="M546" s="50">
        <f t="shared" si="228"/>
        <v>0</v>
      </c>
      <c r="N546" s="50">
        <v>0</v>
      </c>
      <c r="O546" s="50">
        <f t="shared" si="229"/>
        <v>0</v>
      </c>
      <c r="P546" s="50">
        <v>0</v>
      </c>
      <c r="Q546" s="50">
        <f t="shared" si="230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113</v>
      </c>
      <c r="C547" s="50" t="s">
        <v>508</v>
      </c>
      <c r="D547" s="50" t="s">
        <v>515</v>
      </c>
      <c r="E547" s="50" t="str">
        <f t="shared" si="218"/>
        <v>hydro</v>
      </c>
      <c r="F547" s="50">
        <v>12248.060799999999</v>
      </c>
      <c r="G547" s="50">
        <f t="shared" si="225"/>
        <v>12248.060799999999</v>
      </c>
      <c r="H547" s="50">
        <v>12248.060799999999</v>
      </c>
      <c r="I547" s="50">
        <f t="shared" si="226"/>
        <v>12248.060799999999</v>
      </c>
      <c r="J547" s="50">
        <v>12248.060799999999</v>
      </c>
      <c r="K547" s="50">
        <f t="shared" si="227"/>
        <v>12248.060799999999</v>
      </c>
      <c r="L547" s="50">
        <v>12248.060799999999</v>
      </c>
      <c r="M547" s="50">
        <f t="shared" si="228"/>
        <v>12248.060799999999</v>
      </c>
      <c r="N547" s="50">
        <v>12248.060799999999</v>
      </c>
      <c r="O547" s="50">
        <f t="shared" si="229"/>
        <v>12248.060799999999</v>
      </c>
      <c r="P547" s="50">
        <v>12248.060799999999</v>
      </c>
      <c r="Q547" s="50">
        <f t="shared" si="230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113</v>
      </c>
      <c r="C548" s="50" t="s">
        <v>508</v>
      </c>
      <c r="D548" s="50" t="s">
        <v>517</v>
      </c>
      <c r="E548" s="50" t="str">
        <f t="shared" si="218"/>
        <v>hydro</v>
      </c>
      <c r="F548" s="50">
        <v>0</v>
      </c>
      <c r="G548" s="50">
        <f t="shared" si="225"/>
        <v>0</v>
      </c>
      <c r="H548" s="50">
        <v>0</v>
      </c>
      <c r="I548" s="50">
        <f t="shared" si="226"/>
        <v>0</v>
      </c>
      <c r="J548" s="50">
        <v>0</v>
      </c>
      <c r="K548" s="50">
        <f t="shared" si="227"/>
        <v>0</v>
      </c>
      <c r="L548" s="50">
        <v>0</v>
      </c>
      <c r="M548" s="50">
        <f t="shared" si="228"/>
        <v>0</v>
      </c>
      <c r="N548" s="50">
        <v>0</v>
      </c>
      <c r="O548" s="50">
        <f t="shared" si="229"/>
        <v>0</v>
      </c>
      <c r="P548" s="50">
        <v>0</v>
      </c>
      <c r="Q548" s="50">
        <f t="shared" si="230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113</v>
      </c>
      <c r="C549" s="50" t="s">
        <v>508</v>
      </c>
      <c r="D549" s="50" t="s">
        <v>516</v>
      </c>
      <c r="E549" s="50" t="str">
        <f t="shared" si="218"/>
        <v>onshore wind</v>
      </c>
      <c r="F549" s="50">
        <v>59085.373729999999</v>
      </c>
      <c r="G549" s="50">
        <f t="shared" si="225"/>
        <v>59085.373729999999</v>
      </c>
      <c r="H549" s="50">
        <v>59085.373729999999</v>
      </c>
      <c r="I549" s="50">
        <f t="shared" si="226"/>
        <v>59085.373729999999</v>
      </c>
      <c r="J549" s="50">
        <v>59085.373729999999</v>
      </c>
      <c r="K549" s="50">
        <f t="shared" si="227"/>
        <v>59085.373729999999</v>
      </c>
      <c r="L549" s="50">
        <v>59085.373729999999</v>
      </c>
      <c r="M549" s="50">
        <f t="shared" si="228"/>
        <v>59046.07458</v>
      </c>
      <c r="N549" s="50">
        <v>59006.775430000002</v>
      </c>
      <c r="O549" s="50">
        <f t="shared" si="229"/>
        <v>58652.39428</v>
      </c>
      <c r="P549" s="50">
        <v>58298.013129999999</v>
      </c>
      <c r="Q549" s="50">
        <f t="shared" si="230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113</v>
      </c>
      <c r="C550" s="50" t="s">
        <v>508</v>
      </c>
      <c r="D550" s="50" t="s">
        <v>518</v>
      </c>
      <c r="E550" s="50" t="str">
        <f t="shared" si="218"/>
        <v>natural gas nonpeaker</v>
      </c>
      <c r="F550" s="50">
        <v>1049175.8030000001</v>
      </c>
      <c r="G550" s="50">
        <f t="shared" si="225"/>
        <v>996329.28665000002</v>
      </c>
      <c r="H550" s="50">
        <v>943482.77029999997</v>
      </c>
      <c r="I550" s="50">
        <f t="shared" si="226"/>
        <v>1204126.52565</v>
      </c>
      <c r="J550" s="50">
        <v>1464770.281</v>
      </c>
      <c r="K550" s="50">
        <f t="shared" si="227"/>
        <v>1057978.7404999998</v>
      </c>
      <c r="L550" s="50">
        <v>651187.19999999995</v>
      </c>
      <c r="M550" s="50">
        <f t="shared" si="228"/>
        <v>589672.31999999995</v>
      </c>
      <c r="N550" s="50">
        <v>528157.43999999994</v>
      </c>
      <c r="O550" s="50">
        <f t="shared" si="229"/>
        <v>528157.43999999994</v>
      </c>
      <c r="P550" s="50">
        <v>528157.43999999994</v>
      </c>
      <c r="Q550" s="50">
        <f t="shared" si="230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113</v>
      </c>
      <c r="C551" s="50" t="s">
        <v>508</v>
      </c>
      <c r="D551" s="50" t="s">
        <v>519</v>
      </c>
      <c r="E551" s="50" t="str">
        <f t="shared" si="218"/>
        <v>natural gas peaker</v>
      </c>
      <c r="F551" s="50">
        <v>0</v>
      </c>
      <c r="G551" s="50">
        <f t="shared" si="225"/>
        <v>0</v>
      </c>
      <c r="H551" s="50">
        <v>0</v>
      </c>
      <c r="I551" s="50">
        <f t="shared" si="226"/>
        <v>0</v>
      </c>
      <c r="J551" s="50">
        <v>0</v>
      </c>
      <c r="K551" s="50">
        <f t="shared" si="227"/>
        <v>0</v>
      </c>
      <c r="L551" s="50">
        <v>0</v>
      </c>
      <c r="M551" s="50">
        <f t="shared" si="228"/>
        <v>0</v>
      </c>
      <c r="N551" s="50">
        <v>0</v>
      </c>
      <c r="O551" s="50">
        <f t="shared" si="229"/>
        <v>0</v>
      </c>
      <c r="P551" s="50">
        <v>0</v>
      </c>
      <c r="Q551" s="50">
        <f t="shared" si="230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113</v>
      </c>
      <c r="C552" s="50" t="s">
        <v>508</v>
      </c>
      <c r="D552" s="50" t="s">
        <v>520</v>
      </c>
      <c r="E552" s="50" t="str">
        <f t="shared" si="218"/>
        <v>nuclear</v>
      </c>
      <c r="F552" s="50">
        <v>0</v>
      </c>
      <c r="G552" s="50">
        <f t="shared" si="225"/>
        <v>0</v>
      </c>
      <c r="H552" s="50">
        <v>0</v>
      </c>
      <c r="I552" s="50">
        <f t="shared" si="226"/>
        <v>0</v>
      </c>
      <c r="J552" s="50">
        <v>0</v>
      </c>
      <c r="K552" s="50">
        <f t="shared" si="227"/>
        <v>0</v>
      </c>
      <c r="L552" s="50">
        <v>0</v>
      </c>
      <c r="M552" s="50">
        <f t="shared" si="228"/>
        <v>0</v>
      </c>
      <c r="N552" s="50">
        <v>0</v>
      </c>
      <c r="O552" s="50">
        <f t="shared" si="229"/>
        <v>0</v>
      </c>
      <c r="P552" s="50">
        <v>0</v>
      </c>
      <c r="Q552" s="50">
        <f t="shared" si="230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113</v>
      </c>
      <c r="C553" s="50" t="s">
        <v>508</v>
      </c>
      <c r="D553" s="50" t="s">
        <v>521</v>
      </c>
      <c r="E553" s="50" t="str">
        <f t="shared" si="218"/>
        <v>offshore wind</v>
      </c>
      <c r="F553" s="50">
        <v>95759.762530000007</v>
      </c>
      <c r="G553" s="50">
        <f t="shared" si="225"/>
        <v>97164.668405000004</v>
      </c>
      <c r="H553" s="50">
        <v>98569.574280000001</v>
      </c>
      <c r="I553" s="50">
        <f t="shared" si="226"/>
        <v>98568.972210000007</v>
      </c>
      <c r="J553" s="50">
        <v>98568.370139999999</v>
      </c>
      <c r="K553" s="50">
        <f t="shared" si="227"/>
        <v>909981.97956999997</v>
      </c>
      <c r="L553" s="50">
        <v>1721395.5889999999</v>
      </c>
      <c r="M553" s="50">
        <f t="shared" si="228"/>
        <v>1721395.5889999999</v>
      </c>
      <c r="N553" s="50">
        <v>1721395.5889999999</v>
      </c>
      <c r="O553" s="50">
        <f t="shared" si="229"/>
        <v>1721373.8585000001</v>
      </c>
      <c r="P553" s="50">
        <v>1721352.128</v>
      </c>
      <c r="Q553" s="50">
        <f t="shared" si="230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113</v>
      </c>
      <c r="C554" s="50" t="s">
        <v>508</v>
      </c>
      <c r="D554" s="50" t="s">
        <v>522</v>
      </c>
      <c r="E554" s="50" t="str">
        <f t="shared" si="218"/>
        <v>crude oil</v>
      </c>
      <c r="F554" s="50">
        <v>168887.10819999999</v>
      </c>
      <c r="G554" s="50">
        <f t="shared" si="225"/>
        <v>168887.10819999999</v>
      </c>
      <c r="H554" s="50">
        <v>168887.10819999999</v>
      </c>
      <c r="I554" s="50">
        <f t="shared" si="226"/>
        <v>168887.10819999999</v>
      </c>
      <c r="J554" s="50">
        <v>168887.10819999999</v>
      </c>
      <c r="K554" s="50">
        <f t="shared" si="227"/>
        <v>168887.10819999999</v>
      </c>
      <c r="L554" s="50">
        <v>168887.10819999999</v>
      </c>
      <c r="M554" s="50">
        <f t="shared" si="228"/>
        <v>168887.10819999999</v>
      </c>
      <c r="N554" s="50">
        <v>168887.10819999999</v>
      </c>
      <c r="O554" s="50">
        <f t="shared" si="229"/>
        <v>168887.10819999999</v>
      </c>
      <c r="P554" s="50">
        <v>168887.10819999999</v>
      </c>
      <c r="Q554" s="50">
        <f t="shared" si="230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113</v>
      </c>
      <c r="C555" s="50" t="s">
        <v>508</v>
      </c>
      <c r="D555" s="50" t="s">
        <v>523</v>
      </c>
      <c r="E555" s="50" t="str">
        <f t="shared" si="218"/>
        <v>solar PV</v>
      </c>
      <c r="F555" s="50">
        <v>118262.65180000001</v>
      </c>
      <c r="G555" s="50">
        <f t="shared" si="225"/>
        <v>128555.74854999999</v>
      </c>
      <c r="H555" s="50">
        <v>138848.84529999999</v>
      </c>
      <c r="I555" s="50">
        <f t="shared" si="226"/>
        <v>151786.67004999999</v>
      </c>
      <c r="J555" s="50">
        <v>164724.49479999999</v>
      </c>
      <c r="K555" s="50">
        <f t="shared" si="227"/>
        <v>173360.11219999997</v>
      </c>
      <c r="L555" s="50">
        <v>181995.72959999999</v>
      </c>
      <c r="M555" s="50">
        <f t="shared" si="228"/>
        <v>188832.83205</v>
      </c>
      <c r="N555" s="50">
        <v>195669.9345</v>
      </c>
      <c r="O555" s="50">
        <f t="shared" si="229"/>
        <v>201628.3732</v>
      </c>
      <c r="P555" s="50">
        <v>207586.8119</v>
      </c>
      <c r="Q555" s="50">
        <f t="shared" si="230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113</v>
      </c>
      <c r="C556" s="50" t="s">
        <v>508</v>
      </c>
      <c r="D556" s="50" t="s">
        <v>524</v>
      </c>
      <c r="E556" s="50" t="str">
        <f t="shared" si="218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113</v>
      </c>
      <c r="C557" s="50" t="s">
        <v>508</v>
      </c>
      <c r="D557" s="50" t="s">
        <v>526</v>
      </c>
      <c r="E557" s="50" t="str">
        <f t="shared" si="218"/>
        <v>solar PV</v>
      </c>
      <c r="F557" s="50">
        <v>39139.701589999997</v>
      </c>
      <c r="G557" s="50">
        <f t="shared" ref="G557:G570" si="231">AVERAGE(F557,H557)</f>
        <v>58047.769990000001</v>
      </c>
      <c r="H557" s="50">
        <v>76955.838390000004</v>
      </c>
      <c r="I557" s="50">
        <f t="shared" ref="I557:I570" si="232">AVERAGE(H557,J557)</f>
        <v>76955.838390000004</v>
      </c>
      <c r="J557" s="50">
        <v>76955.838390000004</v>
      </c>
      <c r="K557" s="50">
        <f t="shared" ref="K557:K570" si="233">AVERAGE(J557,L557)</f>
        <v>76572.133675000005</v>
      </c>
      <c r="L557" s="50">
        <v>76188.428960000005</v>
      </c>
      <c r="M557" s="50">
        <f t="shared" ref="M557:M570" si="234">AVERAGE(L557,N557)</f>
        <v>75809.555365000007</v>
      </c>
      <c r="N557" s="50">
        <v>75430.681769999996</v>
      </c>
      <c r="O557" s="50">
        <f t="shared" ref="O557:O570" si="235">AVERAGE(N557,P557)</f>
        <v>75053.859465000001</v>
      </c>
      <c r="P557" s="50">
        <v>74677.037160000007</v>
      </c>
      <c r="Q557" s="50">
        <f t="shared" ref="Q557:Q570" si="236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115</v>
      </c>
      <c r="C558" s="50" t="s">
        <v>508</v>
      </c>
      <c r="D558" s="50" t="s">
        <v>511</v>
      </c>
      <c r="E558" s="50" t="str">
        <f t="shared" si="218"/>
        <v>biomass</v>
      </c>
      <c r="F558" s="50">
        <v>0</v>
      </c>
      <c r="G558" s="50">
        <f t="shared" si="231"/>
        <v>0</v>
      </c>
      <c r="H558" s="50">
        <v>0</v>
      </c>
      <c r="I558" s="50">
        <f t="shared" si="232"/>
        <v>0</v>
      </c>
      <c r="J558" s="50">
        <v>0</v>
      </c>
      <c r="K558" s="50">
        <f t="shared" si="233"/>
        <v>0</v>
      </c>
      <c r="L558" s="50">
        <v>0</v>
      </c>
      <c r="M558" s="50">
        <f t="shared" si="234"/>
        <v>0</v>
      </c>
      <c r="N558" s="50">
        <v>0</v>
      </c>
      <c r="O558" s="50">
        <f t="shared" si="235"/>
        <v>0</v>
      </c>
      <c r="P558" s="50">
        <v>0</v>
      </c>
      <c r="Q558" s="50">
        <f t="shared" si="236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115</v>
      </c>
      <c r="C559" s="50" t="s">
        <v>508</v>
      </c>
      <c r="D559" s="50" t="s">
        <v>512</v>
      </c>
      <c r="E559" s="50" t="str">
        <f t="shared" si="218"/>
        <v>hard coal</v>
      </c>
      <c r="F559" s="50">
        <v>25077374.98</v>
      </c>
      <c r="G559" s="50">
        <f t="shared" si="231"/>
        <v>23635877</v>
      </c>
      <c r="H559" s="50">
        <v>22194379.02</v>
      </c>
      <c r="I559" s="50">
        <f t="shared" si="232"/>
        <v>21481075.015000001</v>
      </c>
      <c r="J559" s="50">
        <v>20767771.010000002</v>
      </c>
      <c r="K559" s="50">
        <f t="shared" si="233"/>
        <v>22592376.414999999</v>
      </c>
      <c r="L559" s="50">
        <v>24416981.82</v>
      </c>
      <c r="M559" s="50">
        <f t="shared" si="234"/>
        <v>24307990.234999999</v>
      </c>
      <c r="N559" s="50">
        <v>24198998.649999999</v>
      </c>
      <c r="O559" s="50">
        <f t="shared" si="235"/>
        <v>23978223.434999999</v>
      </c>
      <c r="P559" s="50">
        <v>23757448.219999999</v>
      </c>
      <c r="Q559" s="50">
        <f t="shared" si="236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115</v>
      </c>
      <c r="C560" s="50" t="s">
        <v>508</v>
      </c>
      <c r="D560" s="50" t="s">
        <v>513</v>
      </c>
      <c r="E560" s="50" t="str">
        <f t="shared" si="218"/>
        <v>solar thermal</v>
      </c>
      <c r="F560" s="50">
        <v>0</v>
      </c>
      <c r="G560" s="50">
        <f t="shared" si="231"/>
        <v>0</v>
      </c>
      <c r="H560" s="50">
        <v>0</v>
      </c>
      <c r="I560" s="50">
        <f t="shared" si="232"/>
        <v>0</v>
      </c>
      <c r="J560" s="50">
        <v>0</v>
      </c>
      <c r="K560" s="50">
        <f t="shared" si="233"/>
        <v>0</v>
      </c>
      <c r="L560" s="50">
        <v>0</v>
      </c>
      <c r="M560" s="50">
        <f t="shared" si="234"/>
        <v>0</v>
      </c>
      <c r="N560" s="50">
        <v>0</v>
      </c>
      <c r="O560" s="50">
        <f t="shared" si="235"/>
        <v>0</v>
      </c>
      <c r="P560" s="50">
        <v>0</v>
      </c>
      <c r="Q560" s="50">
        <f t="shared" si="236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115</v>
      </c>
      <c r="C561" s="50" t="s">
        <v>508</v>
      </c>
      <c r="D561" s="50" t="s">
        <v>514</v>
      </c>
      <c r="E561" s="50" t="str">
        <f t="shared" si="218"/>
        <v>geothermal</v>
      </c>
      <c r="F561" s="50">
        <v>0</v>
      </c>
      <c r="G561" s="50">
        <f t="shared" si="231"/>
        <v>0</v>
      </c>
      <c r="H561" s="50">
        <v>0</v>
      </c>
      <c r="I561" s="50">
        <f t="shared" si="232"/>
        <v>0</v>
      </c>
      <c r="J561" s="50">
        <v>0</v>
      </c>
      <c r="K561" s="50">
        <f t="shared" si="233"/>
        <v>0</v>
      </c>
      <c r="L561" s="50">
        <v>0</v>
      </c>
      <c r="M561" s="50">
        <f t="shared" si="234"/>
        <v>0</v>
      </c>
      <c r="N561" s="50">
        <v>0</v>
      </c>
      <c r="O561" s="50">
        <f t="shared" si="235"/>
        <v>0</v>
      </c>
      <c r="P561" s="50">
        <v>0</v>
      </c>
      <c r="Q561" s="50">
        <f t="shared" si="236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115</v>
      </c>
      <c r="C562" s="50" t="s">
        <v>508</v>
      </c>
      <c r="D562" s="50" t="s">
        <v>515</v>
      </c>
      <c r="E562" s="50" t="str">
        <f t="shared" si="218"/>
        <v>hydro</v>
      </c>
      <c r="F562" s="50">
        <v>1921724.649</v>
      </c>
      <c r="G562" s="50">
        <f t="shared" si="231"/>
        <v>1925776.1105</v>
      </c>
      <c r="H562" s="50">
        <v>1929827.5719999999</v>
      </c>
      <c r="I562" s="50">
        <f t="shared" si="232"/>
        <v>1926821.898</v>
      </c>
      <c r="J562" s="50">
        <v>1923816.2239999999</v>
      </c>
      <c r="K562" s="50">
        <f t="shared" si="233"/>
        <v>1926821.898</v>
      </c>
      <c r="L562" s="50">
        <v>1929827.5719999999</v>
      </c>
      <c r="M562" s="50">
        <f t="shared" si="234"/>
        <v>1929827.5719999999</v>
      </c>
      <c r="N562" s="50">
        <v>1929827.5719999999</v>
      </c>
      <c r="O562" s="50">
        <f t="shared" si="235"/>
        <v>1929827.5719999999</v>
      </c>
      <c r="P562" s="50">
        <v>1929827.5719999999</v>
      </c>
      <c r="Q562" s="50">
        <f t="shared" si="236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115</v>
      </c>
      <c r="C563" s="50" t="s">
        <v>508</v>
      </c>
      <c r="D563" s="50" t="s">
        <v>517</v>
      </c>
      <c r="E563" s="50" t="str">
        <f t="shared" si="218"/>
        <v>hydro</v>
      </c>
      <c r="F563" s="50">
        <v>0</v>
      </c>
      <c r="G563" s="50">
        <f t="shared" si="231"/>
        <v>0</v>
      </c>
      <c r="H563" s="50">
        <v>0</v>
      </c>
      <c r="I563" s="50">
        <f t="shared" si="232"/>
        <v>0</v>
      </c>
      <c r="J563" s="50">
        <v>0</v>
      </c>
      <c r="K563" s="50">
        <f t="shared" si="233"/>
        <v>0</v>
      </c>
      <c r="L563" s="50">
        <v>0</v>
      </c>
      <c r="M563" s="50">
        <f t="shared" si="234"/>
        <v>0</v>
      </c>
      <c r="N563" s="50">
        <v>0</v>
      </c>
      <c r="O563" s="50">
        <f t="shared" si="235"/>
        <v>0</v>
      </c>
      <c r="P563" s="50">
        <v>0</v>
      </c>
      <c r="Q563" s="50">
        <f t="shared" si="236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115</v>
      </c>
      <c r="C564" s="50" t="s">
        <v>508</v>
      </c>
      <c r="D564" s="50" t="s">
        <v>516</v>
      </c>
      <c r="E564" s="50" t="str">
        <f t="shared" si="218"/>
        <v>onshore wind</v>
      </c>
      <c r="F564" s="50">
        <v>0</v>
      </c>
      <c r="G564" s="50">
        <f t="shared" si="231"/>
        <v>0</v>
      </c>
      <c r="H564" s="50">
        <v>0</v>
      </c>
      <c r="I564" s="50">
        <f t="shared" si="232"/>
        <v>0</v>
      </c>
      <c r="J564" s="50">
        <v>0</v>
      </c>
      <c r="K564" s="50">
        <f t="shared" si="233"/>
        <v>0</v>
      </c>
      <c r="L564" s="50">
        <v>0</v>
      </c>
      <c r="M564" s="50">
        <f t="shared" si="234"/>
        <v>0</v>
      </c>
      <c r="N564" s="50">
        <v>0</v>
      </c>
      <c r="O564" s="50">
        <f t="shared" si="235"/>
        <v>0</v>
      </c>
      <c r="P564" s="50">
        <v>0</v>
      </c>
      <c r="Q564" s="50">
        <f t="shared" si="236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115</v>
      </c>
      <c r="C565" s="50" t="s">
        <v>508</v>
      </c>
      <c r="D565" s="50" t="s">
        <v>518</v>
      </c>
      <c r="E565" s="50" t="str">
        <f t="shared" si="218"/>
        <v>natural gas nonpeaker</v>
      </c>
      <c r="F565" s="50">
        <v>18911743.760000002</v>
      </c>
      <c r="G565" s="50">
        <f t="shared" si="231"/>
        <v>18704905.18</v>
      </c>
      <c r="H565" s="50">
        <v>18498066.600000001</v>
      </c>
      <c r="I565" s="50">
        <f t="shared" si="232"/>
        <v>18565037.98</v>
      </c>
      <c r="J565" s="50">
        <v>18632009.359999999</v>
      </c>
      <c r="K565" s="50">
        <f t="shared" si="233"/>
        <v>19722955.299999997</v>
      </c>
      <c r="L565" s="50">
        <v>20813901.239999998</v>
      </c>
      <c r="M565" s="50">
        <f t="shared" si="234"/>
        <v>23435597.984999999</v>
      </c>
      <c r="N565" s="50">
        <v>26057294.73</v>
      </c>
      <c r="O565" s="50">
        <f t="shared" si="235"/>
        <v>25721325.560000002</v>
      </c>
      <c r="P565" s="50">
        <v>25385356.390000001</v>
      </c>
      <c r="Q565" s="50">
        <f t="shared" si="236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115</v>
      </c>
      <c r="C566" s="50" t="s">
        <v>508</v>
      </c>
      <c r="D566" s="50" t="s">
        <v>519</v>
      </c>
      <c r="E566" s="50" t="str">
        <f t="shared" si="218"/>
        <v>natural gas peaker</v>
      </c>
      <c r="F566" s="50">
        <v>146859.58199999999</v>
      </c>
      <c r="G566" s="50">
        <f t="shared" si="231"/>
        <v>146122.38199999998</v>
      </c>
      <c r="H566" s="50">
        <v>145385.182</v>
      </c>
      <c r="I566" s="50">
        <f t="shared" si="232"/>
        <v>145385.182</v>
      </c>
      <c r="J566" s="50">
        <v>145385.182</v>
      </c>
      <c r="K566" s="50">
        <f t="shared" si="233"/>
        <v>145385.182</v>
      </c>
      <c r="L566" s="50">
        <v>145385.182</v>
      </c>
      <c r="M566" s="50">
        <f t="shared" si="234"/>
        <v>145385.182</v>
      </c>
      <c r="N566" s="50">
        <v>145385.182</v>
      </c>
      <c r="O566" s="50">
        <f t="shared" si="235"/>
        <v>142397.58199999999</v>
      </c>
      <c r="P566" s="50">
        <v>139409.98199999999</v>
      </c>
      <c r="Q566" s="50">
        <f t="shared" si="236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115</v>
      </c>
      <c r="C567" s="50" t="s">
        <v>508</v>
      </c>
      <c r="D567" s="50" t="s">
        <v>520</v>
      </c>
      <c r="E567" s="50" t="str">
        <f t="shared" si="218"/>
        <v>nuclear</v>
      </c>
      <c r="F567" s="50">
        <v>51985508.130000003</v>
      </c>
      <c r="G567" s="50">
        <f t="shared" si="231"/>
        <v>51985508.130000003</v>
      </c>
      <c r="H567" s="50">
        <v>51985508.130000003</v>
      </c>
      <c r="I567" s="50">
        <f t="shared" si="232"/>
        <v>51985508.130000003</v>
      </c>
      <c r="J567" s="50">
        <v>51985508.130000003</v>
      </c>
      <c r="K567" s="50">
        <f t="shared" si="233"/>
        <v>51985508.130000003</v>
      </c>
      <c r="L567" s="50">
        <v>51985508.130000003</v>
      </c>
      <c r="M567" s="50">
        <f t="shared" si="234"/>
        <v>51985508.130000003</v>
      </c>
      <c r="N567" s="50">
        <v>51985508.130000003</v>
      </c>
      <c r="O567" s="50">
        <f t="shared" si="235"/>
        <v>51985508.130000003</v>
      </c>
      <c r="P567" s="50">
        <v>51985508.130000003</v>
      </c>
      <c r="Q567" s="50">
        <f t="shared" si="236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115</v>
      </c>
      <c r="C568" s="50" t="s">
        <v>508</v>
      </c>
      <c r="D568" s="50" t="s">
        <v>521</v>
      </c>
      <c r="E568" s="50" t="str">
        <f t="shared" si="218"/>
        <v>offshore wind</v>
      </c>
      <c r="F568" s="50">
        <v>0</v>
      </c>
      <c r="G568" s="50">
        <f t="shared" si="231"/>
        <v>0</v>
      </c>
      <c r="H568" s="50">
        <v>0</v>
      </c>
      <c r="I568" s="50">
        <f t="shared" si="232"/>
        <v>0</v>
      </c>
      <c r="J568" s="50">
        <v>0</v>
      </c>
      <c r="K568" s="50">
        <f t="shared" si="233"/>
        <v>0</v>
      </c>
      <c r="L568" s="50">
        <v>0</v>
      </c>
      <c r="M568" s="50">
        <f t="shared" si="234"/>
        <v>0</v>
      </c>
      <c r="N568" s="50">
        <v>0</v>
      </c>
      <c r="O568" s="50">
        <f t="shared" si="235"/>
        <v>0</v>
      </c>
      <c r="P568" s="50">
        <v>0</v>
      </c>
      <c r="Q568" s="50">
        <f t="shared" si="236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115</v>
      </c>
      <c r="C569" s="50" t="s">
        <v>508</v>
      </c>
      <c r="D569" s="50" t="s">
        <v>522</v>
      </c>
      <c r="E569" s="50" t="str">
        <f t="shared" si="218"/>
        <v>crude oil</v>
      </c>
      <c r="F569" s="50">
        <v>165225.59899999999</v>
      </c>
      <c r="G569" s="50">
        <f t="shared" si="231"/>
        <v>165225.59899999999</v>
      </c>
      <c r="H569" s="50">
        <v>165225.59899999999</v>
      </c>
      <c r="I569" s="50">
        <f t="shared" si="232"/>
        <v>165225.59899999999</v>
      </c>
      <c r="J569" s="50">
        <v>165225.59899999999</v>
      </c>
      <c r="K569" s="50">
        <f t="shared" si="233"/>
        <v>165225.59899999999</v>
      </c>
      <c r="L569" s="50">
        <v>165225.59899999999</v>
      </c>
      <c r="M569" s="50">
        <f t="shared" si="234"/>
        <v>165225.59899999999</v>
      </c>
      <c r="N569" s="50">
        <v>165225.59899999999</v>
      </c>
      <c r="O569" s="50">
        <f t="shared" si="235"/>
        <v>165225.59899999999</v>
      </c>
      <c r="P569" s="50">
        <v>165225.59899999999</v>
      </c>
      <c r="Q569" s="50">
        <f t="shared" si="236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115</v>
      </c>
      <c r="C570" s="50" t="s">
        <v>508</v>
      </c>
      <c r="D570" s="50" t="s">
        <v>523</v>
      </c>
      <c r="E570" s="50" t="str">
        <f t="shared" si="218"/>
        <v>solar PV</v>
      </c>
      <c r="F570" s="50">
        <v>301457.46399999998</v>
      </c>
      <c r="G570" s="50">
        <f t="shared" si="231"/>
        <v>419149.10965</v>
      </c>
      <c r="H570" s="50">
        <v>536840.75529999996</v>
      </c>
      <c r="I570" s="50">
        <f t="shared" si="232"/>
        <v>652678.92215</v>
      </c>
      <c r="J570" s="50">
        <v>768517.08900000004</v>
      </c>
      <c r="K570" s="50">
        <f t="shared" si="233"/>
        <v>878625.32030000002</v>
      </c>
      <c r="L570" s="50">
        <v>988733.55160000001</v>
      </c>
      <c r="M570" s="50">
        <f t="shared" si="234"/>
        <v>1133495.2508</v>
      </c>
      <c r="N570" s="50">
        <v>1278256.95</v>
      </c>
      <c r="O570" s="50">
        <f t="shared" si="235"/>
        <v>1345251.0965</v>
      </c>
      <c r="P570" s="50">
        <v>1412245.243</v>
      </c>
      <c r="Q570" s="50">
        <f t="shared" si="236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115</v>
      </c>
      <c r="C571" s="50" t="s">
        <v>508</v>
      </c>
      <c r="D571" s="50" t="s">
        <v>524</v>
      </c>
      <c r="E571" s="50" t="str">
        <f t="shared" si="218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115</v>
      </c>
      <c r="C572" s="50" t="s">
        <v>508</v>
      </c>
      <c r="D572" s="50" t="s">
        <v>526</v>
      </c>
      <c r="E572" s="50" t="str">
        <f t="shared" si="218"/>
        <v>solar PV</v>
      </c>
      <c r="F572" s="50">
        <v>644595.64069999999</v>
      </c>
      <c r="G572" s="50">
        <f t="shared" ref="G572:G585" si="237">AVERAGE(F572,H572)</f>
        <v>891709.04184999992</v>
      </c>
      <c r="H572" s="50">
        <v>1138822.443</v>
      </c>
      <c r="I572" s="50">
        <f t="shared" ref="I572:I585" si="238">AVERAGE(H572,J572)</f>
        <v>1138822.443</v>
      </c>
      <c r="J572" s="50">
        <v>1138822.443</v>
      </c>
      <c r="K572" s="50">
        <f t="shared" ref="K572:K585" si="239">AVERAGE(J572,L572)</f>
        <v>1133158.933</v>
      </c>
      <c r="L572" s="50">
        <v>1127495.423</v>
      </c>
      <c r="M572" s="50">
        <f t="shared" ref="M572:M585" si="240">AVERAGE(L572,N572)</f>
        <v>1410322.8730000001</v>
      </c>
      <c r="N572" s="50">
        <v>1693150.3230000001</v>
      </c>
      <c r="O572" s="50">
        <f t="shared" ref="O572:O585" si="241">AVERAGE(N572,P572)</f>
        <v>8050800.6865000008</v>
      </c>
      <c r="P572" s="50">
        <v>14408451.050000001</v>
      </c>
      <c r="Q572" s="50">
        <f t="shared" ref="Q572:Q585" si="242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118</v>
      </c>
      <c r="C573" s="50" t="s">
        <v>508</v>
      </c>
      <c r="D573" s="50" t="s">
        <v>511</v>
      </c>
      <c r="E573" s="50" t="str">
        <f t="shared" si="218"/>
        <v>biomass</v>
      </c>
      <c r="F573" s="50">
        <v>0</v>
      </c>
      <c r="G573" s="50">
        <f t="shared" si="237"/>
        <v>0</v>
      </c>
      <c r="H573" s="50">
        <v>0</v>
      </c>
      <c r="I573" s="50">
        <f t="shared" si="238"/>
        <v>0</v>
      </c>
      <c r="J573" s="50">
        <v>0</v>
      </c>
      <c r="K573" s="50">
        <f t="shared" si="239"/>
        <v>0</v>
      </c>
      <c r="L573" s="50">
        <v>0</v>
      </c>
      <c r="M573" s="50">
        <f t="shared" si="240"/>
        <v>0</v>
      </c>
      <c r="N573" s="50">
        <v>0</v>
      </c>
      <c r="O573" s="50">
        <f t="shared" si="241"/>
        <v>0</v>
      </c>
      <c r="P573" s="50">
        <v>0</v>
      </c>
      <c r="Q573" s="50">
        <f t="shared" si="242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118</v>
      </c>
      <c r="C574" s="50" t="s">
        <v>508</v>
      </c>
      <c r="D574" s="50" t="s">
        <v>512</v>
      </c>
      <c r="E574" s="50" t="str">
        <f t="shared" si="218"/>
        <v>hard coal</v>
      </c>
      <c r="F574" s="50">
        <v>2496579.6189999999</v>
      </c>
      <c r="G574" s="50">
        <f t="shared" si="237"/>
        <v>2296785.449</v>
      </c>
      <c r="H574" s="50">
        <v>2096991.2790000001</v>
      </c>
      <c r="I574" s="50">
        <f t="shared" si="238"/>
        <v>2231718.9165000003</v>
      </c>
      <c r="J574" s="50">
        <v>2366446.554</v>
      </c>
      <c r="K574" s="50">
        <f t="shared" si="239"/>
        <v>2642659.2659999998</v>
      </c>
      <c r="L574" s="50">
        <v>2918871.9780000001</v>
      </c>
      <c r="M574" s="50">
        <f t="shared" si="240"/>
        <v>2904418.1140000001</v>
      </c>
      <c r="N574" s="50">
        <v>2889964.25</v>
      </c>
      <c r="O574" s="50">
        <f t="shared" si="241"/>
        <v>2775290.8619999997</v>
      </c>
      <c r="P574" s="50">
        <v>2660617.4739999999</v>
      </c>
      <c r="Q574" s="50">
        <f t="shared" si="242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118</v>
      </c>
      <c r="C575" s="50" t="s">
        <v>508</v>
      </c>
      <c r="D575" s="50" t="s">
        <v>513</v>
      </c>
      <c r="E575" s="50" t="str">
        <f t="shared" si="218"/>
        <v>solar thermal</v>
      </c>
      <c r="F575" s="50">
        <v>0</v>
      </c>
      <c r="G575" s="50">
        <f t="shared" si="237"/>
        <v>0</v>
      </c>
      <c r="H575" s="50">
        <v>0</v>
      </c>
      <c r="I575" s="50">
        <f t="shared" si="238"/>
        <v>0</v>
      </c>
      <c r="J575" s="50">
        <v>0</v>
      </c>
      <c r="K575" s="50">
        <f t="shared" si="239"/>
        <v>0</v>
      </c>
      <c r="L575" s="50">
        <v>0</v>
      </c>
      <c r="M575" s="50">
        <f t="shared" si="240"/>
        <v>0</v>
      </c>
      <c r="N575" s="50">
        <v>0</v>
      </c>
      <c r="O575" s="50">
        <f t="shared" si="241"/>
        <v>0</v>
      </c>
      <c r="P575" s="50">
        <v>0</v>
      </c>
      <c r="Q575" s="50">
        <f t="shared" si="242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118</v>
      </c>
      <c r="C576" s="50" t="s">
        <v>508</v>
      </c>
      <c r="D576" s="50" t="s">
        <v>514</v>
      </c>
      <c r="E576" s="50" t="str">
        <f t="shared" si="218"/>
        <v>geothermal</v>
      </c>
      <c r="F576" s="50">
        <v>0</v>
      </c>
      <c r="G576" s="50">
        <f t="shared" si="237"/>
        <v>0</v>
      </c>
      <c r="H576" s="50">
        <v>0</v>
      </c>
      <c r="I576" s="50">
        <f t="shared" si="238"/>
        <v>0</v>
      </c>
      <c r="J576" s="50">
        <v>0</v>
      </c>
      <c r="K576" s="50">
        <f t="shared" si="239"/>
        <v>0</v>
      </c>
      <c r="L576" s="50">
        <v>0</v>
      </c>
      <c r="M576" s="50">
        <f t="shared" si="240"/>
        <v>0</v>
      </c>
      <c r="N576" s="50">
        <v>0</v>
      </c>
      <c r="O576" s="50">
        <f t="shared" si="241"/>
        <v>0</v>
      </c>
      <c r="P576" s="50">
        <v>0</v>
      </c>
      <c r="Q576" s="50">
        <f t="shared" si="242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118</v>
      </c>
      <c r="C577" s="50" t="s">
        <v>508</v>
      </c>
      <c r="D577" s="50" t="s">
        <v>515</v>
      </c>
      <c r="E577" s="50" t="str">
        <f t="shared" si="218"/>
        <v>hydro</v>
      </c>
      <c r="F577" s="50">
        <v>3915703.8930000002</v>
      </c>
      <c r="G577" s="50">
        <f t="shared" si="237"/>
        <v>4079037.8985000001</v>
      </c>
      <c r="H577" s="50">
        <v>4242371.9040000001</v>
      </c>
      <c r="I577" s="50">
        <f t="shared" si="238"/>
        <v>4234368.5934999995</v>
      </c>
      <c r="J577" s="50">
        <v>4226365.2829999998</v>
      </c>
      <c r="K577" s="50">
        <f t="shared" si="239"/>
        <v>4232517.6435000002</v>
      </c>
      <c r="L577" s="50">
        <v>4238670.0039999997</v>
      </c>
      <c r="M577" s="50">
        <f t="shared" si="240"/>
        <v>4238235.023</v>
      </c>
      <c r="N577" s="50">
        <v>4237800.0420000004</v>
      </c>
      <c r="O577" s="50">
        <f t="shared" si="241"/>
        <v>4240705.3175000008</v>
      </c>
      <c r="P577" s="50">
        <v>4243610.5930000003</v>
      </c>
      <c r="Q577" s="50">
        <f t="shared" si="242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118</v>
      </c>
      <c r="C578" s="50" t="s">
        <v>508</v>
      </c>
      <c r="D578" s="50" t="s">
        <v>517</v>
      </c>
      <c r="E578" s="50" t="str">
        <f t="shared" si="218"/>
        <v>hydro</v>
      </c>
      <c r="F578" s="50">
        <v>0</v>
      </c>
      <c r="G578" s="50">
        <f t="shared" si="237"/>
        <v>0</v>
      </c>
      <c r="H578" s="50">
        <v>0</v>
      </c>
      <c r="I578" s="50">
        <f t="shared" si="238"/>
        <v>0</v>
      </c>
      <c r="J578" s="50">
        <v>0</v>
      </c>
      <c r="K578" s="50">
        <f t="shared" si="239"/>
        <v>0</v>
      </c>
      <c r="L578" s="50">
        <v>0</v>
      </c>
      <c r="M578" s="50">
        <f t="shared" si="240"/>
        <v>0</v>
      </c>
      <c r="N578" s="50">
        <v>0</v>
      </c>
      <c r="O578" s="50">
        <f t="shared" si="241"/>
        <v>0</v>
      </c>
      <c r="P578" s="50">
        <v>0</v>
      </c>
      <c r="Q578" s="50">
        <f t="shared" si="242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118</v>
      </c>
      <c r="C579" s="50" t="s">
        <v>508</v>
      </c>
      <c r="D579" s="50" t="s">
        <v>516</v>
      </c>
      <c r="E579" s="50" t="str">
        <f t="shared" ref="E579:E642" si="243">LOOKUP(D579,$U$2:$V$15,$V$2:$V$15)</f>
        <v>onshore wind</v>
      </c>
      <c r="F579" s="50">
        <v>2943960.727</v>
      </c>
      <c r="G579" s="50">
        <f t="shared" si="237"/>
        <v>4149727.0279999999</v>
      </c>
      <c r="H579" s="50">
        <v>5355493.3289999999</v>
      </c>
      <c r="I579" s="50">
        <f t="shared" si="238"/>
        <v>5365274.892</v>
      </c>
      <c r="J579" s="50">
        <v>5375056.4550000001</v>
      </c>
      <c r="K579" s="50">
        <f t="shared" si="239"/>
        <v>5375253.4069999997</v>
      </c>
      <c r="L579" s="50">
        <v>5375450.3590000002</v>
      </c>
      <c r="M579" s="50">
        <f t="shared" si="240"/>
        <v>5388497.1210000003</v>
      </c>
      <c r="N579" s="50">
        <v>5401543.8830000004</v>
      </c>
      <c r="O579" s="50">
        <f t="shared" si="241"/>
        <v>5611972.7194999997</v>
      </c>
      <c r="P579" s="50">
        <v>5822401.5559999999</v>
      </c>
      <c r="Q579" s="50">
        <f t="shared" si="242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118</v>
      </c>
      <c r="C580" s="50" t="s">
        <v>508</v>
      </c>
      <c r="D580" s="50" t="s">
        <v>518</v>
      </c>
      <c r="E580" s="50" t="str">
        <f t="shared" si="243"/>
        <v>natural gas nonpeaker</v>
      </c>
      <c r="F580" s="50">
        <v>1489725.652</v>
      </c>
      <c r="G580" s="50">
        <f t="shared" si="237"/>
        <v>1433880.6310000001</v>
      </c>
      <c r="H580" s="50">
        <v>1378035.61</v>
      </c>
      <c r="I580" s="50">
        <f t="shared" si="238"/>
        <v>1453087.9355000001</v>
      </c>
      <c r="J580" s="50">
        <v>1528140.2609999999</v>
      </c>
      <c r="K580" s="50">
        <f t="shared" si="239"/>
        <v>1248696.9958500001</v>
      </c>
      <c r="L580" s="50">
        <v>969253.73069999996</v>
      </c>
      <c r="M580" s="50">
        <f t="shared" si="240"/>
        <v>837601.9976</v>
      </c>
      <c r="N580" s="50">
        <v>705950.26450000005</v>
      </c>
      <c r="O580" s="50">
        <f t="shared" si="241"/>
        <v>703361.8737</v>
      </c>
      <c r="P580" s="50">
        <v>700773.48289999994</v>
      </c>
      <c r="Q580" s="50">
        <f t="shared" si="242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118</v>
      </c>
      <c r="C581" s="50" t="s">
        <v>508</v>
      </c>
      <c r="D581" s="50" t="s">
        <v>519</v>
      </c>
      <c r="E581" s="50" t="str">
        <f t="shared" si="243"/>
        <v>natural gas peaker</v>
      </c>
      <c r="F581" s="50">
        <v>33486.836000000003</v>
      </c>
      <c r="G581" s="50">
        <f t="shared" si="237"/>
        <v>29366.430935000004</v>
      </c>
      <c r="H581" s="50">
        <v>25246.025870000001</v>
      </c>
      <c r="I581" s="50">
        <f t="shared" si="238"/>
        <v>25812.102935000003</v>
      </c>
      <c r="J581" s="50">
        <v>26378.18</v>
      </c>
      <c r="K581" s="50">
        <f t="shared" si="239"/>
        <v>25641.95</v>
      </c>
      <c r="L581" s="50">
        <v>24905.72</v>
      </c>
      <c r="M581" s="50">
        <f t="shared" si="240"/>
        <v>21287.620000000003</v>
      </c>
      <c r="N581" s="50">
        <v>17669.52</v>
      </c>
      <c r="O581" s="50">
        <f t="shared" si="241"/>
        <v>15778.02</v>
      </c>
      <c r="P581" s="50">
        <v>13886.52</v>
      </c>
      <c r="Q581" s="50">
        <f t="shared" si="242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118</v>
      </c>
      <c r="C582" s="50" t="s">
        <v>508</v>
      </c>
      <c r="D582" s="50" t="s">
        <v>520</v>
      </c>
      <c r="E582" s="50" t="str">
        <f t="shared" si="243"/>
        <v>nuclear</v>
      </c>
      <c r="F582" s="50">
        <v>0</v>
      </c>
      <c r="G582" s="50">
        <f t="shared" si="237"/>
        <v>0</v>
      </c>
      <c r="H582" s="50">
        <v>0</v>
      </c>
      <c r="I582" s="50">
        <f t="shared" si="238"/>
        <v>0</v>
      </c>
      <c r="J582" s="50">
        <v>0</v>
      </c>
      <c r="K582" s="50">
        <f t="shared" si="239"/>
        <v>0</v>
      </c>
      <c r="L582" s="50">
        <v>0</v>
      </c>
      <c r="M582" s="50">
        <f t="shared" si="240"/>
        <v>0</v>
      </c>
      <c r="N582" s="50">
        <v>0</v>
      </c>
      <c r="O582" s="50">
        <f t="shared" si="241"/>
        <v>0</v>
      </c>
      <c r="P582" s="50">
        <v>0</v>
      </c>
      <c r="Q582" s="50">
        <f t="shared" si="242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118</v>
      </c>
      <c r="C583" s="50" t="s">
        <v>508</v>
      </c>
      <c r="D583" s="50" t="s">
        <v>521</v>
      </c>
      <c r="E583" s="50" t="str">
        <f t="shared" si="243"/>
        <v>offshore wind</v>
      </c>
      <c r="F583" s="50">
        <v>0</v>
      </c>
      <c r="G583" s="50">
        <f t="shared" si="237"/>
        <v>0</v>
      </c>
      <c r="H583" s="50">
        <v>0</v>
      </c>
      <c r="I583" s="50">
        <f t="shared" si="238"/>
        <v>0</v>
      </c>
      <c r="J583" s="50">
        <v>0</v>
      </c>
      <c r="K583" s="50">
        <f t="shared" si="239"/>
        <v>0</v>
      </c>
      <c r="L583" s="50">
        <v>0</v>
      </c>
      <c r="M583" s="50">
        <f t="shared" si="240"/>
        <v>0</v>
      </c>
      <c r="N583" s="50">
        <v>0</v>
      </c>
      <c r="O583" s="50">
        <f t="shared" si="241"/>
        <v>0</v>
      </c>
      <c r="P583" s="50">
        <v>0</v>
      </c>
      <c r="Q583" s="50">
        <f t="shared" si="242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118</v>
      </c>
      <c r="C584" s="50" t="s">
        <v>508</v>
      </c>
      <c r="D584" s="50" t="s">
        <v>522</v>
      </c>
      <c r="E584" s="50" t="str">
        <f t="shared" si="243"/>
        <v>crude oil</v>
      </c>
      <c r="F584" s="50">
        <v>0</v>
      </c>
      <c r="G584" s="50">
        <f t="shared" si="237"/>
        <v>0</v>
      </c>
      <c r="H584" s="50">
        <v>0</v>
      </c>
      <c r="I584" s="50">
        <f t="shared" si="238"/>
        <v>0</v>
      </c>
      <c r="J584" s="50">
        <v>0</v>
      </c>
      <c r="K584" s="50">
        <f t="shared" si="239"/>
        <v>0</v>
      </c>
      <c r="L584" s="50">
        <v>0</v>
      </c>
      <c r="M584" s="50">
        <f t="shared" si="240"/>
        <v>0</v>
      </c>
      <c r="N584" s="50">
        <v>0</v>
      </c>
      <c r="O584" s="50">
        <f t="shared" si="241"/>
        <v>0</v>
      </c>
      <c r="P584" s="50">
        <v>0</v>
      </c>
      <c r="Q584" s="50">
        <f t="shared" si="242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118</v>
      </c>
      <c r="C585" s="50" t="s">
        <v>508</v>
      </c>
      <c r="D585" s="50" t="s">
        <v>523</v>
      </c>
      <c r="E585" s="50" t="str">
        <f t="shared" si="243"/>
        <v>solar PV</v>
      </c>
      <c r="F585" s="50">
        <v>77514.620779999997</v>
      </c>
      <c r="G585" s="50">
        <f t="shared" si="237"/>
        <v>79476.898595000006</v>
      </c>
      <c r="H585" s="50">
        <v>81439.17641</v>
      </c>
      <c r="I585" s="50">
        <f t="shared" si="238"/>
        <v>83269.176275000005</v>
      </c>
      <c r="J585" s="50">
        <v>85099.176139999996</v>
      </c>
      <c r="K585" s="50">
        <f t="shared" si="239"/>
        <v>86903.942749999987</v>
      </c>
      <c r="L585" s="50">
        <v>88708.709359999993</v>
      </c>
      <c r="M585" s="50">
        <f t="shared" si="240"/>
        <v>91236.650114999997</v>
      </c>
      <c r="N585" s="50">
        <v>93764.59087</v>
      </c>
      <c r="O585" s="50">
        <f t="shared" si="241"/>
        <v>97103.118134999997</v>
      </c>
      <c r="P585" s="50">
        <v>100441.64539999999</v>
      </c>
      <c r="Q585" s="50">
        <f t="shared" si="242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118</v>
      </c>
      <c r="C586" s="50" t="s">
        <v>508</v>
      </c>
      <c r="D586" s="50" t="s">
        <v>524</v>
      </c>
      <c r="E586" s="50" t="str">
        <f t="shared" si="243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118</v>
      </c>
      <c r="C587" s="50" t="s">
        <v>508</v>
      </c>
      <c r="D587" s="50" t="s">
        <v>526</v>
      </c>
      <c r="E587" s="50" t="str">
        <f t="shared" si="243"/>
        <v>solar PV</v>
      </c>
      <c r="F587" s="50">
        <v>2155.9456100000002</v>
      </c>
      <c r="G587" s="50">
        <f t="shared" ref="G587:G600" si="244">AVERAGE(F587,H587)</f>
        <v>2155.9456100000002</v>
      </c>
      <c r="H587" s="50">
        <v>2155.9456100000002</v>
      </c>
      <c r="I587" s="50">
        <f t="shared" ref="I587:I600" si="245">AVERAGE(H587,J587)</f>
        <v>2155.9456100000002</v>
      </c>
      <c r="J587" s="50">
        <v>2155.9456100000002</v>
      </c>
      <c r="K587" s="50">
        <f t="shared" ref="K587:K600" si="246">AVERAGE(J587,L587)</f>
        <v>2145.1712825000004</v>
      </c>
      <c r="L587" s="50">
        <v>2134.3969550000002</v>
      </c>
      <c r="M587" s="50">
        <f t="shared" ref="M587:M600" si="247">AVERAGE(L587,N587)</f>
        <v>2123.7336480000004</v>
      </c>
      <c r="N587" s="50">
        <v>2113.0703410000001</v>
      </c>
      <c r="O587" s="50">
        <f t="shared" ref="O587:O600" si="248">AVERAGE(N587,P587)</f>
        <v>57922.888320500002</v>
      </c>
      <c r="P587" s="50">
        <v>113732.70630000001</v>
      </c>
      <c r="Q587" s="50">
        <f t="shared" ref="Q587:Q600" si="249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121</v>
      </c>
      <c r="C588" s="50" t="s">
        <v>508</v>
      </c>
      <c r="D588" s="50" t="s">
        <v>511</v>
      </c>
      <c r="E588" s="50" t="str">
        <f t="shared" si="243"/>
        <v>biomass</v>
      </c>
      <c r="F588" s="50">
        <v>0</v>
      </c>
      <c r="G588" s="50">
        <f t="shared" si="244"/>
        <v>0</v>
      </c>
      <c r="H588" s="50">
        <v>0</v>
      </c>
      <c r="I588" s="50">
        <f t="shared" si="245"/>
        <v>0</v>
      </c>
      <c r="J588" s="50">
        <v>0</v>
      </c>
      <c r="K588" s="50">
        <f t="shared" si="246"/>
        <v>0</v>
      </c>
      <c r="L588" s="50">
        <v>0</v>
      </c>
      <c r="M588" s="50">
        <f t="shared" si="247"/>
        <v>0</v>
      </c>
      <c r="N588" s="50">
        <v>0</v>
      </c>
      <c r="O588" s="50">
        <f t="shared" si="248"/>
        <v>0</v>
      </c>
      <c r="P588" s="50">
        <v>0</v>
      </c>
      <c r="Q588" s="50">
        <f t="shared" si="249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121</v>
      </c>
      <c r="C589" s="50" t="s">
        <v>508</v>
      </c>
      <c r="D589" s="50" t="s">
        <v>512</v>
      </c>
      <c r="E589" s="50" t="str">
        <f t="shared" si="243"/>
        <v>hard coal</v>
      </c>
      <c r="F589" s="50">
        <v>30631446.829999998</v>
      </c>
      <c r="G589" s="50">
        <f t="shared" si="244"/>
        <v>27345035.375</v>
      </c>
      <c r="H589" s="50">
        <v>24058623.920000002</v>
      </c>
      <c r="I589" s="50">
        <f t="shared" si="245"/>
        <v>26696531.920000002</v>
      </c>
      <c r="J589" s="50">
        <v>29334439.920000002</v>
      </c>
      <c r="K589" s="50">
        <f t="shared" si="246"/>
        <v>30474894.310000002</v>
      </c>
      <c r="L589" s="50">
        <v>31615348.699999999</v>
      </c>
      <c r="M589" s="50">
        <f t="shared" si="247"/>
        <v>31093914.204999998</v>
      </c>
      <c r="N589" s="50">
        <v>30572479.710000001</v>
      </c>
      <c r="O589" s="50">
        <f t="shared" si="248"/>
        <v>30595064.41</v>
      </c>
      <c r="P589" s="50">
        <v>30617649.109999999</v>
      </c>
      <c r="Q589" s="50">
        <f t="shared" si="249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121</v>
      </c>
      <c r="C590" s="50" t="s">
        <v>508</v>
      </c>
      <c r="D590" s="50" t="s">
        <v>513</v>
      </c>
      <c r="E590" s="50" t="str">
        <f t="shared" si="243"/>
        <v>solar thermal</v>
      </c>
      <c r="F590" s="50">
        <v>0</v>
      </c>
      <c r="G590" s="50">
        <f t="shared" si="244"/>
        <v>0</v>
      </c>
      <c r="H590" s="50">
        <v>0</v>
      </c>
      <c r="I590" s="50">
        <f t="shared" si="245"/>
        <v>0</v>
      </c>
      <c r="J590" s="50">
        <v>0</v>
      </c>
      <c r="K590" s="50">
        <f t="shared" si="246"/>
        <v>0</v>
      </c>
      <c r="L590" s="50">
        <v>0</v>
      </c>
      <c r="M590" s="50">
        <f t="shared" si="247"/>
        <v>0</v>
      </c>
      <c r="N590" s="50">
        <v>0</v>
      </c>
      <c r="O590" s="50">
        <f t="shared" si="248"/>
        <v>0</v>
      </c>
      <c r="P590" s="50">
        <v>0</v>
      </c>
      <c r="Q590" s="50">
        <f t="shared" si="249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121</v>
      </c>
      <c r="C591" s="50" t="s">
        <v>508</v>
      </c>
      <c r="D591" s="50" t="s">
        <v>514</v>
      </c>
      <c r="E591" s="50" t="str">
        <f t="shared" si="243"/>
        <v>geothermal</v>
      </c>
      <c r="F591" s="50">
        <v>0</v>
      </c>
      <c r="G591" s="50">
        <f t="shared" si="244"/>
        <v>0</v>
      </c>
      <c r="H591" s="50">
        <v>0</v>
      </c>
      <c r="I591" s="50">
        <f t="shared" si="245"/>
        <v>0</v>
      </c>
      <c r="J591" s="50">
        <v>0</v>
      </c>
      <c r="K591" s="50">
        <f t="shared" si="246"/>
        <v>0</v>
      </c>
      <c r="L591" s="50">
        <v>0</v>
      </c>
      <c r="M591" s="50">
        <f t="shared" si="247"/>
        <v>0</v>
      </c>
      <c r="N591" s="50">
        <v>0</v>
      </c>
      <c r="O591" s="50">
        <f t="shared" si="248"/>
        <v>0</v>
      </c>
      <c r="P591" s="50">
        <v>0</v>
      </c>
      <c r="Q591" s="50">
        <f t="shared" si="249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121</v>
      </c>
      <c r="C592" s="50" t="s">
        <v>508</v>
      </c>
      <c r="D592" s="50" t="s">
        <v>515</v>
      </c>
      <c r="E592" s="50" t="str">
        <f t="shared" si="243"/>
        <v>hydro</v>
      </c>
      <c r="F592" s="50">
        <v>7843297.3590000002</v>
      </c>
      <c r="G592" s="50">
        <f t="shared" si="244"/>
        <v>8031611.3210000005</v>
      </c>
      <c r="H592" s="50">
        <v>8219925.2829999998</v>
      </c>
      <c r="I592" s="50">
        <f t="shared" si="245"/>
        <v>8218265.9680000003</v>
      </c>
      <c r="J592" s="50">
        <v>8216606.6529999999</v>
      </c>
      <c r="K592" s="50">
        <f t="shared" si="246"/>
        <v>8213960.9890000001</v>
      </c>
      <c r="L592" s="50">
        <v>8211315.3250000002</v>
      </c>
      <c r="M592" s="50">
        <f t="shared" si="247"/>
        <v>8213885.8509999998</v>
      </c>
      <c r="N592" s="50">
        <v>8216456.3770000003</v>
      </c>
      <c r="O592" s="50">
        <f t="shared" si="248"/>
        <v>8230666.6355000008</v>
      </c>
      <c r="P592" s="50">
        <v>8244876.8940000003</v>
      </c>
      <c r="Q592" s="50">
        <f t="shared" si="249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121</v>
      </c>
      <c r="C593" s="50" t="s">
        <v>508</v>
      </c>
      <c r="D593" s="50" t="s">
        <v>517</v>
      </c>
      <c r="E593" s="50" t="str">
        <f t="shared" si="243"/>
        <v>hydro</v>
      </c>
      <c r="F593" s="50">
        <v>0</v>
      </c>
      <c r="G593" s="50">
        <f t="shared" si="244"/>
        <v>0</v>
      </c>
      <c r="H593" s="50">
        <v>0</v>
      </c>
      <c r="I593" s="50">
        <f t="shared" si="245"/>
        <v>0</v>
      </c>
      <c r="J593" s="50">
        <v>0</v>
      </c>
      <c r="K593" s="50">
        <f t="shared" si="246"/>
        <v>0</v>
      </c>
      <c r="L593" s="50">
        <v>0</v>
      </c>
      <c r="M593" s="50">
        <f t="shared" si="247"/>
        <v>0</v>
      </c>
      <c r="N593" s="50">
        <v>0</v>
      </c>
      <c r="O593" s="50">
        <f t="shared" si="248"/>
        <v>0</v>
      </c>
      <c r="P593" s="50">
        <v>0</v>
      </c>
      <c r="Q593" s="50">
        <f t="shared" si="249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121</v>
      </c>
      <c r="C594" s="50" t="s">
        <v>508</v>
      </c>
      <c r="D594" s="50" t="s">
        <v>516</v>
      </c>
      <c r="E594" s="50" t="str">
        <f t="shared" si="243"/>
        <v>onshore wind</v>
      </c>
      <c r="F594" s="50">
        <v>76764.152650000004</v>
      </c>
      <c r="G594" s="50">
        <f t="shared" si="244"/>
        <v>76764.152650000004</v>
      </c>
      <c r="H594" s="50">
        <v>76764.152650000004</v>
      </c>
      <c r="I594" s="50">
        <f t="shared" si="245"/>
        <v>76764.152650000004</v>
      </c>
      <c r="J594" s="50">
        <v>76764.152650000004</v>
      </c>
      <c r="K594" s="50">
        <f t="shared" si="246"/>
        <v>76764.152650000004</v>
      </c>
      <c r="L594" s="50">
        <v>76764.152650000004</v>
      </c>
      <c r="M594" s="50">
        <f t="shared" si="247"/>
        <v>76764.152650000004</v>
      </c>
      <c r="N594" s="50">
        <v>76764.152650000004</v>
      </c>
      <c r="O594" s="50">
        <f t="shared" si="248"/>
        <v>76764.152650000004</v>
      </c>
      <c r="P594" s="50">
        <v>76764.152650000004</v>
      </c>
      <c r="Q594" s="50">
        <f t="shared" si="249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121</v>
      </c>
      <c r="C595" s="50" t="s">
        <v>508</v>
      </c>
      <c r="D595" s="50" t="s">
        <v>518</v>
      </c>
      <c r="E595" s="50" t="str">
        <f t="shared" si="243"/>
        <v>natural gas nonpeaker</v>
      </c>
      <c r="F595" s="50">
        <v>19407801.190000001</v>
      </c>
      <c r="G595" s="50">
        <f t="shared" si="244"/>
        <v>19407801.190000001</v>
      </c>
      <c r="H595" s="50">
        <v>19407801.190000001</v>
      </c>
      <c r="I595" s="50">
        <f t="shared" si="245"/>
        <v>19407801.190000001</v>
      </c>
      <c r="J595" s="50">
        <v>19407801.190000001</v>
      </c>
      <c r="K595" s="50">
        <f t="shared" si="246"/>
        <v>20036423.305</v>
      </c>
      <c r="L595" s="50">
        <v>20665045.420000002</v>
      </c>
      <c r="M595" s="50">
        <f t="shared" si="247"/>
        <v>24211750.234999999</v>
      </c>
      <c r="N595" s="50">
        <v>27758455.050000001</v>
      </c>
      <c r="O595" s="50">
        <f t="shared" si="248"/>
        <v>27758455.050000001</v>
      </c>
      <c r="P595" s="50">
        <v>27758455.050000001</v>
      </c>
      <c r="Q595" s="50">
        <f t="shared" si="249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121</v>
      </c>
      <c r="C596" s="50" t="s">
        <v>508</v>
      </c>
      <c r="D596" s="50" t="s">
        <v>519</v>
      </c>
      <c r="E596" s="50" t="str">
        <f t="shared" si="243"/>
        <v>natural gas peaker</v>
      </c>
      <c r="F596" s="50">
        <v>129033.28</v>
      </c>
      <c r="G596" s="50">
        <f t="shared" si="244"/>
        <v>129033.28</v>
      </c>
      <c r="H596" s="50">
        <v>129033.28</v>
      </c>
      <c r="I596" s="50">
        <f t="shared" si="245"/>
        <v>129033.28</v>
      </c>
      <c r="J596" s="50">
        <v>129033.28</v>
      </c>
      <c r="K596" s="50">
        <f t="shared" si="246"/>
        <v>129033.28</v>
      </c>
      <c r="L596" s="50">
        <v>129033.28</v>
      </c>
      <c r="M596" s="50">
        <f t="shared" si="247"/>
        <v>108865.04000000001</v>
      </c>
      <c r="N596" s="50">
        <v>88696.8</v>
      </c>
      <c r="O596" s="50">
        <f t="shared" si="248"/>
        <v>88696.8</v>
      </c>
      <c r="P596" s="50">
        <v>88696.8</v>
      </c>
      <c r="Q596" s="50">
        <f t="shared" si="249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121</v>
      </c>
      <c r="C597" s="50" t="s">
        <v>508</v>
      </c>
      <c r="D597" s="50" t="s">
        <v>520</v>
      </c>
      <c r="E597" s="50" t="str">
        <f t="shared" si="243"/>
        <v>nuclear</v>
      </c>
      <c r="F597" s="50">
        <v>35752377.68</v>
      </c>
      <c r="G597" s="50">
        <f t="shared" si="244"/>
        <v>35752377.68</v>
      </c>
      <c r="H597" s="50">
        <v>35752377.68</v>
      </c>
      <c r="I597" s="50">
        <f t="shared" si="245"/>
        <v>35752377.68</v>
      </c>
      <c r="J597" s="50">
        <v>35752377.68</v>
      </c>
      <c r="K597" s="50">
        <f t="shared" si="246"/>
        <v>35752377.68</v>
      </c>
      <c r="L597" s="50">
        <v>35752377.68</v>
      </c>
      <c r="M597" s="50">
        <f t="shared" si="247"/>
        <v>35752377.68</v>
      </c>
      <c r="N597" s="50">
        <v>35752377.68</v>
      </c>
      <c r="O597" s="50">
        <f t="shared" si="248"/>
        <v>35752377.68</v>
      </c>
      <c r="P597" s="50">
        <v>35752377.68</v>
      </c>
      <c r="Q597" s="50">
        <f t="shared" si="249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121</v>
      </c>
      <c r="C598" s="50" t="s">
        <v>508</v>
      </c>
      <c r="D598" s="50" t="s">
        <v>521</v>
      </c>
      <c r="E598" s="50" t="str">
        <f t="shared" si="243"/>
        <v>offshore wind</v>
      </c>
      <c r="F598" s="50">
        <v>0</v>
      </c>
      <c r="G598" s="50">
        <f t="shared" si="244"/>
        <v>0</v>
      </c>
      <c r="H598" s="50">
        <v>0</v>
      </c>
      <c r="I598" s="50">
        <f t="shared" si="245"/>
        <v>0</v>
      </c>
      <c r="J598" s="50">
        <v>0</v>
      </c>
      <c r="K598" s="50">
        <f t="shared" si="246"/>
        <v>0</v>
      </c>
      <c r="L598" s="50">
        <v>0</v>
      </c>
      <c r="M598" s="50">
        <f t="shared" si="247"/>
        <v>0</v>
      </c>
      <c r="N598" s="50">
        <v>0</v>
      </c>
      <c r="O598" s="50">
        <f t="shared" si="248"/>
        <v>0</v>
      </c>
      <c r="P598" s="50">
        <v>0</v>
      </c>
      <c r="Q598" s="50">
        <f t="shared" si="249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121</v>
      </c>
      <c r="C599" s="50" t="s">
        <v>508</v>
      </c>
      <c r="D599" s="50" t="s">
        <v>522</v>
      </c>
      <c r="E599" s="50" t="str">
        <f t="shared" si="243"/>
        <v>crude oil</v>
      </c>
      <c r="F599" s="50">
        <v>56753.391360000001</v>
      </c>
      <c r="G599" s="50">
        <f t="shared" si="244"/>
        <v>56753.391360000001</v>
      </c>
      <c r="H599" s="50">
        <v>56753.391360000001</v>
      </c>
      <c r="I599" s="50">
        <f t="shared" si="245"/>
        <v>56753.391360000001</v>
      </c>
      <c r="J599" s="50">
        <v>56753.391360000001</v>
      </c>
      <c r="K599" s="50">
        <f t="shared" si="246"/>
        <v>56753.391360000001</v>
      </c>
      <c r="L599" s="50">
        <v>56753.391360000001</v>
      </c>
      <c r="M599" s="50">
        <f t="shared" si="247"/>
        <v>56753.391360000001</v>
      </c>
      <c r="N599" s="50">
        <v>56753.391360000001</v>
      </c>
      <c r="O599" s="50">
        <f t="shared" si="248"/>
        <v>56753.391360000001</v>
      </c>
      <c r="P599" s="50">
        <v>56753.391360000001</v>
      </c>
      <c r="Q599" s="50">
        <f t="shared" si="249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121</v>
      </c>
      <c r="C600" s="50" t="s">
        <v>508</v>
      </c>
      <c r="D600" s="50" t="s">
        <v>523</v>
      </c>
      <c r="E600" s="50" t="str">
        <f t="shared" si="243"/>
        <v>solar PV</v>
      </c>
      <c r="F600" s="50">
        <v>112094.8646</v>
      </c>
      <c r="G600" s="50">
        <f t="shared" si="244"/>
        <v>117307.11355000001</v>
      </c>
      <c r="H600" s="50">
        <v>122519.3625</v>
      </c>
      <c r="I600" s="50">
        <f t="shared" si="245"/>
        <v>126335.0184</v>
      </c>
      <c r="J600" s="50">
        <v>130150.6743</v>
      </c>
      <c r="K600" s="50">
        <f t="shared" si="246"/>
        <v>134347.82870000001</v>
      </c>
      <c r="L600" s="50">
        <v>138544.98310000001</v>
      </c>
      <c r="M600" s="50">
        <f t="shared" si="247"/>
        <v>144730.08685000002</v>
      </c>
      <c r="N600" s="50">
        <v>150915.1906</v>
      </c>
      <c r="O600" s="50">
        <f t="shared" si="248"/>
        <v>159423.47964999999</v>
      </c>
      <c r="P600" s="50">
        <v>167931.76869999999</v>
      </c>
      <c r="Q600" s="50">
        <f t="shared" si="249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121</v>
      </c>
      <c r="C601" s="50" t="s">
        <v>508</v>
      </c>
      <c r="D601" s="50" t="s">
        <v>524</v>
      </c>
      <c r="E601" s="50" t="str">
        <f t="shared" si="243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121</v>
      </c>
      <c r="C602" s="50" t="s">
        <v>508</v>
      </c>
      <c r="D602" s="50" t="s">
        <v>526</v>
      </c>
      <c r="E602" s="50" t="str">
        <f t="shared" si="243"/>
        <v>solar PV</v>
      </c>
      <c r="F602" s="50">
        <v>317167.46919999999</v>
      </c>
      <c r="G602" s="50">
        <f t="shared" ref="G602:G615" si="250">AVERAGE(F602,H602)</f>
        <v>317167.46919999999</v>
      </c>
      <c r="H602" s="50">
        <v>317167.46919999999</v>
      </c>
      <c r="I602" s="50">
        <f t="shared" ref="I602:I615" si="251">AVERAGE(H602,J602)</f>
        <v>317167.46919999999</v>
      </c>
      <c r="J602" s="50">
        <v>317167.46919999999</v>
      </c>
      <c r="K602" s="50">
        <f t="shared" ref="K602:K615" si="252">AVERAGE(J602,L602)</f>
        <v>315591.11845000001</v>
      </c>
      <c r="L602" s="50">
        <v>314014.76770000003</v>
      </c>
      <c r="M602" s="50">
        <f t="shared" ref="M602:M615" si="253">AVERAGE(L602,N602)</f>
        <v>312445.94865000003</v>
      </c>
      <c r="N602" s="50">
        <v>310877.12959999999</v>
      </c>
      <c r="O602" s="50">
        <f t="shared" ref="O602:O615" si="254">AVERAGE(N602,P602)</f>
        <v>309324.61314999999</v>
      </c>
      <c r="P602" s="50">
        <v>307772.09669999999</v>
      </c>
      <c r="Q602" s="50">
        <f t="shared" ref="Q602:Q615" si="255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124</v>
      </c>
      <c r="C603" s="50" t="s">
        <v>508</v>
      </c>
      <c r="D603" s="50" t="s">
        <v>511</v>
      </c>
      <c r="E603" s="50" t="str">
        <f t="shared" si="243"/>
        <v>biomass</v>
      </c>
      <c r="F603" s="50">
        <v>0</v>
      </c>
      <c r="G603" s="50">
        <f t="shared" si="250"/>
        <v>0</v>
      </c>
      <c r="H603" s="50">
        <v>0</v>
      </c>
      <c r="I603" s="50">
        <f t="shared" si="251"/>
        <v>0</v>
      </c>
      <c r="J603" s="50">
        <v>0</v>
      </c>
      <c r="K603" s="50">
        <f t="shared" si="252"/>
        <v>0</v>
      </c>
      <c r="L603" s="50">
        <v>0</v>
      </c>
      <c r="M603" s="50">
        <f t="shared" si="253"/>
        <v>0</v>
      </c>
      <c r="N603" s="50">
        <v>0</v>
      </c>
      <c r="O603" s="50">
        <f t="shared" si="254"/>
        <v>0</v>
      </c>
      <c r="P603" s="50">
        <v>0</v>
      </c>
      <c r="Q603" s="50">
        <f t="shared" si="255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124</v>
      </c>
      <c r="C604" s="50" t="s">
        <v>508</v>
      </c>
      <c r="D604" s="50" t="s">
        <v>512</v>
      </c>
      <c r="E604" s="50" t="str">
        <f t="shared" si="243"/>
        <v>hard coal</v>
      </c>
      <c r="F604" s="50">
        <v>94341916.329999998</v>
      </c>
      <c r="G604" s="50">
        <f t="shared" si="250"/>
        <v>90939585.465000004</v>
      </c>
      <c r="H604" s="50">
        <v>87537254.599999994</v>
      </c>
      <c r="I604" s="50">
        <f t="shared" si="251"/>
        <v>83484010.859999999</v>
      </c>
      <c r="J604" s="50">
        <v>79430767.120000005</v>
      </c>
      <c r="K604" s="50">
        <f t="shared" si="252"/>
        <v>87972774.480000004</v>
      </c>
      <c r="L604" s="50">
        <v>96514781.840000004</v>
      </c>
      <c r="M604" s="50">
        <f t="shared" si="253"/>
        <v>94082295.329999998</v>
      </c>
      <c r="N604" s="50">
        <v>91649808.819999993</v>
      </c>
      <c r="O604" s="50">
        <f t="shared" si="254"/>
        <v>93185685.560000002</v>
      </c>
      <c r="P604" s="50">
        <v>94721562.299999997</v>
      </c>
      <c r="Q604" s="50">
        <f t="shared" si="255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124</v>
      </c>
      <c r="C605" s="50" t="s">
        <v>508</v>
      </c>
      <c r="D605" s="50" t="s">
        <v>513</v>
      </c>
      <c r="E605" s="50" t="str">
        <f t="shared" si="243"/>
        <v>solar thermal</v>
      </c>
      <c r="F605" s="50">
        <v>0</v>
      </c>
      <c r="G605" s="50">
        <f t="shared" si="250"/>
        <v>0</v>
      </c>
      <c r="H605" s="50">
        <v>0</v>
      </c>
      <c r="I605" s="50">
        <f t="shared" si="251"/>
        <v>0</v>
      </c>
      <c r="J605" s="50">
        <v>0</v>
      </c>
      <c r="K605" s="50">
        <f t="shared" si="252"/>
        <v>0</v>
      </c>
      <c r="L605" s="50">
        <v>0</v>
      </c>
      <c r="M605" s="50">
        <f t="shared" si="253"/>
        <v>0</v>
      </c>
      <c r="N605" s="50">
        <v>0</v>
      </c>
      <c r="O605" s="50">
        <f t="shared" si="254"/>
        <v>0</v>
      </c>
      <c r="P605" s="50">
        <v>0</v>
      </c>
      <c r="Q605" s="50">
        <f t="shared" si="255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124</v>
      </c>
      <c r="C606" s="50" t="s">
        <v>508</v>
      </c>
      <c r="D606" s="50" t="s">
        <v>514</v>
      </c>
      <c r="E606" s="50" t="str">
        <f t="shared" si="243"/>
        <v>geothermal</v>
      </c>
      <c r="F606" s="50">
        <v>0</v>
      </c>
      <c r="G606" s="50">
        <f t="shared" si="250"/>
        <v>0</v>
      </c>
      <c r="H606" s="50">
        <v>0</v>
      </c>
      <c r="I606" s="50">
        <f t="shared" si="251"/>
        <v>0</v>
      </c>
      <c r="J606" s="50">
        <v>0</v>
      </c>
      <c r="K606" s="50">
        <f t="shared" si="252"/>
        <v>0</v>
      </c>
      <c r="L606" s="50">
        <v>0</v>
      </c>
      <c r="M606" s="50">
        <f t="shared" si="253"/>
        <v>0</v>
      </c>
      <c r="N606" s="50">
        <v>0</v>
      </c>
      <c r="O606" s="50">
        <f t="shared" si="254"/>
        <v>0</v>
      </c>
      <c r="P606" s="50">
        <v>0</v>
      </c>
      <c r="Q606" s="50">
        <f t="shared" si="255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124</v>
      </c>
      <c r="C607" s="50" t="s">
        <v>508</v>
      </c>
      <c r="D607" s="50" t="s">
        <v>515</v>
      </c>
      <c r="E607" s="50" t="str">
        <f t="shared" si="243"/>
        <v>hydro</v>
      </c>
      <c r="F607" s="50">
        <v>822041.14480000001</v>
      </c>
      <c r="G607" s="50">
        <f t="shared" si="250"/>
        <v>822041.14480000001</v>
      </c>
      <c r="H607" s="50">
        <v>822041.14480000001</v>
      </c>
      <c r="I607" s="50">
        <f t="shared" si="251"/>
        <v>821286.03949999996</v>
      </c>
      <c r="J607" s="50">
        <v>820530.93420000002</v>
      </c>
      <c r="K607" s="50">
        <f t="shared" si="252"/>
        <v>820620.86639999994</v>
      </c>
      <c r="L607" s="50">
        <v>820710.79859999998</v>
      </c>
      <c r="M607" s="50">
        <f t="shared" si="253"/>
        <v>820710.79859999998</v>
      </c>
      <c r="N607" s="50">
        <v>820710.79859999998</v>
      </c>
      <c r="O607" s="50">
        <f t="shared" si="254"/>
        <v>820710.79859999998</v>
      </c>
      <c r="P607" s="50">
        <v>820710.79859999998</v>
      </c>
      <c r="Q607" s="50">
        <f t="shared" si="255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124</v>
      </c>
      <c r="C608" s="50" t="s">
        <v>508</v>
      </c>
      <c r="D608" s="50" t="s">
        <v>517</v>
      </c>
      <c r="E608" s="50" t="str">
        <f t="shared" si="243"/>
        <v>hydro</v>
      </c>
      <c r="F608" s="50">
        <v>0</v>
      </c>
      <c r="G608" s="50">
        <f t="shared" si="250"/>
        <v>0</v>
      </c>
      <c r="H608" s="50">
        <v>0</v>
      </c>
      <c r="I608" s="50">
        <f t="shared" si="251"/>
        <v>0</v>
      </c>
      <c r="J608" s="50">
        <v>0</v>
      </c>
      <c r="K608" s="50">
        <f t="shared" si="252"/>
        <v>0</v>
      </c>
      <c r="L608" s="50">
        <v>0</v>
      </c>
      <c r="M608" s="50">
        <f t="shared" si="253"/>
        <v>0</v>
      </c>
      <c r="N608" s="50">
        <v>0</v>
      </c>
      <c r="O608" s="50">
        <f t="shared" si="254"/>
        <v>0</v>
      </c>
      <c r="P608" s="50">
        <v>0</v>
      </c>
      <c r="Q608" s="50">
        <f t="shared" si="255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124</v>
      </c>
      <c r="C609" s="50" t="s">
        <v>508</v>
      </c>
      <c r="D609" s="50" t="s">
        <v>516</v>
      </c>
      <c r="E609" s="50" t="str">
        <f t="shared" si="243"/>
        <v>onshore wind</v>
      </c>
      <c r="F609" s="50">
        <v>77552985.659999996</v>
      </c>
      <c r="G609" s="50">
        <f t="shared" si="250"/>
        <v>86233721.935000002</v>
      </c>
      <c r="H609" s="50">
        <v>94914458.209999993</v>
      </c>
      <c r="I609" s="50">
        <f t="shared" si="251"/>
        <v>98781872.454999998</v>
      </c>
      <c r="J609" s="50">
        <v>102649286.7</v>
      </c>
      <c r="K609" s="50">
        <f t="shared" si="252"/>
        <v>102615700.59999999</v>
      </c>
      <c r="L609" s="50">
        <v>102582114.5</v>
      </c>
      <c r="M609" s="50">
        <f t="shared" si="253"/>
        <v>102565542.09999999</v>
      </c>
      <c r="N609" s="50">
        <v>102548969.7</v>
      </c>
      <c r="O609" s="50">
        <f t="shared" si="254"/>
        <v>103504494.34999999</v>
      </c>
      <c r="P609" s="50">
        <v>104460019</v>
      </c>
      <c r="Q609" s="50">
        <f t="shared" si="255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124</v>
      </c>
      <c r="C610" s="50" t="s">
        <v>508</v>
      </c>
      <c r="D610" s="50" t="s">
        <v>518</v>
      </c>
      <c r="E610" s="50" t="str">
        <f t="shared" si="243"/>
        <v>natural gas nonpeaker</v>
      </c>
      <c r="F610" s="50">
        <v>201874781.69999999</v>
      </c>
      <c r="G610" s="50">
        <f t="shared" si="250"/>
        <v>203263796.39999998</v>
      </c>
      <c r="H610" s="50">
        <v>204652811.09999999</v>
      </c>
      <c r="I610" s="50">
        <f t="shared" si="251"/>
        <v>214241617.19999999</v>
      </c>
      <c r="J610" s="50">
        <v>223830423.30000001</v>
      </c>
      <c r="K610" s="50">
        <f t="shared" si="252"/>
        <v>218536242.40000001</v>
      </c>
      <c r="L610" s="50">
        <v>213242061.5</v>
      </c>
      <c r="M610" s="50">
        <f t="shared" si="253"/>
        <v>217650742.55000001</v>
      </c>
      <c r="N610" s="50">
        <v>222059423.59999999</v>
      </c>
      <c r="O610" s="50">
        <f t="shared" si="254"/>
        <v>220799524.19999999</v>
      </c>
      <c r="P610" s="50">
        <v>219539624.80000001</v>
      </c>
      <c r="Q610" s="50">
        <f t="shared" si="255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124</v>
      </c>
      <c r="C611" s="50" t="s">
        <v>508</v>
      </c>
      <c r="D611" s="50" t="s">
        <v>519</v>
      </c>
      <c r="E611" s="50" t="str">
        <f t="shared" si="243"/>
        <v>natural gas peaker</v>
      </c>
      <c r="F611" s="50">
        <v>3174651.176</v>
      </c>
      <c r="G611" s="50">
        <f t="shared" si="250"/>
        <v>3595735.5844999999</v>
      </c>
      <c r="H611" s="50">
        <v>4016819.9929999998</v>
      </c>
      <c r="I611" s="50">
        <f t="shared" si="251"/>
        <v>3496898.9679999999</v>
      </c>
      <c r="J611" s="50">
        <v>2976977.943</v>
      </c>
      <c r="K611" s="50">
        <f t="shared" si="252"/>
        <v>2697380.2919999999</v>
      </c>
      <c r="L611" s="50">
        <v>2417782.6409999998</v>
      </c>
      <c r="M611" s="50">
        <f t="shared" si="253"/>
        <v>2193041.9864999996</v>
      </c>
      <c r="N611" s="50">
        <v>1968301.3319999999</v>
      </c>
      <c r="O611" s="50">
        <f t="shared" si="254"/>
        <v>1855668.1239999998</v>
      </c>
      <c r="P611" s="50">
        <v>1743034.916</v>
      </c>
      <c r="Q611" s="50">
        <f t="shared" si="255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124</v>
      </c>
      <c r="C612" s="50" t="s">
        <v>508</v>
      </c>
      <c r="D612" s="50" t="s">
        <v>520</v>
      </c>
      <c r="E612" s="50" t="str">
        <f t="shared" si="243"/>
        <v>nuclear</v>
      </c>
      <c r="F612" s="50">
        <v>39209276.159999996</v>
      </c>
      <c r="G612" s="50">
        <f t="shared" si="250"/>
        <v>39209276.159999996</v>
      </c>
      <c r="H612" s="50">
        <v>39209276.159999996</v>
      </c>
      <c r="I612" s="50">
        <f t="shared" si="251"/>
        <v>39209276.159999996</v>
      </c>
      <c r="J612" s="50">
        <v>39209276.159999996</v>
      </c>
      <c r="K612" s="50">
        <f t="shared" si="252"/>
        <v>39209276.159999996</v>
      </c>
      <c r="L612" s="50">
        <v>39209276.159999996</v>
      </c>
      <c r="M612" s="50">
        <f t="shared" si="253"/>
        <v>39209276.159999996</v>
      </c>
      <c r="N612" s="50">
        <v>39209276.159999996</v>
      </c>
      <c r="O612" s="50">
        <f t="shared" si="254"/>
        <v>39209276.159999996</v>
      </c>
      <c r="P612" s="50">
        <v>39209276.159999996</v>
      </c>
      <c r="Q612" s="50">
        <f t="shared" si="255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124</v>
      </c>
      <c r="C613" s="50" t="s">
        <v>508</v>
      </c>
      <c r="D613" s="50" t="s">
        <v>521</v>
      </c>
      <c r="E613" s="50" t="str">
        <f t="shared" si="243"/>
        <v>offshore wind</v>
      </c>
      <c r="F613" s="50">
        <v>0</v>
      </c>
      <c r="G613" s="50">
        <f t="shared" si="250"/>
        <v>0</v>
      </c>
      <c r="H613" s="50">
        <v>0</v>
      </c>
      <c r="I613" s="50">
        <f t="shared" si="251"/>
        <v>0</v>
      </c>
      <c r="J613" s="50">
        <v>0</v>
      </c>
      <c r="K613" s="50">
        <f t="shared" si="252"/>
        <v>0</v>
      </c>
      <c r="L613" s="50">
        <v>0</v>
      </c>
      <c r="M613" s="50">
        <f t="shared" si="253"/>
        <v>0</v>
      </c>
      <c r="N613" s="50">
        <v>0</v>
      </c>
      <c r="O613" s="50">
        <f t="shared" si="254"/>
        <v>0</v>
      </c>
      <c r="P613" s="50">
        <v>0</v>
      </c>
      <c r="Q613" s="50">
        <f t="shared" si="255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124</v>
      </c>
      <c r="C614" s="50" t="s">
        <v>508</v>
      </c>
      <c r="D614" s="50" t="s">
        <v>522</v>
      </c>
      <c r="E614" s="50" t="str">
        <f t="shared" si="243"/>
        <v>crude oil</v>
      </c>
      <c r="F614" s="50">
        <v>5374498.5839999998</v>
      </c>
      <c r="G614" s="50">
        <f t="shared" si="250"/>
        <v>3718051.7994999997</v>
      </c>
      <c r="H614" s="50">
        <v>2061605.0149999999</v>
      </c>
      <c r="I614" s="50">
        <f t="shared" si="251"/>
        <v>1480504.8069</v>
      </c>
      <c r="J614" s="50">
        <v>899404.59880000004</v>
      </c>
      <c r="K614" s="50">
        <f t="shared" si="252"/>
        <v>762992.81535000005</v>
      </c>
      <c r="L614" s="50">
        <v>626581.03189999994</v>
      </c>
      <c r="M614" s="50">
        <f t="shared" si="253"/>
        <v>508903.20684999996</v>
      </c>
      <c r="N614" s="50">
        <v>391225.38179999997</v>
      </c>
      <c r="O614" s="50">
        <f t="shared" si="254"/>
        <v>382322.57444999996</v>
      </c>
      <c r="P614" s="50">
        <v>373419.7671</v>
      </c>
      <c r="Q614" s="50">
        <f t="shared" si="255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124</v>
      </c>
      <c r="C615" s="50" t="s">
        <v>508</v>
      </c>
      <c r="D615" s="50" t="s">
        <v>523</v>
      </c>
      <c r="E615" s="50" t="str">
        <f t="shared" si="243"/>
        <v>solar PV</v>
      </c>
      <c r="F615" s="50">
        <v>704638.41899999999</v>
      </c>
      <c r="G615" s="50">
        <f t="shared" si="250"/>
        <v>762756.49644999998</v>
      </c>
      <c r="H615" s="50">
        <v>820874.57389999996</v>
      </c>
      <c r="I615" s="50">
        <f t="shared" si="251"/>
        <v>890475.33525</v>
      </c>
      <c r="J615" s="50">
        <v>960076.09660000005</v>
      </c>
      <c r="K615" s="50">
        <f t="shared" si="252"/>
        <v>1044148.1883</v>
      </c>
      <c r="L615" s="50">
        <v>1128220.28</v>
      </c>
      <c r="M615" s="50">
        <f t="shared" si="253"/>
        <v>1248173.2209999999</v>
      </c>
      <c r="N615" s="50">
        <v>1368126.162</v>
      </c>
      <c r="O615" s="50">
        <f t="shared" si="254"/>
        <v>1527793.6864999998</v>
      </c>
      <c r="P615" s="50">
        <v>1687461.2109999999</v>
      </c>
      <c r="Q615" s="50">
        <f t="shared" si="255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124</v>
      </c>
      <c r="C616" s="50" t="s">
        <v>508</v>
      </c>
      <c r="D616" s="50" t="s">
        <v>524</v>
      </c>
      <c r="E616" s="50" t="str">
        <f t="shared" si="243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124</v>
      </c>
      <c r="C617" s="50" t="s">
        <v>508</v>
      </c>
      <c r="D617" s="50" t="s">
        <v>526</v>
      </c>
      <c r="E617" s="50" t="str">
        <f t="shared" si="243"/>
        <v>solar PV</v>
      </c>
      <c r="F617" s="50">
        <v>5182014.01</v>
      </c>
      <c r="G617" s="50">
        <f t="shared" ref="G617:G630" si="256">AVERAGE(F617,H617)</f>
        <v>7056874.1095000003</v>
      </c>
      <c r="H617" s="50">
        <v>8931734.2090000007</v>
      </c>
      <c r="I617" s="50">
        <f t="shared" ref="I617:I630" si="257">AVERAGE(H617,J617)</f>
        <v>8931707.7355000004</v>
      </c>
      <c r="J617" s="50">
        <v>8931681.2620000001</v>
      </c>
      <c r="K617" s="50">
        <f t="shared" ref="K617:K630" si="258">AVERAGE(J617,L617)</f>
        <v>8887177.5040000007</v>
      </c>
      <c r="L617" s="50">
        <v>8842673.7459999993</v>
      </c>
      <c r="M617" s="50">
        <f t="shared" ref="M617:M630" si="259">AVERAGE(L617,N617)</f>
        <v>9174156.568500001</v>
      </c>
      <c r="N617" s="50">
        <v>9505639.3910000008</v>
      </c>
      <c r="O617" s="50">
        <f t="shared" ref="O617:O630" si="260">AVERAGE(N617,P617)</f>
        <v>12144428.3255</v>
      </c>
      <c r="P617" s="50">
        <v>14783217.26</v>
      </c>
      <c r="Q617" s="50">
        <f t="shared" ref="Q617:Q630" si="261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126</v>
      </c>
      <c r="C618" s="50" t="s">
        <v>508</v>
      </c>
      <c r="D618" s="50" t="s">
        <v>511</v>
      </c>
      <c r="E618" s="50" t="str">
        <f t="shared" si="243"/>
        <v>biomass</v>
      </c>
      <c r="F618" s="50">
        <v>0</v>
      </c>
      <c r="G618" s="50">
        <f t="shared" si="256"/>
        <v>4052.5518750000001</v>
      </c>
      <c r="H618" s="50">
        <v>8105.1037500000002</v>
      </c>
      <c r="I618" s="50">
        <f t="shared" si="257"/>
        <v>15100.861874999999</v>
      </c>
      <c r="J618" s="50">
        <v>22096.62</v>
      </c>
      <c r="K618" s="50">
        <f t="shared" si="258"/>
        <v>22096.62</v>
      </c>
      <c r="L618" s="50">
        <v>22096.62</v>
      </c>
      <c r="M618" s="50">
        <f t="shared" si="259"/>
        <v>22096.62</v>
      </c>
      <c r="N618" s="50">
        <v>22096.62</v>
      </c>
      <c r="O618" s="50">
        <f t="shared" si="260"/>
        <v>22096.62</v>
      </c>
      <c r="P618" s="50">
        <v>22096.62</v>
      </c>
      <c r="Q618" s="50">
        <f t="shared" si="261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126</v>
      </c>
      <c r="C619" s="50" t="s">
        <v>508</v>
      </c>
      <c r="D619" s="50" t="s">
        <v>512</v>
      </c>
      <c r="E619" s="50" t="str">
        <f t="shared" si="243"/>
        <v>hard coal</v>
      </c>
      <c r="F619" s="50">
        <v>33791705.670000002</v>
      </c>
      <c r="G619" s="50">
        <f t="shared" si="256"/>
        <v>33799032.995000005</v>
      </c>
      <c r="H619" s="50">
        <v>33806360.32</v>
      </c>
      <c r="I619" s="50">
        <f t="shared" si="257"/>
        <v>33870241.605000004</v>
      </c>
      <c r="J619" s="50">
        <v>33934122.890000001</v>
      </c>
      <c r="K619" s="50">
        <f t="shared" si="258"/>
        <v>27264390.649999999</v>
      </c>
      <c r="L619" s="50">
        <v>20594658.41</v>
      </c>
      <c r="M619" s="50">
        <f t="shared" si="259"/>
        <v>20594658.41</v>
      </c>
      <c r="N619" s="50">
        <v>20594658.41</v>
      </c>
      <c r="O619" s="50">
        <f t="shared" si="260"/>
        <v>20594658.41</v>
      </c>
      <c r="P619" s="50">
        <v>20594658.41</v>
      </c>
      <c r="Q619" s="50">
        <f t="shared" si="261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126</v>
      </c>
      <c r="C620" s="50" t="s">
        <v>508</v>
      </c>
      <c r="D620" s="50" t="s">
        <v>513</v>
      </c>
      <c r="E620" s="50" t="str">
        <f t="shared" si="243"/>
        <v>solar thermal</v>
      </c>
      <c r="F620" s="50">
        <v>0</v>
      </c>
      <c r="G620" s="50">
        <f t="shared" si="256"/>
        <v>0</v>
      </c>
      <c r="H620" s="50">
        <v>0</v>
      </c>
      <c r="I620" s="50">
        <f t="shared" si="257"/>
        <v>0</v>
      </c>
      <c r="J620" s="50">
        <v>0</v>
      </c>
      <c r="K620" s="50">
        <f t="shared" si="258"/>
        <v>0</v>
      </c>
      <c r="L620" s="50">
        <v>0</v>
      </c>
      <c r="M620" s="50">
        <f t="shared" si="259"/>
        <v>0</v>
      </c>
      <c r="N620" s="50">
        <v>0</v>
      </c>
      <c r="O620" s="50">
        <f t="shared" si="260"/>
        <v>0</v>
      </c>
      <c r="P620" s="50">
        <v>0</v>
      </c>
      <c r="Q620" s="50">
        <f t="shared" si="261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126</v>
      </c>
      <c r="C621" s="50" t="s">
        <v>508</v>
      </c>
      <c r="D621" s="50" t="s">
        <v>514</v>
      </c>
      <c r="E621" s="50" t="str">
        <f t="shared" si="243"/>
        <v>geothermal</v>
      </c>
      <c r="F621" s="50">
        <v>275940</v>
      </c>
      <c r="G621" s="50">
        <f t="shared" si="256"/>
        <v>275940</v>
      </c>
      <c r="H621" s="50">
        <v>275940</v>
      </c>
      <c r="I621" s="50">
        <f t="shared" si="257"/>
        <v>275940</v>
      </c>
      <c r="J621" s="50">
        <v>275940</v>
      </c>
      <c r="K621" s="50">
        <f t="shared" si="258"/>
        <v>275940</v>
      </c>
      <c r="L621" s="50">
        <v>275940</v>
      </c>
      <c r="M621" s="50">
        <f t="shared" si="259"/>
        <v>275940</v>
      </c>
      <c r="N621" s="50">
        <v>275940</v>
      </c>
      <c r="O621" s="50">
        <f t="shared" si="260"/>
        <v>275940</v>
      </c>
      <c r="P621" s="50">
        <v>275940</v>
      </c>
      <c r="Q621" s="50">
        <f t="shared" si="261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126</v>
      </c>
      <c r="C622" s="50" t="s">
        <v>508</v>
      </c>
      <c r="D622" s="50" t="s">
        <v>515</v>
      </c>
      <c r="E622" s="50" t="str">
        <f t="shared" si="243"/>
        <v>hydro</v>
      </c>
      <c r="F622" s="50">
        <v>703197.30350000004</v>
      </c>
      <c r="G622" s="50">
        <f t="shared" si="256"/>
        <v>703197.30350000004</v>
      </c>
      <c r="H622" s="50">
        <v>703197.30350000004</v>
      </c>
      <c r="I622" s="50">
        <f t="shared" si="257"/>
        <v>703197.30350000004</v>
      </c>
      <c r="J622" s="50">
        <v>703197.30350000004</v>
      </c>
      <c r="K622" s="50">
        <f t="shared" si="258"/>
        <v>703197.30350000004</v>
      </c>
      <c r="L622" s="50">
        <v>703197.30350000004</v>
      </c>
      <c r="M622" s="50">
        <f t="shared" si="259"/>
        <v>703197.30350000004</v>
      </c>
      <c r="N622" s="50">
        <v>703197.30350000004</v>
      </c>
      <c r="O622" s="50">
        <f t="shared" si="260"/>
        <v>703197.30350000004</v>
      </c>
      <c r="P622" s="50">
        <v>703197.30350000004</v>
      </c>
      <c r="Q622" s="50">
        <f t="shared" si="261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126</v>
      </c>
      <c r="C623" s="50" t="s">
        <v>508</v>
      </c>
      <c r="D623" s="50" t="s">
        <v>517</v>
      </c>
      <c r="E623" s="50" t="str">
        <f t="shared" si="243"/>
        <v>hydro</v>
      </c>
      <c r="F623" s="50">
        <v>0</v>
      </c>
      <c r="G623" s="50">
        <f t="shared" si="256"/>
        <v>0</v>
      </c>
      <c r="H623" s="50">
        <v>0</v>
      </c>
      <c r="I623" s="50">
        <f t="shared" si="257"/>
        <v>0</v>
      </c>
      <c r="J623" s="50">
        <v>0</v>
      </c>
      <c r="K623" s="50">
        <f t="shared" si="258"/>
        <v>0</v>
      </c>
      <c r="L623" s="50">
        <v>0</v>
      </c>
      <c r="M623" s="50">
        <f t="shared" si="259"/>
        <v>0</v>
      </c>
      <c r="N623" s="50">
        <v>0</v>
      </c>
      <c r="O623" s="50">
        <f t="shared" si="260"/>
        <v>0</v>
      </c>
      <c r="P623" s="50">
        <v>0</v>
      </c>
      <c r="Q623" s="50">
        <f t="shared" si="261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126</v>
      </c>
      <c r="C624" s="50" t="s">
        <v>508</v>
      </c>
      <c r="D624" s="50" t="s">
        <v>516</v>
      </c>
      <c r="E624" s="50" t="str">
        <f t="shared" si="243"/>
        <v>onshore wind</v>
      </c>
      <c r="F624" s="50">
        <v>1022094.603</v>
      </c>
      <c r="G624" s="50">
        <f t="shared" si="256"/>
        <v>1018051.645</v>
      </c>
      <c r="H624" s="50">
        <v>1014008.687</v>
      </c>
      <c r="I624" s="50">
        <f t="shared" si="257"/>
        <v>1012048.4995</v>
      </c>
      <c r="J624" s="50">
        <v>1010088.312</v>
      </c>
      <c r="K624" s="50">
        <f t="shared" si="258"/>
        <v>1009230.9375</v>
      </c>
      <c r="L624" s="50">
        <v>1008373.563</v>
      </c>
      <c r="M624" s="50">
        <f t="shared" si="259"/>
        <v>1003385.1724</v>
      </c>
      <c r="N624" s="50">
        <v>998396.7818</v>
      </c>
      <c r="O624" s="50">
        <f t="shared" si="260"/>
        <v>1001344.7099</v>
      </c>
      <c r="P624" s="50">
        <v>1004292.638</v>
      </c>
      <c r="Q624" s="50">
        <f t="shared" si="261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126</v>
      </c>
      <c r="C625" s="50" t="s">
        <v>508</v>
      </c>
      <c r="D625" s="50" t="s">
        <v>518</v>
      </c>
      <c r="E625" s="50" t="str">
        <f t="shared" si="243"/>
        <v>natural gas nonpeaker</v>
      </c>
      <c r="F625" s="50">
        <v>10798682.689999999</v>
      </c>
      <c r="G625" s="50">
        <f t="shared" si="256"/>
        <v>9971939.1569999997</v>
      </c>
      <c r="H625" s="50">
        <v>9145195.6239999998</v>
      </c>
      <c r="I625" s="50">
        <f t="shared" si="257"/>
        <v>8379107.2644999996</v>
      </c>
      <c r="J625" s="50">
        <v>7613018.9050000003</v>
      </c>
      <c r="K625" s="50">
        <f t="shared" si="258"/>
        <v>10083828.9725</v>
      </c>
      <c r="L625" s="50">
        <v>12554639.039999999</v>
      </c>
      <c r="M625" s="50">
        <f t="shared" si="259"/>
        <v>12169876.594999999</v>
      </c>
      <c r="N625" s="50">
        <v>11785114.15</v>
      </c>
      <c r="O625" s="50">
        <f t="shared" si="260"/>
        <v>13674996.039999999</v>
      </c>
      <c r="P625" s="50">
        <v>15564877.93</v>
      </c>
      <c r="Q625" s="50">
        <f t="shared" si="261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126</v>
      </c>
      <c r="C626" s="50" t="s">
        <v>508</v>
      </c>
      <c r="D626" s="50" t="s">
        <v>519</v>
      </c>
      <c r="E626" s="50" t="str">
        <f t="shared" si="243"/>
        <v>natural gas peaker</v>
      </c>
      <c r="F626" s="50">
        <v>3531.0744300000001</v>
      </c>
      <c r="G626" s="50">
        <f t="shared" si="256"/>
        <v>2521.3226400000003</v>
      </c>
      <c r="H626" s="50">
        <v>1511.5708500000001</v>
      </c>
      <c r="I626" s="50">
        <f t="shared" si="257"/>
        <v>755.78542500000003</v>
      </c>
      <c r="J626" s="50">
        <v>0</v>
      </c>
      <c r="K626" s="50">
        <f t="shared" si="258"/>
        <v>0</v>
      </c>
      <c r="L626" s="50">
        <v>0</v>
      </c>
      <c r="M626" s="50">
        <f t="shared" si="259"/>
        <v>0</v>
      </c>
      <c r="N626" s="50">
        <v>0</v>
      </c>
      <c r="O626" s="50">
        <f t="shared" si="260"/>
        <v>0</v>
      </c>
      <c r="P626" s="50">
        <v>0</v>
      </c>
      <c r="Q626" s="50">
        <f t="shared" si="261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126</v>
      </c>
      <c r="C627" s="50" t="s">
        <v>508</v>
      </c>
      <c r="D627" s="50" t="s">
        <v>520</v>
      </c>
      <c r="E627" s="50" t="str">
        <f t="shared" si="243"/>
        <v>nuclear</v>
      </c>
      <c r="F627" s="50">
        <v>0</v>
      </c>
      <c r="G627" s="50">
        <f t="shared" si="256"/>
        <v>0</v>
      </c>
      <c r="H627" s="50">
        <v>0</v>
      </c>
      <c r="I627" s="50">
        <f t="shared" si="257"/>
        <v>0</v>
      </c>
      <c r="J627" s="50">
        <v>0</v>
      </c>
      <c r="K627" s="50">
        <f t="shared" si="258"/>
        <v>0</v>
      </c>
      <c r="L627" s="50">
        <v>0</v>
      </c>
      <c r="M627" s="50">
        <f t="shared" si="259"/>
        <v>0</v>
      </c>
      <c r="N627" s="50">
        <v>0</v>
      </c>
      <c r="O627" s="50">
        <f t="shared" si="260"/>
        <v>0</v>
      </c>
      <c r="P627" s="50">
        <v>0</v>
      </c>
      <c r="Q627" s="50">
        <f t="shared" si="261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126</v>
      </c>
      <c r="C628" s="50" t="s">
        <v>508</v>
      </c>
      <c r="D628" s="50" t="s">
        <v>521</v>
      </c>
      <c r="E628" s="50" t="str">
        <f t="shared" si="243"/>
        <v>offshore wind</v>
      </c>
      <c r="F628" s="50">
        <v>0</v>
      </c>
      <c r="G628" s="50">
        <f t="shared" si="256"/>
        <v>0</v>
      </c>
      <c r="H628" s="50">
        <v>0</v>
      </c>
      <c r="I628" s="50">
        <f t="shared" si="257"/>
        <v>0</v>
      </c>
      <c r="J628" s="50">
        <v>0</v>
      </c>
      <c r="K628" s="50">
        <f t="shared" si="258"/>
        <v>0</v>
      </c>
      <c r="L628" s="50">
        <v>0</v>
      </c>
      <c r="M628" s="50">
        <f t="shared" si="259"/>
        <v>0</v>
      </c>
      <c r="N628" s="50">
        <v>0</v>
      </c>
      <c r="O628" s="50">
        <f t="shared" si="260"/>
        <v>0</v>
      </c>
      <c r="P628" s="50">
        <v>0</v>
      </c>
      <c r="Q628" s="50">
        <f t="shared" si="261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126</v>
      </c>
      <c r="C629" s="50" t="s">
        <v>508</v>
      </c>
      <c r="D629" s="50" t="s">
        <v>522</v>
      </c>
      <c r="E629" s="50" t="str">
        <f t="shared" si="243"/>
        <v>crude oil</v>
      </c>
      <c r="F629" s="50">
        <v>34784.336640000001</v>
      </c>
      <c r="G629" s="50">
        <f t="shared" si="256"/>
        <v>34784.336640000001</v>
      </c>
      <c r="H629" s="50">
        <v>34784.336640000001</v>
      </c>
      <c r="I629" s="50">
        <f t="shared" si="257"/>
        <v>34784.336640000001</v>
      </c>
      <c r="J629" s="50">
        <v>34784.336640000001</v>
      </c>
      <c r="K629" s="50">
        <f t="shared" si="258"/>
        <v>34784.336640000001</v>
      </c>
      <c r="L629" s="50">
        <v>34784.336640000001</v>
      </c>
      <c r="M629" s="50">
        <f t="shared" si="259"/>
        <v>34784.336640000001</v>
      </c>
      <c r="N629" s="50">
        <v>34784.336640000001</v>
      </c>
      <c r="O629" s="50">
        <f t="shared" si="260"/>
        <v>34784.336640000001</v>
      </c>
      <c r="P629" s="50">
        <v>34784.336640000001</v>
      </c>
      <c r="Q629" s="50">
        <f t="shared" si="261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126</v>
      </c>
      <c r="C630" s="50" t="s">
        <v>508</v>
      </c>
      <c r="D630" s="50" t="s">
        <v>523</v>
      </c>
      <c r="E630" s="50" t="str">
        <f t="shared" si="243"/>
        <v>solar PV</v>
      </c>
      <c r="F630" s="50">
        <v>486581.56310000003</v>
      </c>
      <c r="G630" s="50">
        <f t="shared" si="256"/>
        <v>548777.45460000006</v>
      </c>
      <c r="H630" s="50">
        <v>610973.34609999997</v>
      </c>
      <c r="I630" s="50">
        <f t="shared" si="257"/>
        <v>622564.30040000007</v>
      </c>
      <c r="J630" s="50">
        <v>634155.25470000005</v>
      </c>
      <c r="K630" s="50">
        <f t="shared" si="258"/>
        <v>636093.37470000004</v>
      </c>
      <c r="L630" s="50">
        <v>638031.49470000004</v>
      </c>
      <c r="M630" s="50">
        <f t="shared" si="259"/>
        <v>639187.19825000002</v>
      </c>
      <c r="N630" s="50">
        <v>640342.90179999999</v>
      </c>
      <c r="O630" s="50">
        <f t="shared" si="260"/>
        <v>642464.96714999992</v>
      </c>
      <c r="P630" s="50">
        <v>644587.03249999997</v>
      </c>
      <c r="Q630" s="50">
        <f t="shared" si="261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126</v>
      </c>
      <c r="C631" s="50" t="s">
        <v>508</v>
      </c>
      <c r="D631" s="50" t="s">
        <v>524</v>
      </c>
      <c r="E631" s="50" t="str">
        <f t="shared" si="243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126</v>
      </c>
      <c r="C632" s="50" t="s">
        <v>508</v>
      </c>
      <c r="D632" s="50" t="s">
        <v>526</v>
      </c>
      <c r="E632" s="50" t="str">
        <f t="shared" si="243"/>
        <v>solar PV</v>
      </c>
      <c r="F632" s="50">
        <v>2028226.15</v>
      </c>
      <c r="G632" s="50">
        <f t="shared" ref="G632:G645" si="262">AVERAGE(F632,H632)</f>
        <v>2372589.6365</v>
      </c>
      <c r="H632" s="50">
        <v>2716953.1230000001</v>
      </c>
      <c r="I632" s="50">
        <f t="shared" ref="I632:I645" si="263">AVERAGE(H632,J632)</f>
        <v>2716730.9000000004</v>
      </c>
      <c r="J632" s="50">
        <v>2716508.6770000001</v>
      </c>
      <c r="K632" s="50">
        <f t="shared" ref="K632:K645" si="264">AVERAGE(J632,L632)</f>
        <v>2702931.5415000003</v>
      </c>
      <c r="L632" s="50">
        <v>2689354.406</v>
      </c>
      <c r="M632" s="50">
        <f t="shared" ref="M632:M645" si="265">AVERAGE(L632,N632)</f>
        <v>2675950.5834999997</v>
      </c>
      <c r="N632" s="50">
        <v>2662546.7609999999</v>
      </c>
      <c r="O632" s="50">
        <f t="shared" ref="O632:O645" si="266">AVERAGE(N632,P632)</f>
        <v>2649248.0159999998</v>
      </c>
      <c r="P632" s="50">
        <v>2635949.2710000002</v>
      </c>
      <c r="Q632" s="50">
        <f t="shared" ref="Q632:Q645" si="267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132</v>
      </c>
      <c r="C633" s="50" t="s">
        <v>508</v>
      </c>
      <c r="D633" s="50" t="s">
        <v>511</v>
      </c>
      <c r="E633" s="50" t="str">
        <f t="shared" si="243"/>
        <v>biomass</v>
      </c>
      <c r="F633" s="50">
        <v>0</v>
      </c>
      <c r="G633" s="50">
        <f t="shared" si="262"/>
        <v>0</v>
      </c>
      <c r="H633" s="50">
        <v>0</v>
      </c>
      <c r="I633" s="50">
        <f t="shared" si="263"/>
        <v>0</v>
      </c>
      <c r="J633" s="50">
        <v>0</v>
      </c>
      <c r="K633" s="50">
        <f t="shared" si="264"/>
        <v>0</v>
      </c>
      <c r="L633" s="50">
        <v>0</v>
      </c>
      <c r="M633" s="50">
        <f t="shared" si="265"/>
        <v>0</v>
      </c>
      <c r="N633" s="50">
        <v>0</v>
      </c>
      <c r="O633" s="50">
        <f t="shared" si="266"/>
        <v>0</v>
      </c>
      <c r="P633" s="50">
        <v>0</v>
      </c>
      <c r="Q633" s="50">
        <f t="shared" si="267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132</v>
      </c>
      <c r="C634" s="50" t="s">
        <v>508</v>
      </c>
      <c r="D634" s="50" t="s">
        <v>512</v>
      </c>
      <c r="E634" s="50" t="str">
        <f t="shared" si="243"/>
        <v>hard coal</v>
      </c>
      <c r="F634" s="50">
        <v>14828249.6</v>
      </c>
      <c r="G634" s="50">
        <f t="shared" si="262"/>
        <v>13141786.085000001</v>
      </c>
      <c r="H634" s="50">
        <v>11455322.57</v>
      </c>
      <c r="I634" s="50">
        <f t="shared" si="263"/>
        <v>10997417.725000001</v>
      </c>
      <c r="J634" s="50">
        <v>10539512.880000001</v>
      </c>
      <c r="K634" s="50">
        <f t="shared" si="264"/>
        <v>11127314.16</v>
      </c>
      <c r="L634" s="50">
        <v>11715115.439999999</v>
      </c>
      <c r="M634" s="50">
        <f t="shared" si="265"/>
        <v>11918160.460000001</v>
      </c>
      <c r="N634" s="50">
        <v>12121205.48</v>
      </c>
      <c r="O634" s="50">
        <f t="shared" si="266"/>
        <v>12138959.535</v>
      </c>
      <c r="P634" s="50">
        <v>12156713.59</v>
      </c>
      <c r="Q634" s="50">
        <f t="shared" si="267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132</v>
      </c>
      <c r="C635" s="50" t="s">
        <v>508</v>
      </c>
      <c r="D635" s="50" t="s">
        <v>513</v>
      </c>
      <c r="E635" s="50" t="str">
        <f t="shared" si="243"/>
        <v>solar thermal</v>
      </c>
      <c r="F635" s="50">
        <v>0</v>
      </c>
      <c r="G635" s="50">
        <f t="shared" si="262"/>
        <v>0</v>
      </c>
      <c r="H635" s="50">
        <v>0</v>
      </c>
      <c r="I635" s="50">
        <f t="shared" si="263"/>
        <v>0</v>
      </c>
      <c r="J635" s="50">
        <v>0</v>
      </c>
      <c r="K635" s="50">
        <f t="shared" si="264"/>
        <v>0</v>
      </c>
      <c r="L635" s="50">
        <v>0</v>
      </c>
      <c r="M635" s="50">
        <f t="shared" si="265"/>
        <v>0</v>
      </c>
      <c r="N635" s="50">
        <v>0</v>
      </c>
      <c r="O635" s="50">
        <f t="shared" si="266"/>
        <v>0</v>
      </c>
      <c r="P635" s="50">
        <v>0</v>
      </c>
      <c r="Q635" s="50">
        <f t="shared" si="267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132</v>
      </c>
      <c r="C636" s="50" t="s">
        <v>508</v>
      </c>
      <c r="D636" s="50" t="s">
        <v>514</v>
      </c>
      <c r="E636" s="50" t="str">
        <f t="shared" si="243"/>
        <v>geothermal</v>
      </c>
      <c r="F636" s="50">
        <v>0</v>
      </c>
      <c r="G636" s="50">
        <f t="shared" si="262"/>
        <v>0</v>
      </c>
      <c r="H636" s="50">
        <v>0</v>
      </c>
      <c r="I636" s="50">
        <f t="shared" si="263"/>
        <v>0</v>
      </c>
      <c r="J636" s="50">
        <v>0</v>
      </c>
      <c r="K636" s="50">
        <f t="shared" si="264"/>
        <v>0</v>
      </c>
      <c r="L636" s="50">
        <v>0</v>
      </c>
      <c r="M636" s="50">
        <f t="shared" si="265"/>
        <v>0</v>
      </c>
      <c r="N636" s="50">
        <v>0</v>
      </c>
      <c r="O636" s="50">
        <f t="shared" si="266"/>
        <v>0</v>
      </c>
      <c r="P636" s="50">
        <v>0</v>
      </c>
      <c r="Q636" s="50">
        <f t="shared" si="267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132</v>
      </c>
      <c r="C637" s="50" t="s">
        <v>508</v>
      </c>
      <c r="D637" s="50" t="s">
        <v>515</v>
      </c>
      <c r="E637" s="50" t="str">
        <f t="shared" si="243"/>
        <v>hydro</v>
      </c>
      <c r="F637" s="50">
        <v>1154255.085</v>
      </c>
      <c r="G637" s="50">
        <f t="shared" si="262"/>
        <v>1159736.0385</v>
      </c>
      <c r="H637" s="50">
        <v>1165216.9920000001</v>
      </c>
      <c r="I637" s="50">
        <f t="shared" si="263"/>
        <v>1159736.0385</v>
      </c>
      <c r="J637" s="50">
        <v>1154255.085</v>
      </c>
      <c r="K637" s="50">
        <f t="shared" si="264"/>
        <v>1154255.085</v>
      </c>
      <c r="L637" s="50">
        <v>1154255.085</v>
      </c>
      <c r="M637" s="50">
        <f t="shared" si="265"/>
        <v>1159736.0385</v>
      </c>
      <c r="N637" s="50">
        <v>1165216.9920000001</v>
      </c>
      <c r="O637" s="50">
        <f t="shared" si="266"/>
        <v>1165216.9920000001</v>
      </c>
      <c r="P637" s="50">
        <v>1165216.9920000001</v>
      </c>
      <c r="Q637" s="50">
        <f t="shared" si="267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132</v>
      </c>
      <c r="C638" s="50" t="s">
        <v>508</v>
      </c>
      <c r="D638" s="50" t="s">
        <v>517</v>
      </c>
      <c r="E638" s="50" t="str">
        <f t="shared" si="243"/>
        <v>hydro</v>
      </c>
      <c r="F638" s="50">
        <v>0</v>
      </c>
      <c r="G638" s="50">
        <f t="shared" si="262"/>
        <v>0</v>
      </c>
      <c r="H638" s="50">
        <v>0</v>
      </c>
      <c r="I638" s="50">
        <f t="shared" si="263"/>
        <v>0</v>
      </c>
      <c r="J638" s="50">
        <v>0</v>
      </c>
      <c r="K638" s="50">
        <f t="shared" si="264"/>
        <v>0</v>
      </c>
      <c r="L638" s="50">
        <v>0</v>
      </c>
      <c r="M638" s="50">
        <f t="shared" si="265"/>
        <v>0</v>
      </c>
      <c r="N638" s="50">
        <v>0</v>
      </c>
      <c r="O638" s="50">
        <f t="shared" si="266"/>
        <v>0</v>
      </c>
      <c r="P638" s="50">
        <v>0</v>
      </c>
      <c r="Q638" s="50">
        <f t="shared" si="267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132</v>
      </c>
      <c r="C639" s="50" t="s">
        <v>508</v>
      </c>
      <c r="D639" s="50" t="s">
        <v>516</v>
      </c>
      <c r="E639" s="50" t="str">
        <f t="shared" si="243"/>
        <v>onshore wind</v>
      </c>
      <c r="F639" s="50">
        <v>0</v>
      </c>
      <c r="G639" s="50">
        <f t="shared" si="262"/>
        <v>427292.00514999998</v>
      </c>
      <c r="H639" s="50">
        <v>854584.01029999997</v>
      </c>
      <c r="I639" s="50">
        <f t="shared" si="263"/>
        <v>948127.91914999997</v>
      </c>
      <c r="J639" s="50">
        <v>1041671.828</v>
      </c>
      <c r="K639" s="50">
        <f t="shared" si="264"/>
        <v>1041671.828</v>
      </c>
      <c r="L639" s="50">
        <v>1041671.828</v>
      </c>
      <c r="M639" s="50">
        <f t="shared" si="265"/>
        <v>1041671.828</v>
      </c>
      <c r="N639" s="50">
        <v>1041671.828</v>
      </c>
      <c r="O639" s="50">
        <f t="shared" si="266"/>
        <v>1041671.828</v>
      </c>
      <c r="P639" s="50">
        <v>1041671.828</v>
      </c>
      <c r="Q639" s="50">
        <f t="shared" si="267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132</v>
      </c>
      <c r="C640" s="50" t="s">
        <v>508</v>
      </c>
      <c r="D640" s="50" t="s">
        <v>518</v>
      </c>
      <c r="E640" s="50" t="str">
        <f t="shared" si="243"/>
        <v>natural gas nonpeaker</v>
      </c>
      <c r="F640" s="50">
        <v>62015010.039999999</v>
      </c>
      <c r="G640" s="50">
        <f t="shared" si="262"/>
        <v>61919040.799999997</v>
      </c>
      <c r="H640" s="50">
        <v>61823071.560000002</v>
      </c>
      <c r="I640" s="50">
        <f t="shared" si="263"/>
        <v>61875325.850000001</v>
      </c>
      <c r="J640" s="50">
        <v>61927580.140000001</v>
      </c>
      <c r="K640" s="50">
        <f t="shared" si="264"/>
        <v>60161723.004999995</v>
      </c>
      <c r="L640" s="50">
        <v>58395865.869999997</v>
      </c>
      <c r="M640" s="50">
        <f t="shared" si="265"/>
        <v>57837147.724999994</v>
      </c>
      <c r="N640" s="50">
        <v>57278429.579999998</v>
      </c>
      <c r="O640" s="50">
        <f t="shared" si="266"/>
        <v>56390849.024999999</v>
      </c>
      <c r="P640" s="50">
        <v>55503268.469999999</v>
      </c>
      <c r="Q640" s="50">
        <f t="shared" si="267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132</v>
      </c>
      <c r="C641" s="50" t="s">
        <v>508</v>
      </c>
      <c r="D641" s="50" t="s">
        <v>519</v>
      </c>
      <c r="E641" s="50" t="str">
        <f t="shared" si="243"/>
        <v>natural gas peaker</v>
      </c>
      <c r="F641" s="50">
        <v>188940.11960000001</v>
      </c>
      <c r="G641" s="50">
        <f t="shared" si="262"/>
        <v>187388.11960000001</v>
      </c>
      <c r="H641" s="50">
        <v>185836.11960000001</v>
      </c>
      <c r="I641" s="50">
        <f t="shared" si="263"/>
        <v>187388.11960000001</v>
      </c>
      <c r="J641" s="50">
        <v>188940.11960000001</v>
      </c>
      <c r="K641" s="50">
        <f t="shared" si="264"/>
        <v>187388.11960000001</v>
      </c>
      <c r="L641" s="50">
        <v>185836.11960000001</v>
      </c>
      <c r="M641" s="50">
        <f t="shared" si="265"/>
        <v>185836.11960000001</v>
      </c>
      <c r="N641" s="50">
        <v>185836.11960000001</v>
      </c>
      <c r="O641" s="50">
        <f t="shared" si="266"/>
        <v>185836.11960000001</v>
      </c>
      <c r="P641" s="50">
        <v>185836.11960000001</v>
      </c>
      <c r="Q641" s="50">
        <f t="shared" si="267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132</v>
      </c>
      <c r="C642" s="50" t="s">
        <v>508</v>
      </c>
      <c r="D642" s="50" t="s">
        <v>520</v>
      </c>
      <c r="E642" s="50" t="str">
        <f t="shared" si="243"/>
        <v>nuclear</v>
      </c>
      <c r="F642" s="50">
        <v>28205382.530000001</v>
      </c>
      <c r="G642" s="50">
        <f t="shared" si="262"/>
        <v>28205382.530000001</v>
      </c>
      <c r="H642" s="50">
        <v>28205382.530000001</v>
      </c>
      <c r="I642" s="50">
        <f t="shared" si="263"/>
        <v>28205382.530000001</v>
      </c>
      <c r="J642" s="50">
        <v>28205382.530000001</v>
      </c>
      <c r="K642" s="50">
        <f t="shared" si="264"/>
        <v>28205382.530000001</v>
      </c>
      <c r="L642" s="50">
        <v>28205382.530000001</v>
      </c>
      <c r="M642" s="50">
        <f t="shared" si="265"/>
        <v>28205382.530000001</v>
      </c>
      <c r="N642" s="50">
        <v>28205382.530000001</v>
      </c>
      <c r="O642" s="50">
        <f t="shared" si="266"/>
        <v>28205382.530000001</v>
      </c>
      <c r="P642" s="50">
        <v>28205382.530000001</v>
      </c>
      <c r="Q642" s="50">
        <f t="shared" si="267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132</v>
      </c>
      <c r="C643" s="50" t="s">
        <v>508</v>
      </c>
      <c r="D643" s="50" t="s">
        <v>521</v>
      </c>
      <c r="E643" s="50" t="str">
        <f t="shared" ref="E643:E706" si="268">LOOKUP(D643,$U$2:$V$15,$V$2:$V$15)</f>
        <v>offshore wind</v>
      </c>
      <c r="F643" s="50">
        <v>0</v>
      </c>
      <c r="G643" s="50">
        <f t="shared" si="262"/>
        <v>0</v>
      </c>
      <c r="H643" s="50">
        <v>0</v>
      </c>
      <c r="I643" s="50">
        <f t="shared" si="263"/>
        <v>22386.613570000001</v>
      </c>
      <c r="J643" s="50">
        <v>44773.227140000003</v>
      </c>
      <c r="K643" s="50">
        <f t="shared" si="264"/>
        <v>44773.227140000003</v>
      </c>
      <c r="L643" s="50">
        <v>44773.227140000003</v>
      </c>
      <c r="M643" s="50">
        <f t="shared" si="265"/>
        <v>44773.227140000003</v>
      </c>
      <c r="N643" s="50">
        <v>44773.227140000003</v>
      </c>
      <c r="O643" s="50">
        <f t="shared" si="266"/>
        <v>44773.227140000003</v>
      </c>
      <c r="P643" s="50">
        <v>44773.227140000003</v>
      </c>
      <c r="Q643" s="50">
        <f t="shared" si="267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132</v>
      </c>
      <c r="C644" s="50" t="s">
        <v>508</v>
      </c>
      <c r="D644" s="50" t="s">
        <v>522</v>
      </c>
      <c r="E644" s="50" t="str">
        <f t="shared" si="268"/>
        <v>crude oil</v>
      </c>
      <c r="F644" s="50">
        <v>1077399.0589999999</v>
      </c>
      <c r="G644" s="50">
        <f t="shared" si="262"/>
        <v>1077399.0589999999</v>
      </c>
      <c r="H644" s="50">
        <v>1077399.0589999999</v>
      </c>
      <c r="I644" s="50">
        <f t="shared" si="263"/>
        <v>1077399.0589999999</v>
      </c>
      <c r="J644" s="50">
        <v>1077399.0589999999</v>
      </c>
      <c r="K644" s="50">
        <f t="shared" si="264"/>
        <v>1077399.0589999999</v>
      </c>
      <c r="L644" s="50">
        <v>1077399.0589999999</v>
      </c>
      <c r="M644" s="50">
        <f t="shared" si="265"/>
        <v>1077399.0589999999</v>
      </c>
      <c r="N644" s="50">
        <v>1077399.0589999999</v>
      </c>
      <c r="O644" s="50">
        <f t="shared" si="266"/>
        <v>1077399.0589999999</v>
      </c>
      <c r="P644" s="50">
        <v>1077399.0589999999</v>
      </c>
      <c r="Q644" s="50">
        <f t="shared" si="267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132</v>
      </c>
      <c r="C645" s="50" t="s">
        <v>508</v>
      </c>
      <c r="D645" s="50" t="s">
        <v>523</v>
      </c>
      <c r="E645" s="50" t="str">
        <f t="shared" si="268"/>
        <v>solar PV</v>
      </c>
      <c r="F645" s="50">
        <v>95915.57157</v>
      </c>
      <c r="G645" s="50">
        <f t="shared" si="262"/>
        <v>128444.685085</v>
      </c>
      <c r="H645" s="50">
        <v>160973.79860000001</v>
      </c>
      <c r="I645" s="50">
        <f t="shared" si="263"/>
        <v>204048.92259999999</v>
      </c>
      <c r="J645" s="50">
        <v>247124.0466</v>
      </c>
      <c r="K645" s="50">
        <f t="shared" si="264"/>
        <v>308352.48620000004</v>
      </c>
      <c r="L645" s="50">
        <v>369580.92580000003</v>
      </c>
      <c r="M645" s="50">
        <f t="shared" si="265"/>
        <v>461969.97070000006</v>
      </c>
      <c r="N645" s="50">
        <v>554359.01560000004</v>
      </c>
      <c r="O645" s="50">
        <f t="shared" si="266"/>
        <v>675759.49465000001</v>
      </c>
      <c r="P645" s="50">
        <v>797159.97369999997</v>
      </c>
      <c r="Q645" s="50">
        <f t="shared" si="267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132</v>
      </c>
      <c r="C646" s="50" t="s">
        <v>508</v>
      </c>
      <c r="D646" s="50" t="s">
        <v>524</v>
      </c>
      <c r="E646" s="50" t="str">
        <f t="shared" si="268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132</v>
      </c>
      <c r="C647" s="50" t="s">
        <v>508</v>
      </c>
      <c r="D647" s="50" t="s">
        <v>526</v>
      </c>
      <c r="E647" s="50" t="str">
        <f t="shared" si="268"/>
        <v>solar PV</v>
      </c>
      <c r="F647" s="50">
        <v>739720.84329999995</v>
      </c>
      <c r="G647" s="50">
        <f t="shared" ref="G647:G660" si="269">AVERAGE(F647,H647)</f>
        <v>785740.09829999995</v>
      </c>
      <c r="H647" s="50">
        <v>831759.35329999996</v>
      </c>
      <c r="I647" s="50">
        <f t="shared" ref="I647:I660" si="270">AVERAGE(H647,J647)</f>
        <v>831759.01049999997</v>
      </c>
      <c r="J647" s="50">
        <v>831758.66769999999</v>
      </c>
      <c r="K647" s="50">
        <f t="shared" ref="K647:K660" si="271">AVERAGE(J647,L647)</f>
        <v>827626.87675000005</v>
      </c>
      <c r="L647" s="50">
        <v>823495.0858</v>
      </c>
      <c r="M647" s="50">
        <f t="shared" ref="M647:M660" si="272">AVERAGE(L647,N647)</f>
        <v>946404.62690000003</v>
      </c>
      <c r="N647" s="50">
        <v>1069314.1680000001</v>
      </c>
      <c r="O647" s="50">
        <f t="shared" ref="O647:O660" si="273">AVERAGE(N647,P647)</f>
        <v>1355778.5389999999</v>
      </c>
      <c r="P647" s="50">
        <v>1642242.91</v>
      </c>
      <c r="Q647" s="50">
        <f t="shared" ref="Q647:Q660" si="27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129</v>
      </c>
      <c r="C648" s="50" t="s">
        <v>508</v>
      </c>
      <c r="D648" s="50" t="s">
        <v>511</v>
      </c>
      <c r="E648" s="50" t="str">
        <f t="shared" si="268"/>
        <v>biomass</v>
      </c>
      <c r="F648" s="50">
        <v>0</v>
      </c>
      <c r="G648" s="50">
        <f t="shared" si="269"/>
        <v>0</v>
      </c>
      <c r="H648" s="50">
        <v>0</v>
      </c>
      <c r="I648" s="50">
        <f t="shared" si="270"/>
        <v>0</v>
      </c>
      <c r="J648" s="50">
        <v>0</v>
      </c>
      <c r="K648" s="50">
        <f t="shared" si="271"/>
        <v>0</v>
      </c>
      <c r="L648" s="50">
        <v>0</v>
      </c>
      <c r="M648" s="50">
        <f t="shared" si="272"/>
        <v>0</v>
      </c>
      <c r="N648" s="50">
        <v>0</v>
      </c>
      <c r="O648" s="50">
        <f t="shared" si="273"/>
        <v>0</v>
      </c>
      <c r="P648" s="50">
        <v>0</v>
      </c>
      <c r="Q648" s="50">
        <f t="shared" si="27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129</v>
      </c>
      <c r="C649" s="50" t="s">
        <v>508</v>
      </c>
      <c r="D649" s="50" t="s">
        <v>512</v>
      </c>
      <c r="E649" s="50" t="str">
        <f t="shared" si="268"/>
        <v>hard coal</v>
      </c>
      <c r="F649" s="50">
        <v>0</v>
      </c>
      <c r="G649" s="50">
        <f t="shared" si="269"/>
        <v>0</v>
      </c>
      <c r="H649" s="50">
        <v>0</v>
      </c>
      <c r="I649" s="50">
        <f t="shared" si="270"/>
        <v>0</v>
      </c>
      <c r="J649" s="50">
        <v>0</v>
      </c>
      <c r="K649" s="50">
        <f t="shared" si="271"/>
        <v>0</v>
      </c>
      <c r="L649" s="50">
        <v>0</v>
      </c>
      <c r="M649" s="50">
        <f t="shared" si="272"/>
        <v>0</v>
      </c>
      <c r="N649" s="50">
        <v>0</v>
      </c>
      <c r="O649" s="50">
        <f t="shared" si="273"/>
        <v>0</v>
      </c>
      <c r="P649" s="50">
        <v>0</v>
      </c>
      <c r="Q649" s="50">
        <f t="shared" si="27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129</v>
      </c>
      <c r="C650" s="50" t="s">
        <v>508</v>
      </c>
      <c r="D650" s="50" t="s">
        <v>513</v>
      </c>
      <c r="E650" s="50" t="str">
        <f t="shared" si="268"/>
        <v>solar thermal</v>
      </c>
      <c r="F650" s="50">
        <v>0</v>
      </c>
      <c r="G650" s="50">
        <f t="shared" si="269"/>
        <v>0</v>
      </c>
      <c r="H650" s="50">
        <v>0</v>
      </c>
      <c r="I650" s="50">
        <f t="shared" si="270"/>
        <v>0</v>
      </c>
      <c r="J650" s="50">
        <v>0</v>
      </c>
      <c r="K650" s="50">
        <f t="shared" si="271"/>
        <v>0</v>
      </c>
      <c r="L650" s="50">
        <v>0</v>
      </c>
      <c r="M650" s="50">
        <f t="shared" si="272"/>
        <v>0</v>
      </c>
      <c r="N650" s="50">
        <v>0</v>
      </c>
      <c r="O650" s="50">
        <f t="shared" si="273"/>
        <v>0</v>
      </c>
      <c r="P650" s="50">
        <v>0</v>
      </c>
      <c r="Q650" s="50">
        <f t="shared" si="27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129</v>
      </c>
      <c r="C651" s="50" t="s">
        <v>508</v>
      </c>
      <c r="D651" s="50" t="s">
        <v>514</v>
      </c>
      <c r="E651" s="50" t="str">
        <f t="shared" si="268"/>
        <v>geothermal</v>
      </c>
      <c r="F651" s="50">
        <v>0</v>
      </c>
      <c r="G651" s="50">
        <f t="shared" si="269"/>
        <v>0</v>
      </c>
      <c r="H651" s="50">
        <v>0</v>
      </c>
      <c r="I651" s="50">
        <f t="shared" si="270"/>
        <v>0</v>
      </c>
      <c r="J651" s="50">
        <v>0</v>
      </c>
      <c r="K651" s="50">
        <f t="shared" si="271"/>
        <v>0</v>
      </c>
      <c r="L651" s="50">
        <v>0</v>
      </c>
      <c r="M651" s="50">
        <f t="shared" si="272"/>
        <v>0</v>
      </c>
      <c r="N651" s="50">
        <v>0</v>
      </c>
      <c r="O651" s="50">
        <f t="shared" si="273"/>
        <v>0</v>
      </c>
      <c r="P651" s="50">
        <v>0</v>
      </c>
      <c r="Q651" s="50">
        <f t="shared" si="27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129</v>
      </c>
      <c r="C652" s="50" t="s">
        <v>508</v>
      </c>
      <c r="D652" s="50" t="s">
        <v>515</v>
      </c>
      <c r="E652" s="50" t="str">
        <f t="shared" si="268"/>
        <v>hydro</v>
      </c>
      <c r="F652" s="50">
        <v>1240982.93</v>
      </c>
      <c r="G652" s="50">
        <f t="shared" si="269"/>
        <v>1242787.1200000001</v>
      </c>
      <c r="H652" s="50">
        <v>1244591.31</v>
      </c>
      <c r="I652" s="50">
        <f t="shared" si="270"/>
        <v>1244591.31</v>
      </c>
      <c r="J652" s="50">
        <v>1244591.31</v>
      </c>
      <c r="K652" s="50">
        <f t="shared" si="271"/>
        <v>1244591.31</v>
      </c>
      <c r="L652" s="50">
        <v>1244591.31</v>
      </c>
      <c r="M652" s="50">
        <f t="shared" si="272"/>
        <v>1244591.31</v>
      </c>
      <c r="N652" s="50">
        <v>1244591.31</v>
      </c>
      <c r="O652" s="50">
        <f t="shared" si="273"/>
        <v>1244591.31</v>
      </c>
      <c r="P652" s="50">
        <v>1244591.31</v>
      </c>
      <c r="Q652" s="50">
        <f t="shared" si="27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129</v>
      </c>
      <c r="C653" s="50" t="s">
        <v>508</v>
      </c>
      <c r="D653" s="50" t="s">
        <v>517</v>
      </c>
      <c r="E653" s="50" t="str">
        <f t="shared" si="268"/>
        <v>hydro</v>
      </c>
      <c r="F653" s="50">
        <v>24594713.329999998</v>
      </c>
      <c r="G653" s="50">
        <f t="shared" si="269"/>
        <v>24709936.609999999</v>
      </c>
      <c r="H653" s="50">
        <v>24825159.890000001</v>
      </c>
      <c r="I653" s="50">
        <f t="shared" si="270"/>
        <v>24447899.945</v>
      </c>
      <c r="J653" s="50">
        <v>24070640</v>
      </c>
      <c r="K653" s="50">
        <f t="shared" si="271"/>
        <v>24095963.335000001</v>
      </c>
      <c r="L653" s="50">
        <v>24121286.670000002</v>
      </c>
      <c r="M653" s="50">
        <f t="shared" si="272"/>
        <v>23723606.670000002</v>
      </c>
      <c r="N653" s="50">
        <v>23325926.670000002</v>
      </c>
      <c r="O653" s="50">
        <f t="shared" si="273"/>
        <v>23246663.335000001</v>
      </c>
      <c r="P653" s="50">
        <v>23167400</v>
      </c>
      <c r="Q653" s="50">
        <f t="shared" si="27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129</v>
      </c>
      <c r="C654" s="50" t="s">
        <v>508</v>
      </c>
      <c r="D654" s="50" t="s">
        <v>516</v>
      </c>
      <c r="E654" s="50" t="str">
        <f t="shared" si="268"/>
        <v>onshore wind</v>
      </c>
      <c r="F654" s="50">
        <v>519211.48599999998</v>
      </c>
      <c r="G654" s="50">
        <f t="shared" si="269"/>
        <v>519211.48599999998</v>
      </c>
      <c r="H654" s="50">
        <v>519211.48599999998</v>
      </c>
      <c r="I654" s="50">
        <f t="shared" si="270"/>
        <v>519211.48599999998</v>
      </c>
      <c r="J654" s="50">
        <v>519211.48599999998</v>
      </c>
      <c r="K654" s="50">
        <f t="shared" si="271"/>
        <v>519211.48599999998</v>
      </c>
      <c r="L654" s="50">
        <v>519211.48599999998</v>
      </c>
      <c r="M654" s="50">
        <f t="shared" si="272"/>
        <v>519211.48599999998</v>
      </c>
      <c r="N654" s="50">
        <v>519211.48599999998</v>
      </c>
      <c r="O654" s="50">
        <f t="shared" si="273"/>
        <v>512364.83159999998</v>
      </c>
      <c r="P654" s="50">
        <v>505518.17719999998</v>
      </c>
      <c r="Q654" s="50">
        <f t="shared" si="27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129</v>
      </c>
      <c r="C655" s="50" t="s">
        <v>508</v>
      </c>
      <c r="D655" s="50" t="s">
        <v>518</v>
      </c>
      <c r="E655" s="50" t="str">
        <f t="shared" si="268"/>
        <v>natural gas nonpeaker</v>
      </c>
      <c r="F655" s="50">
        <v>0</v>
      </c>
      <c r="G655" s="50">
        <f t="shared" si="269"/>
        <v>0</v>
      </c>
      <c r="H655" s="50">
        <v>0</v>
      </c>
      <c r="I655" s="50">
        <f t="shared" si="270"/>
        <v>0</v>
      </c>
      <c r="J655" s="50">
        <v>0</v>
      </c>
      <c r="K655" s="50">
        <f t="shared" si="271"/>
        <v>0</v>
      </c>
      <c r="L655" s="50">
        <v>0</v>
      </c>
      <c r="M655" s="50">
        <f t="shared" si="272"/>
        <v>0</v>
      </c>
      <c r="N655" s="50">
        <v>0</v>
      </c>
      <c r="O655" s="50">
        <f t="shared" si="273"/>
        <v>0</v>
      </c>
      <c r="P655" s="50">
        <v>0</v>
      </c>
      <c r="Q655" s="50">
        <f t="shared" si="27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129</v>
      </c>
      <c r="C656" s="50" t="s">
        <v>508</v>
      </c>
      <c r="D656" s="50" t="s">
        <v>519</v>
      </c>
      <c r="E656" s="50" t="str">
        <f t="shared" si="268"/>
        <v>natural gas peaker</v>
      </c>
      <c r="F656" s="50">
        <v>47055.260090000003</v>
      </c>
      <c r="G656" s="50">
        <f t="shared" si="269"/>
        <v>47055.260090000003</v>
      </c>
      <c r="H656" s="50">
        <v>47055.260090000003</v>
      </c>
      <c r="I656" s="50">
        <f t="shared" si="270"/>
        <v>47055.260090000003</v>
      </c>
      <c r="J656" s="50">
        <v>47055.260090000003</v>
      </c>
      <c r="K656" s="50">
        <f t="shared" si="271"/>
        <v>35868.527105000001</v>
      </c>
      <c r="L656" s="50">
        <v>24681.794119999999</v>
      </c>
      <c r="M656" s="50">
        <f t="shared" si="272"/>
        <v>30986.728114999998</v>
      </c>
      <c r="N656" s="50">
        <v>37291.662109999997</v>
      </c>
      <c r="O656" s="50">
        <f t="shared" si="273"/>
        <v>38125.462499999994</v>
      </c>
      <c r="P656" s="50">
        <v>38959.262889999998</v>
      </c>
      <c r="Q656" s="50">
        <f t="shared" si="27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129</v>
      </c>
      <c r="C657" s="50" t="s">
        <v>508</v>
      </c>
      <c r="D657" s="50" t="s">
        <v>520</v>
      </c>
      <c r="E657" s="50" t="str">
        <f t="shared" si="268"/>
        <v>nuclear</v>
      </c>
      <c r="F657" s="50">
        <v>0</v>
      </c>
      <c r="G657" s="50">
        <f t="shared" si="269"/>
        <v>0</v>
      </c>
      <c r="H657" s="50">
        <v>0</v>
      </c>
      <c r="I657" s="50">
        <f t="shared" si="270"/>
        <v>0</v>
      </c>
      <c r="J657" s="50">
        <v>0</v>
      </c>
      <c r="K657" s="50">
        <f t="shared" si="271"/>
        <v>0</v>
      </c>
      <c r="L657" s="50">
        <v>0</v>
      </c>
      <c r="M657" s="50">
        <f t="shared" si="272"/>
        <v>0</v>
      </c>
      <c r="N657" s="50">
        <v>0</v>
      </c>
      <c r="O657" s="50">
        <f t="shared" si="273"/>
        <v>0</v>
      </c>
      <c r="P657" s="50">
        <v>0</v>
      </c>
      <c r="Q657" s="50">
        <f t="shared" si="27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129</v>
      </c>
      <c r="C658" s="50" t="s">
        <v>508</v>
      </c>
      <c r="D658" s="50" t="s">
        <v>521</v>
      </c>
      <c r="E658" s="50" t="str">
        <f t="shared" si="268"/>
        <v>offshore wind</v>
      </c>
      <c r="F658" s="50">
        <v>0</v>
      </c>
      <c r="G658" s="50">
        <f t="shared" si="269"/>
        <v>0</v>
      </c>
      <c r="H658" s="50">
        <v>0</v>
      </c>
      <c r="I658" s="50">
        <f t="shared" si="270"/>
        <v>0</v>
      </c>
      <c r="J658" s="50">
        <v>0</v>
      </c>
      <c r="K658" s="50">
        <f t="shared" si="271"/>
        <v>0</v>
      </c>
      <c r="L658" s="50">
        <v>0</v>
      </c>
      <c r="M658" s="50">
        <f t="shared" si="272"/>
        <v>0</v>
      </c>
      <c r="N658" s="50">
        <v>0</v>
      </c>
      <c r="O658" s="50">
        <f t="shared" si="273"/>
        <v>0</v>
      </c>
      <c r="P658" s="50">
        <v>0</v>
      </c>
      <c r="Q658" s="50">
        <f t="shared" si="27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129</v>
      </c>
      <c r="C659" s="50" t="s">
        <v>508</v>
      </c>
      <c r="D659" s="50" t="s">
        <v>522</v>
      </c>
      <c r="E659" s="50" t="str">
        <f t="shared" si="268"/>
        <v>crude oil</v>
      </c>
      <c r="F659" s="50">
        <v>7323.0182400000003</v>
      </c>
      <c r="G659" s="50">
        <f t="shared" si="269"/>
        <v>7323.0182400000003</v>
      </c>
      <c r="H659" s="50">
        <v>7323.0182400000003</v>
      </c>
      <c r="I659" s="50">
        <f t="shared" si="270"/>
        <v>7323.0182400000003</v>
      </c>
      <c r="J659" s="50">
        <v>7323.0182400000003</v>
      </c>
      <c r="K659" s="50">
        <f t="shared" si="271"/>
        <v>7323.0182400000003</v>
      </c>
      <c r="L659" s="50">
        <v>7323.0182400000003</v>
      </c>
      <c r="M659" s="50">
        <f t="shared" si="272"/>
        <v>7323.0182400000003</v>
      </c>
      <c r="N659" s="50">
        <v>7323.0182400000003</v>
      </c>
      <c r="O659" s="50">
        <f t="shared" si="273"/>
        <v>7323.0182400000003</v>
      </c>
      <c r="P659" s="50">
        <v>7323.0182400000003</v>
      </c>
      <c r="Q659" s="50">
        <f t="shared" si="27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129</v>
      </c>
      <c r="C660" s="50" t="s">
        <v>508</v>
      </c>
      <c r="D660" s="50" t="s">
        <v>523</v>
      </c>
      <c r="E660" s="50" t="str">
        <f t="shared" si="268"/>
        <v>solar PV</v>
      </c>
      <c r="F660" s="50">
        <v>165785.87239999999</v>
      </c>
      <c r="G660" s="50">
        <f t="shared" si="269"/>
        <v>173827.54019999999</v>
      </c>
      <c r="H660" s="50">
        <v>181869.20800000001</v>
      </c>
      <c r="I660" s="50">
        <f t="shared" si="270"/>
        <v>187323.83929999999</v>
      </c>
      <c r="J660" s="50">
        <v>192778.4706</v>
      </c>
      <c r="K660" s="50">
        <f t="shared" si="271"/>
        <v>197740.0177</v>
      </c>
      <c r="L660" s="50">
        <v>202701.56479999999</v>
      </c>
      <c r="M660" s="50">
        <f t="shared" si="272"/>
        <v>210000.89705</v>
      </c>
      <c r="N660" s="50">
        <v>217300.22930000001</v>
      </c>
      <c r="O660" s="50">
        <f t="shared" si="273"/>
        <v>226958.4186</v>
      </c>
      <c r="P660" s="50">
        <v>236616.6079</v>
      </c>
      <c r="Q660" s="50">
        <f t="shared" si="27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129</v>
      </c>
      <c r="C661" s="50" t="s">
        <v>508</v>
      </c>
      <c r="D661" s="50" t="s">
        <v>524</v>
      </c>
      <c r="E661" s="50" t="str">
        <f t="shared" si="268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129</v>
      </c>
      <c r="C662" s="50" t="s">
        <v>508</v>
      </c>
      <c r="D662" s="50" t="s">
        <v>526</v>
      </c>
      <c r="E662" s="50" t="str">
        <f t="shared" si="268"/>
        <v>solar PV</v>
      </c>
      <c r="F662" s="50">
        <v>178694.6489</v>
      </c>
      <c r="G662" s="50">
        <f t="shared" ref="G662:G675" si="275">AVERAGE(F662,H662)</f>
        <v>183220.85580000002</v>
      </c>
      <c r="H662" s="50">
        <v>187747.06270000001</v>
      </c>
      <c r="I662" s="50">
        <f t="shared" ref="I662:I675" si="276">AVERAGE(H662,J662)</f>
        <v>187747.06270000001</v>
      </c>
      <c r="J662" s="50">
        <v>187747.06270000001</v>
      </c>
      <c r="K662" s="50">
        <f t="shared" ref="K662:K675" si="277">AVERAGE(J662,L662)</f>
        <v>186811.77549999999</v>
      </c>
      <c r="L662" s="50">
        <v>185876.4883</v>
      </c>
      <c r="M662" s="50">
        <f t="shared" ref="M662:M675" si="278">AVERAGE(L662,N662)</f>
        <v>184948.3665</v>
      </c>
      <c r="N662" s="50">
        <v>184020.24470000001</v>
      </c>
      <c r="O662" s="50">
        <f t="shared" ref="O662:O675" si="279">AVERAGE(N662,P662)</f>
        <v>183101.34505</v>
      </c>
      <c r="P662" s="50">
        <v>182182.4454</v>
      </c>
      <c r="Q662" s="50">
        <f t="shared" ref="Q662:Q675" si="28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135</v>
      </c>
      <c r="C663" s="50" t="s">
        <v>508</v>
      </c>
      <c r="D663" s="50" t="s">
        <v>511</v>
      </c>
      <c r="E663" s="50" t="str">
        <f t="shared" si="268"/>
        <v>biomass</v>
      </c>
      <c r="F663" s="50">
        <v>0</v>
      </c>
      <c r="G663" s="50">
        <f t="shared" si="275"/>
        <v>0</v>
      </c>
      <c r="H663" s="50">
        <v>0</v>
      </c>
      <c r="I663" s="50">
        <f t="shared" si="276"/>
        <v>0</v>
      </c>
      <c r="J663" s="50">
        <v>0</v>
      </c>
      <c r="K663" s="50">
        <f t="shared" si="277"/>
        <v>0</v>
      </c>
      <c r="L663" s="50">
        <v>0</v>
      </c>
      <c r="M663" s="50">
        <f t="shared" si="278"/>
        <v>0</v>
      </c>
      <c r="N663" s="50">
        <v>0</v>
      </c>
      <c r="O663" s="50">
        <f t="shared" si="279"/>
        <v>0</v>
      </c>
      <c r="P663" s="50">
        <v>0</v>
      </c>
      <c r="Q663" s="50">
        <f t="shared" si="28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135</v>
      </c>
      <c r="C664" s="50" t="s">
        <v>508</v>
      </c>
      <c r="D664" s="50" t="s">
        <v>512</v>
      </c>
      <c r="E664" s="50" t="str">
        <f t="shared" si="268"/>
        <v>hard coal</v>
      </c>
      <c r="F664" s="50">
        <v>7285791.1359999999</v>
      </c>
      <c r="G664" s="50">
        <f t="shared" si="275"/>
        <v>5263655.5185000002</v>
      </c>
      <c r="H664" s="50">
        <v>3241519.9010000001</v>
      </c>
      <c r="I664" s="50">
        <f t="shared" si="276"/>
        <v>3968989.8849999998</v>
      </c>
      <c r="J664" s="50">
        <v>4696459.8689999999</v>
      </c>
      <c r="K664" s="50">
        <f t="shared" si="277"/>
        <v>4830852.4904999994</v>
      </c>
      <c r="L664" s="50">
        <v>4965245.1119999997</v>
      </c>
      <c r="M664" s="50">
        <f t="shared" si="278"/>
        <v>2482622.5559999999</v>
      </c>
      <c r="N664" s="50">
        <v>0</v>
      </c>
      <c r="O664" s="50">
        <f t="shared" si="279"/>
        <v>0</v>
      </c>
      <c r="P664" s="50">
        <v>0</v>
      </c>
      <c r="Q664" s="50">
        <f t="shared" si="28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135</v>
      </c>
      <c r="C665" s="50" t="s">
        <v>508</v>
      </c>
      <c r="D665" s="50" t="s">
        <v>513</v>
      </c>
      <c r="E665" s="50" t="str">
        <f t="shared" si="268"/>
        <v>solar thermal</v>
      </c>
      <c r="F665" s="50">
        <v>0</v>
      </c>
      <c r="G665" s="50">
        <f t="shared" si="275"/>
        <v>0</v>
      </c>
      <c r="H665" s="50">
        <v>0</v>
      </c>
      <c r="I665" s="50">
        <f t="shared" si="276"/>
        <v>0</v>
      </c>
      <c r="J665" s="50">
        <v>0</v>
      </c>
      <c r="K665" s="50">
        <f t="shared" si="277"/>
        <v>0</v>
      </c>
      <c r="L665" s="50">
        <v>0</v>
      </c>
      <c r="M665" s="50">
        <f t="shared" si="278"/>
        <v>0</v>
      </c>
      <c r="N665" s="50">
        <v>0</v>
      </c>
      <c r="O665" s="50">
        <f t="shared" si="279"/>
        <v>0</v>
      </c>
      <c r="P665" s="50">
        <v>0</v>
      </c>
      <c r="Q665" s="50">
        <f t="shared" si="28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135</v>
      </c>
      <c r="C666" s="50" t="s">
        <v>508</v>
      </c>
      <c r="D666" s="50" t="s">
        <v>514</v>
      </c>
      <c r="E666" s="50" t="str">
        <f t="shared" si="268"/>
        <v>geothermal</v>
      </c>
      <c r="F666" s="50">
        <v>0</v>
      </c>
      <c r="G666" s="50">
        <f t="shared" si="275"/>
        <v>0</v>
      </c>
      <c r="H666" s="50">
        <v>0</v>
      </c>
      <c r="I666" s="50">
        <f t="shared" si="276"/>
        <v>0</v>
      </c>
      <c r="J666" s="50">
        <v>0</v>
      </c>
      <c r="K666" s="50">
        <f t="shared" si="277"/>
        <v>0</v>
      </c>
      <c r="L666" s="50">
        <v>0</v>
      </c>
      <c r="M666" s="50">
        <f t="shared" si="278"/>
        <v>0</v>
      </c>
      <c r="N666" s="50">
        <v>0</v>
      </c>
      <c r="O666" s="50">
        <f t="shared" si="279"/>
        <v>0</v>
      </c>
      <c r="P666" s="50">
        <v>0</v>
      </c>
      <c r="Q666" s="50">
        <f t="shared" si="28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135</v>
      </c>
      <c r="C667" s="50" t="s">
        <v>508</v>
      </c>
      <c r="D667" s="50" t="s">
        <v>515</v>
      </c>
      <c r="E667" s="50" t="str">
        <f t="shared" si="268"/>
        <v>hydro</v>
      </c>
      <c r="F667" s="50">
        <v>79438621.629999995</v>
      </c>
      <c r="G667" s="50">
        <f t="shared" si="275"/>
        <v>81310521.234999999</v>
      </c>
      <c r="H667" s="50">
        <v>83182420.840000004</v>
      </c>
      <c r="I667" s="50">
        <f t="shared" si="276"/>
        <v>83182420.840000004</v>
      </c>
      <c r="J667" s="50">
        <v>83182420.840000004</v>
      </c>
      <c r="K667" s="50">
        <f t="shared" si="277"/>
        <v>83182420.840000004</v>
      </c>
      <c r="L667" s="50">
        <v>83182420.840000004</v>
      </c>
      <c r="M667" s="50">
        <f t="shared" si="278"/>
        <v>83182420.840000004</v>
      </c>
      <c r="N667" s="50">
        <v>83182420.840000004</v>
      </c>
      <c r="O667" s="50">
        <f t="shared" si="279"/>
        <v>83182420.840000004</v>
      </c>
      <c r="P667" s="50">
        <v>83182420.840000004</v>
      </c>
      <c r="Q667" s="50">
        <f t="shared" si="28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135</v>
      </c>
      <c r="C668" s="50" t="s">
        <v>508</v>
      </c>
      <c r="D668" s="50" t="s">
        <v>517</v>
      </c>
      <c r="E668" s="50" t="str">
        <f t="shared" si="268"/>
        <v>hydro</v>
      </c>
      <c r="F668" s="50">
        <v>10414453.32</v>
      </c>
      <c r="G668" s="50">
        <f t="shared" si="275"/>
        <v>10207226.6215</v>
      </c>
      <c r="H668" s="50">
        <v>9999999.9230000004</v>
      </c>
      <c r="I668" s="50">
        <f t="shared" si="276"/>
        <v>9654739.932500001</v>
      </c>
      <c r="J668" s="50">
        <v>9309479.9419999998</v>
      </c>
      <c r="K668" s="50">
        <f t="shared" si="277"/>
        <v>9013449.9710000008</v>
      </c>
      <c r="L668" s="50">
        <v>8717420</v>
      </c>
      <c r="M668" s="50">
        <f t="shared" si="278"/>
        <v>9660635</v>
      </c>
      <c r="N668" s="50">
        <v>10603850</v>
      </c>
      <c r="O668" s="50">
        <f t="shared" si="279"/>
        <v>10512864.940000001</v>
      </c>
      <c r="P668" s="50">
        <v>10421879.880000001</v>
      </c>
      <c r="Q668" s="50">
        <f t="shared" si="28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135</v>
      </c>
      <c r="C669" s="50" t="s">
        <v>508</v>
      </c>
      <c r="D669" s="50" t="s">
        <v>516</v>
      </c>
      <c r="E669" s="50" t="str">
        <f t="shared" si="268"/>
        <v>onshore wind</v>
      </c>
      <c r="F669" s="50">
        <v>8401499.1640000008</v>
      </c>
      <c r="G669" s="50">
        <f t="shared" si="275"/>
        <v>8657432.3194999993</v>
      </c>
      <c r="H669" s="50">
        <v>8913365.4749999996</v>
      </c>
      <c r="I669" s="50">
        <f t="shared" si="276"/>
        <v>8938554.3249999993</v>
      </c>
      <c r="J669" s="50">
        <v>8963743.1750000007</v>
      </c>
      <c r="K669" s="50">
        <f t="shared" si="277"/>
        <v>8963645.8399999999</v>
      </c>
      <c r="L669" s="50">
        <v>8963548.5050000008</v>
      </c>
      <c r="M669" s="50">
        <f t="shared" si="278"/>
        <v>8962640.2285000011</v>
      </c>
      <c r="N669" s="50">
        <v>8961731.9519999996</v>
      </c>
      <c r="O669" s="50">
        <f t="shared" si="279"/>
        <v>8959238.3570000008</v>
      </c>
      <c r="P669" s="50">
        <v>8956744.7620000001</v>
      </c>
      <c r="Q669" s="50">
        <f t="shared" si="28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135</v>
      </c>
      <c r="C670" s="50" t="s">
        <v>508</v>
      </c>
      <c r="D670" s="50" t="s">
        <v>518</v>
      </c>
      <c r="E670" s="50" t="str">
        <f t="shared" si="268"/>
        <v>natural gas nonpeaker</v>
      </c>
      <c r="F670" s="50">
        <v>6889597.7960000001</v>
      </c>
      <c r="G670" s="50">
        <f t="shared" si="275"/>
        <v>6114318.8654999994</v>
      </c>
      <c r="H670" s="50">
        <v>5339039.9349999996</v>
      </c>
      <c r="I670" s="50">
        <f t="shared" si="276"/>
        <v>6553886.1574999997</v>
      </c>
      <c r="J670" s="50">
        <v>7768732.3799999999</v>
      </c>
      <c r="K670" s="50">
        <f t="shared" si="277"/>
        <v>8047756.1174999997</v>
      </c>
      <c r="L670" s="50">
        <v>8326779.8550000004</v>
      </c>
      <c r="M670" s="50">
        <f t="shared" si="278"/>
        <v>13768890.6175</v>
      </c>
      <c r="N670" s="50">
        <v>19211001.379999999</v>
      </c>
      <c r="O670" s="50">
        <f t="shared" si="279"/>
        <v>20979832.574999999</v>
      </c>
      <c r="P670" s="50">
        <v>22748663.77</v>
      </c>
      <c r="Q670" s="50">
        <f t="shared" si="28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135</v>
      </c>
      <c r="C671" s="50" t="s">
        <v>508</v>
      </c>
      <c r="D671" s="50" t="s">
        <v>519</v>
      </c>
      <c r="E671" s="50" t="str">
        <f t="shared" si="268"/>
        <v>natural gas peaker</v>
      </c>
      <c r="F671" s="50">
        <v>0</v>
      </c>
      <c r="G671" s="50">
        <f t="shared" si="275"/>
        <v>0</v>
      </c>
      <c r="H671" s="50">
        <v>0</v>
      </c>
      <c r="I671" s="50">
        <f t="shared" si="276"/>
        <v>0</v>
      </c>
      <c r="J671" s="50">
        <v>0</v>
      </c>
      <c r="K671" s="50">
        <f t="shared" si="277"/>
        <v>0</v>
      </c>
      <c r="L671" s="50">
        <v>0</v>
      </c>
      <c r="M671" s="50">
        <f t="shared" si="278"/>
        <v>0</v>
      </c>
      <c r="N671" s="50">
        <v>0</v>
      </c>
      <c r="O671" s="50">
        <f t="shared" si="279"/>
        <v>0</v>
      </c>
      <c r="P671" s="50">
        <v>0</v>
      </c>
      <c r="Q671" s="50">
        <f t="shared" si="28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135</v>
      </c>
      <c r="C672" s="50" t="s">
        <v>508</v>
      </c>
      <c r="D672" s="50" t="s">
        <v>520</v>
      </c>
      <c r="E672" s="50" t="str">
        <f t="shared" si="268"/>
        <v>nuclear</v>
      </c>
      <c r="F672" s="50">
        <v>9454494.8159999996</v>
      </c>
      <c r="G672" s="50">
        <f t="shared" si="275"/>
        <v>9454494.8159999996</v>
      </c>
      <c r="H672" s="50">
        <v>9454494.8159999996</v>
      </c>
      <c r="I672" s="50">
        <f t="shared" si="276"/>
        <v>9454494.8159999996</v>
      </c>
      <c r="J672" s="50">
        <v>9454494.8159999996</v>
      </c>
      <c r="K672" s="50">
        <f t="shared" si="277"/>
        <v>9454494.8159999996</v>
      </c>
      <c r="L672" s="50">
        <v>9454494.8159999996</v>
      </c>
      <c r="M672" s="50">
        <f t="shared" si="278"/>
        <v>9454494.8159999996</v>
      </c>
      <c r="N672" s="50">
        <v>9454494.8159999996</v>
      </c>
      <c r="O672" s="50">
        <f t="shared" si="279"/>
        <v>9454494.8159999996</v>
      </c>
      <c r="P672" s="50">
        <v>9454494.8159999996</v>
      </c>
      <c r="Q672" s="50">
        <f t="shared" si="28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135</v>
      </c>
      <c r="C673" s="50" t="s">
        <v>508</v>
      </c>
      <c r="D673" s="50" t="s">
        <v>521</v>
      </c>
      <c r="E673" s="50" t="str">
        <f t="shared" si="268"/>
        <v>offshore wind</v>
      </c>
      <c r="F673" s="50">
        <v>0</v>
      </c>
      <c r="G673" s="50">
        <f t="shared" si="275"/>
        <v>0</v>
      </c>
      <c r="H673" s="50">
        <v>0</v>
      </c>
      <c r="I673" s="50">
        <f t="shared" si="276"/>
        <v>0</v>
      </c>
      <c r="J673" s="50">
        <v>0</v>
      </c>
      <c r="K673" s="50">
        <f t="shared" si="277"/>
        <v>0</v>
      </c>
      <c r="L673" s="50">
        <v>0</v>
      </c>
      <c r="M673" s="50">
        <f t="shared" si="278"/>
        <v>0</v>
      </c>
      <c r="N673" s="50">
        <v>0</v>
      </c>
      <c r="O673" s="50">
        <f t="shared" si="279"/>
        <v>0</v>
      </c>
      <c r="P673" s="50">
        <v>0</v>
      </c>
      <c r="Q673" s="50">
        <f t="shared" si="28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135</v>
      </c>
      <c r="C674" s="50" t="s">
        <v>508</v>
      </c>
      <c r="D674" s="50" t="s">
        <v>522</v>
      </c>
      <c r="E674" s="50" t="str">
        <f t="shared" si="268"/>
        <v>crude oil</v>
      </c>
      <c r="F674" s="50">
        <v>316262.85019999999</v>
      </c>
      <c r="G674" s="50">
        <f t="shared" si="275"/>
        <v>316262.85019999999</v>
      </c>
      <c r="H674" s="50">
        <v>316262.85019999999</v>
      </c>
      <c r="I674" s="50">
        <f t="shared" si="276"/>
        <v>316262.85019999999</v>
      </c>
      <c r="J674" s="50">
        <v>316262.85019999999</v>
      </c>
      <c r="K674" s="50">
        <f t="shared" si="277"/>
        <v>316262.85019999999</v>
      </c>
      <c r="L674" s="50">
        <v>316262.85019999999</v>
      </c>
      <c r="M674" s="50">
        <f t="shared" si="278"/>
        <v>316262.85019999999</v>
      </c>
      <c r="N674" s="50">
        <v>316262.85019999999</v>
      </c>
      <c r="O674" s="50">
        <f t="shared" si="279"/>
        <v>316262.85019999999</v>
      </c>
      <c r="P674" s="50">
        <v>316262.85019999999</v>
      </c>
      <c r="Q674" s="50">
        <f t="shared" si="28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135</v>
      </c>
      <c r="C675" s="50" t="s">
        <v>508</v>
      </c>
      <c r="D675" s="50" t="s">
        <v>523</v>
      </c>
      <c r="E675" s="50" t="str">
        <f t="shared" si="268"/>
        <v>solar PV</v>
      </c>
      <c r="F675" s="50">
        <v>172066.4424</v>
      </c>
      <c r="G675" s="50">
        <f t="shared" si="275"/>
        <v>184586.7536</v>
      </c>
      <c r="H675" s="50">
        <v>197107.06479999999</v>
      </c>
      <c r="I675" s="50">
        <f t="shared" si="276"/>
        <v>201025.0318</v>
      </c>
      <c r="J675" s="50">
        <v>204942.9988</v>
      </c>
      <c r="K675" s="50">
        <f t="shared" si="277"/>
        <v>207264.24605000002</v>
      </c>
      <c r="L675" s="50">
        <v>209585.4933</v>
      </c>
      <c r="M675" s="50">
        <f t="shared" si="278"/>
        <v>218927.33779999998</v>
      </c>
      <c r="N675" s="50">
        <v>228269.18229999999</v>
      </c>
      <c r="O675" s="50">
        <f t="shared" si="279"/>
        <v>250538.97704999999</v>
      </c>
      <c r="P675" s="50">
        <v>272808.77179999999</v>
      </c>
      <c r="Q675" s="50">
        <f t="shared" si="28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135</v>
      </c>
      <c r="C676" s="50" t="s">
        <v>508</v>
      </c>
      <c r="D676" s="50" t="s">
        <v>524</v>
      </c>
      <c r="E676" s="50" t="str">
        <f t="shared" si="268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135</v>
      </c>
      <c r="C677" s="50" t="s">
        <v>508</v>
      </c>
      <c r="D677" s="50" t="s">
        <v>526</v>
      </c>
      <c r="E677" s="50" t="str">
        <f t="shared" si="268"/>
        <v>solar PV</v>
      </c>
      <c r="F677" s="50">
        <v>38126.470809999999</v>
      </c>
      <c r="G677" s="50">
        <f t="shared" ref="G677:G690" si="281">AVERAGE(F677,H677)</f>
        <v>38126.470809999999</v>
      </c>
      <c r="H677" s="50">
        <v>38126.470809999999</v>
      </c>
      <c r="I677" s="50">
        <f t="shared" ref="I677:I690" si="282">AVERAGE(H677,J677)</f>
        <v>38126.470809999999</v>
      </c>
      <c r="J677" s="50">
        <v>38126.470809999999</v>
      </c>
      <c r="K677" s="50">
        <f t="shared" ref="K677:K690" si="283">AVERAGE(J677,L677)</f>
        <v>37937.723774999999</v>
      </c>
      <c r="L677" s="50">
        <v>37748.976739999998</v>
      </c>
      <c r="M677" s="50">
        <f t="shared" ref="M677:M690" si="284">AVERAGE(L677,N677)</f>
        <v>37560.336154999997</v>
      </c>
      <c r="N677" s="50">
        <v>37371.695570000003</v>
      </c>
      <c r="O677" s="50">
        <f t="shared" ref="O677:O690" si="285">AVERAGE(N677,P677)</f>
        <v>37185.001340000003</v>
      </c>
      <c r="P677" s="50">
        <v>36998.307110000002</v>
      </c>
      <c r="Q677" s="50">
        <f t="shared" ref="Q677:Q690" si="28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140</v>
      </c>
      <c r="C678" s="50" t="s">
        <v>508</v>
      </c>
      <c r="D678" s="50" t="s">
        <v>511</v>
      </c>
      <c r="E678" s="50" t="str">
        <f t="shared" si="268"/>
        <v>biomass</v>
      </c>
      <c r="F678" s="50">
        <v>0</v>
      </c>
      <c r="G678" s="50">
        <f t="shared" si="281"/>
        <v>10548.72</v>
      </c>
      <c r="H678" s="50">
        <v>21097.439999999999</v>
      </c>
      <c r="I678" s="50">
        <f t="shared" si="282"/>
        <v>10548.72</v>
      </c>
      <c r="J678" s="50">
        <v>0</v>
      </c>
      <c r="K678" s="50">
        <f t="shared" si="283"/>
        <v>0</v>
      </c>
      <c r="L678" s="50">
        <v>0</v>
      </c>
      <c r="M678" s="50">
        <f t="shared" si="284"/>
        <v>0</v>
      </c>
      <c r="N678" s="50">
        <v>0</v>
      </c>
      <c r="O678" s="50">
        <f t="shared" si="285"/>
        <v>0</v>
      </c>
      <c r="P678" s="50">
        <v>0</v>
      </c>
      <c r="Q678" s="50">
        <f t="shared" si="28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140</v>
      </c>
      <c r="C679" s="50" t="s">
        <v>508</v>
      </c>
      <c r="D679" s="50" t="s">
        <v>512</v>
      </c>
      <c r="E679" s="50" t="str">
        <f t="shared" si="268"/>
        <v>hard coal</v>
      </c>
      <c r="F679" s="50">
        <v>31520703.239999998</v>
      </c>
      <c r="G679" s="50">
        <f t="shared" si="281"/>
        <v>30614726.305</v>
      </c>
      <c r="H679" s="50">
        <v>29708749.370000001</v>
      </c>
      <c r="I679" s="50">
        <f t="shared" si="282"/>
        <v>30198282.75</v>
      </c>
      <c r="J679" s="50">
        <v>30687816.129999999</v>
      </c>
      <c r="K679" s="50">
        <f t="shared" si="283"/>
        <v>31638600.335000001</v>
      </c>
      <c r="L679" s="50">
        <v>32589384.539999999</v>
      </c>
      <c r="M679" s="50">
        <f t="shared" si="284"/>
        <v>32690915.645</v>
      </c>
      <c r="N679" s="50">
        <v>32792446.75</v>
      </c>
      <c r="O679" s="50">
        <f t="shared" si="285"/>
        <v>32884331.399999999</v>
      </c>
      <c r="P679" s="50">
        <v>32976216.050000001</v>
      </c>
      <c r="Q679" s="50">
        <f t="shared" si="28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140</v>
      </c>
      <c r="C680" s="50" t="s">
        <v>508</v>
      </c>
      <c r="D680" s="50" t="s">
        <v>513</v>
      </c>
      <c r="E680" s="50" t="str">
        <f t="shared" si="268"/>
        <v>solar thermal</v>
      </c>
      <c r="F680" s="50">
        <v>0</v>
      </c>
      <c r="G680" s="50">
        <f t="shared" si="281"/>
        <v>0</v>
      </c>
      <c r="H680" s="50">
        <v>0</v>
      </c>
      <c r="I680" s="50">
        <f t="shared" si="282"/>
        <v>0</v>
      </c>
      <c r="J680" s="50">
        <v>0</v>
      </c>
      <c r="K680" s="50">
        <f t="shared" si="283"/>
        <v>0</v>
      </c>
      <c r="L680" s="50">
        <v>0</v>
      </c>
      <c r="M680" s="50">
        <f t="shared" si="284"/>
        <v>0</v>
      </c>
      <c r="N680" s="50">
        <v>0</v>
      </c>
      <c r="O680" s="50">
        <f t="shared" si="285"/>
        <v>0</v>
      </c>
      <c r="P680" s="50">
        <v>0</v>
      </c>
      <c r="Q680" s="50">
        <f t="shared" si="28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140</v>
      </c>
      <c r="C681" s="50" t="s">
        <v>508</v>
      </c>
      <c r="D681" s="50" t="s">
        <v>514</v>
      </c>
      <c r="E681" s="50" t="str">
        <f t="shared" si="268"/>
        <v>geothermal</v>
      </c>
      <c r="F681" s="50">
        <v>0</v>
      </c>
      <c r="G681" s="50">
        <f t="shared" si="281"/>
        <v>0</v>
      </c>
      <c r="H681" s="50">
        <v>0</v>
      </c>
      <c r="I681" s="50">
        <f t="shared" si="282"/>
        <v>0</v>
      </c>
      <c r="J681" s="50">
        <v>0</v>
      </c>
      <c r="K681" s="50">
        <f t="shared" si="283"/>
        <v>0</v>
      </c>
      <c r="L681" s="50">
        <v>0</v>
      </c>
      <c r="M681" s="50">
        <f t="shared" si="284"/>
        <v>0</v>
      </c>
      <c r="N681" s="50">
        <v>0</v>
      </c>
      <c r="O681" s="50">
        <f t="shared" si="285"/>
        <v>0</v>
      </c>
      <c r="P681" s="50">
        <v>0</v>
      </c>
      <c r="Q681" s="50">
        <f t="shared" si="28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140</v>
      </c>
      <c r="C682" s="50" t="s">
        <v>508</v>
      </c>
      <c r="D682" s="50" t="s">
        <v>515</v>
      </c>
      <c r="E682" s="50" t="str">
        <f t="shared" si="268"/>
        <v>hydro</v>
      </c>
      <c r="F682" s="50">
        <v>1710358.27</v>
      </c>
      <c r="G682" s="50">
        <f t="shared" si="281"/>
        <v>1786612.1090000002</v>
      </c>
      <c r="H682" s="50">
        <v>1862865.9480000001</v>
      </c>
      <c r="I682" s="50">
        <f t="shared" si="282"/>
        <v>1861885.8975</v>
      </c>
      <c r="J682" s="50">
        <v>1860905.8470000001</v>
      </c>
      <c r="K682" s="50">
        <f t="shared" si="283"/>
        <v>1861455.662</v>
      </c>
      <c r="L682" s="50">
        <v>1862005.477</v>
      </c>
      <c r="M682" s="50">
        <f t="shared" si="284"/>
        <v>1862005.477</v>
      </c>
      <c r="N682" s="50">
        <v>1862005.477</v>
      </c>
      <c r="O682" s="50">
        <f t="shared" si="285"/>
        <v>1862005.477</v>
      </c>
      <c r="P682" s="50">
        <v>1862005.477</v>
      </c>
      <c r="Q682" s="50">
        <f t="shared" si="28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140</v>
      </c>
      <c r="C683" s="50" t="s">
        <v>508</v>
      </c>
      <c r="D683" s="50" t="s">
        <v>517</v>
      </c>
      <c r="E683" s="50" t="str">
        <f t="shared" si="268"/>
        <v>hydro</v>
      </c>
      <c r="F683" s="50">
        <v>0</v>
      </c>
      <c r="G683" s="50">
        <f t="shared" si="281"/>
        <v>0</v>
      </c>
      <c r="H683" s="50">
        <v>0</v>
      </c>
      <c r="I683" s="50">
        <f t="shared" si="282"/>
        <v>0</v>
      </c>
      <c r="J683" s="50">
        <v>0</v>
      </c>
      <c r="K683" s="50">
        <f t="shared" si="283"/>
        <v>0</v>
      </c>
      <c r="L683" s="50">
        <v>0</v>
      </c>
      <c r="M683" s="50">
        <f t="shared" si="284"/>
        <v>0</v>
      </c>
      <c r="N683" s="50">
        <v>0</v>
      </c>
      <c r="O683" s="50">
        <f t="shared" si="285"/>
        <v>0</v>
      </c>
      <c r="P683" s="50">
        <v>0</v>
      </c>
      <c r="Q683" s="50">
        <f t="shared" si="28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140</v>
      </c>
      <c r="C684" s="50" t="s">
        <v>508</v>
      </c>
      <c r="D684" s="50" t="s">
        <v>516</v>
      </c>
      <c r="E684" s="50" t="str">
        <f t="shared" si="268"/>
        <v>onshore wind</v>
      </c>
      <c r="F684" s="50">
        <v>1220134.9469999999</v>
      </c>
      <c r="G684" s="50">
        <f t="shared" si="281"/>
        <v>1575551.9380000001</v>
      </c>
      <c r="H684" s="50">
        <v>1930968.929</v>
      </c>
      <c r="I684" s="50">
        <f t="shared" si="282"/>
        <v>1944497.523</v>
      </c>
      <c r="J684" s="50">
        <v>1958026.1170000001</v>
      </c>
      <c r="K684" s="50">
        <f t="shared" si="283"/>
        <v>1956201.9480000001</v>
      </c>
      <c r="L684" s="50">
        <v>1954377.7790000001</v>
      </c>
      <c r="M684" s="50">
        <f t="shared" si="284"/>
        <v>1959685.4865000001</v>
      </c>
      <c r="N684" s="50">
        <v>1964993.1939999999</v>
      </c>
      <c r="O684" s="50">
        <f t="shared" si="285"/>
        <v>1964677.6329999999</v>
      </c>
      <c r="P684" s="50">
        <v>1964362.0719999999</v>
      </c>
      <c r="Q684" s="50">
        <f t="shared" si="28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140</v>
      </c>
      <c r="C685" s="50" t="s">
        <v>508</v>
      </c>
      <c r="D685" s="50" t="s">
        <v>518</v>
      </c>
      <c r="E685" s="50" t="str">
        <f t="shared" si="268"/>
        <v>natural gas nonpeaker</v>
      </c>
      <c r="F685" s="50">
        <v>18598974.52</v>
      </c>
      <c r="G685" s="50">
        <f t="shared" si="281"/>
        <v>21041072.625</v>
      </c>
      <c r="H685" s="50">
        <v>23483170.73</v>
      </c>
      <c r="I685" s="50">
        <f t="shared" si="282"/>
        <v>22618440.960000001</v>
      </c>
      <c r="J685" s="50">
        <v>21753711.190000001</v>
      </c>
      <c r="K685" s="50">
        <f t="shared" si="283"/>
        <v>20888474.5</v>
      </c>
      <c r="L685" s="50">
        <v>20023237.809999999</v>
      </c>
      <c r="M685" s="50">
        <f t="shared" si="284"/>
        <v>21441572.170000002</v>
      </c>
      <c r="N685" s="50">
        <v>22859906.530000001</v>
      </c>
      <c r="O685" s="50">
        <f t="shared" si="285"/>
        <v>22699217.085000001</v>
      </c>
      <c r="P685" s="50">
        <v>22538527.640000001</v>
      </c>
      <c r="Q685" s="50">
        <f t="shared" si="28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140</v>
      </c>
      <c r="C686" s="50" t="s">
        <v>508</v>
      </c>
      <c r="D686" s="50" t="s">
        <v>519</v>
      </c>
      <c r="E686" s="50" t="str">
        <f t="shared" si="268"/>
        <v>natural gas peaker</v>
      </c>
      <c r="F686" s="50">
        <v>335920.84649999999</v>
      </c>
      <c r="G686" s="50">
        <f t="shared" si="281"/>
        <v>277977.26809999999</v>
      </c>
      <c r="H686" s="50">
        <v>220033.68969999999</v>
      </c>
      <c r="I686" s="50">
        <f t="shared" si="282"/>
        <v>222618.98855000001</v>
      </c>
      <c r="J686" s="50">
        <v>225204.2874</v>
      </c>
      <c r="K686" s="50">
        <f t="shared" si="283"/>
        <v>190021.36320000002</v>
      </c>
      <c r="L686" s="50">
        <v>154838.43900000001</v>
      </c>
      <c r="M686" s="50">
        <f t="shared" si="284"/>
        <v>149486.4816</v>
      </c>
      <c r="N686" s="50">
        <v>144134.52420000001</v>
      </c>
      <c r="O686" s="50">
        <f t="shared" si="285"/>
        <v>142427.75205000001</v>
      </c>
      <c r="P686" s="50">
        <v>140720.97990000001</v>
      </c>
      <c r="Q686" s="50">
        <f t="shared" si="28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140</v>
      </c>
      <c r="C687" s="50" t="s">
        <v>508</v>
      </c>
      <c r="D687" s="50" t="s">
        <v>520</v>
      </c>
      <c r="E687" s="50" t="str">
        <f t="shared" si="268"/>
        <v>nuclear</v>
      </c>
      <c r="F687" s="50">
        <v>9432360.5470000003</v>
      </c>
      <c r="G687" s="50">
        <f t="shared" si="281"/>
        <v>9432360.5470000003</v>
      </c>
      <c r="H687" s="50">
        <v>9432360.5470000003</v>
      </c>
      <c r="I687" s="50">
        <f t="shared" si="282"/>
        <v>9432360.5470000003</v>
      </c>
      <c r="J687" s="50">
        <v>9432360.5470000003</v>
      </c>
      <c r="K687" s="50">
        <f t="shared" si="283"/>
        <v>9432360.5470000003</v>
      </c>
      <c r="L687" s="50">
        <v>9432360.5470000003</v>
      </c>
      <c r="M687" s="50">
        <f t="shared" si="284"/>
        <v>9432360.5470000003</v>
      </c>
      <c r="N687" s="50">
        <v>9432360.5470000003</v>
      </c>
      <c r="O687" s="50">
        <f t="shared" si="285"/>
        <v>9432360.5470000003</v>
      </c>
      <c r="P687" s="50">
        <v>9432360.5470000003</v>
      </c>
      <c r="Q687" s="50">
        <f t="shared" si="28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140</v>
      </c>
      <c r="C688" s="50" t="s">
        <v>508</v>
      </c>
      <c r="D688" s="50" t="s">
        <v>521</v>
      </c>
      <c r="E688" s="50" t="str">
        <f t="shared" si="268"/>
        <v>offshore wind</v>
      </c>
      <c r="F688" s="50">
        <v>0</v>
      </c>
      <c r="G688" s="50">
        <f t="shared" si="281"/>
        <v>0</v>
      </c>
      <c r="H688" s="50">
        <v>0</v>
      </c>
      <c r="I688" s="50">
        <f t="shared" si="282"/>
        <v>0</v>
      </c>
      <c r="J688" s="50">
        <v>0</v>
      </c>
      <c r="K688" s="50">
        <f t="shared" si="283"/>
        <v>0</v>
      </c>
      <c r="L688" s="50">
        <v>0</v>
      </c>
      <c r="M688" s="50">
        <f t="shared" si="284"/>
        <v>0</v>
      </c>
      <c r="N688" s="50">
        <v>0</v>
      </c>
      <c r="O688" s="50">
        <f t="shared" si="285"/>
        <v>0</v>
      </c>
      <c r="P688" s="50">
        <v>0</v>
      </c>
      <c r="Q688" s="50">
        <f t="shared" si="28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140</v>
      </c>
      <c r="C689" s="50" t="s">
        <v>508</v>
      </c>
      <c r="D689" s="50" t="s">
        <v>522</v>
      </c>
      <c r="E689" s="50" t="str">
        <f t="shared" si="268"/>
        <v>crude oil</v>
      </c>
      <c r="F689" s="50">
        <v>330451.19809999998</v>
      </c>
      <c r="G689" s="50">
        <f t="shared" si="281"/>
        <v>330451.19809999998</v>
      </c>
      <c r="H689" s="50">
        <v>330451.19809999998</v>
      </c>
      <c r="I689" s="50">
        <f t="shared" si="282"/>
        <v>330451.19809999998</v>
      </c>
      <c r="J689" s="50">
        <v>330451.19809999998</v>
      </c>
      <c r="K689" s="50">
        <f t="shared" si="283"/>
        <v>330451.19809999998</v>
      </c>
      <c r="L689" s="50">
        <v>330451.19809999998</v>
      </c>
      <c r="M689" s="50">
        <f t="shared" si="284"/>
        <v>330451.19809999998</v>
      </c>
      <c r="N689" s="50">
        <v>330451.19809999998</v>
      </c>
      <c r="O689" s="50">
        <f t="shared" si="285"/>
        <v>330451.19809999998</v>
      </c>
      <c r="P689" s="50">
        <v>330451.19809999998</v>
      </c>
      <c r="Q689" s="50">
        <f t="shared" si="28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140</v>
      </c>
      <c r="C690" s="50" t="s">
        <v>508</v>
      </c>
      <c r="D690" s="50" t="s">
        <v>523</v>
      </c>
      <c r="E690" s="50" t="str">
        <f t="shared" si="268"/>
        <v>solar PV</v>
      </c>
      <c r="F690" s="50">
        <v>70070.356339999998</v>
      </c>
      <c r="G690" s="50">
        <f t="shared" si="281"/>
        <v>79431.734075</v>
      </c>
      <c r="H690" s="50">
        <v>88793.111810000002</v>
      </c>
      <c r="I690" s="50">
        <f t="shared" si="282"/>
        <v>102106.658855</v>
      </c>
      <c r="J690" s="50">
        <v>115420.2059</v>
      </c>
      <c r="K690" s="50">
        <f t="shared" si="283"/>
        <v>135860.3083</v>
      </c>
      <c r="L690" s="50">
        <v>156300.41070000001</v>
      </c>
      <c r="M690" s="50">
        <f t="shared" si="284"/>
        <v>188434.0563</v>
      </c>
      <c r="N690" s="50">
        <v>220567.70189999999</v>
      </c>
      <c r="O690" s="50">
        <f t="shared" si="285"/>
        <v>267250.44514999999</v>
      </c>
      <c r="P690" s="50">
        <v>313933.18839999998</v>
      </c>
      <c r="Q690" s="50">
        <f t="shared" si="28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140</v>
      </c>
      <c r="C691" s="50" t="s">
        <v>508</v>
      </c>
      <c r="D691" s="50" t="s">
        <v>524</v>
      </c>
      <c r="E691" s="50" t="str">
        <f t="shared" si="268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140</v>
      </c>
      <c r="C692" s="50" t="s">
        <v>508</v>
      </c>
      <c r="D692" s="50" t="s">
        <v>526</v>
      </c>
      <c r="E692" s="50" t="str">
        <f t="shared" si="268"/>
        <v>solar PV</v>
      </c>
      <c r="F692" s="50">
        <v>43224.830179999997</v>
      </c>
      <c r="G692" s="50">
        <f t="shared" ref="G692:G705" si="287">AVERAGE(F692,H692)</f>
        <v>45298.04077</v>
      </c>
      <c r="H692" s="50">
        <v>47371.251360000002</v>
      </c>
      <c r="I692" s="50">
        <f t="shared" ref="I692:I705" si="288">AVERAGE(H692,J692)</f>
        <v>47372.918835000004</v>
      </c>
      <c r="J692" s="50">
        <v>47374.586309999999</v>
      </c>
      <c r="K692" s="50">
        <f t="shared" ref="K692:K705" si="289">AVERAGE(J692,L692)</f>
        <v>52718.529445</v>
      </c>
      <c r="L692" s="50">
        <v>58062.472580000001</v>
      </c>
      <c r="M692" s="50">
        <f t="shared" ref="M692:M705" si="290">AVERAGE(L692,N692)</f>
        <v>421352.54293999996</v>
      </c>
      <c r="N692" s="50">
        <v>784642.61329999997</v>
      </c>
      <c r="O692" s="50">
        <f t="shared" ref="O692:O705" si="291">AVERAGE(N692,P692)</f>
        <v>1841496.1746499999</v>
      </c>
      <c r="P692" s="50">
        <v>2898349.736</v>
      </c>
      <c r="Q692" s="50">
        <f t="shared" ref="Q692:Q705" si="29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138</v>
      </c>
      <c r="C693" s="50" t="s">
        <v>508</v>
      </c>
      <c r="D693" s="50" t="s">
        <v>511</v>
      </c>
      <c r="E693" s="50" t="str">
        <f t="shared" si="268"/>
        <v>biomass</v>
      </c>
      <c r="F693" s="50">
        <v>0</v>
      </c>
      <c r="G693" s="50">
        <f t="shared" si="287"/>
        <v>0</v>
      </c>
      <c r="H693" s="50">
        <v>0</v>
      </c>
      <c r="I693" s="50">
        <f t="shared" si="288"/>
        <v>0</v>
      </c>
      <c r="J693" s="50">
        <v>0</v>
      </c>
      <c r="K693" s="50">
        <f t="shared" si="289"/>
        <v>0</v>
      </c>
      <c r="L693" s="50">
        <v>0</v>
      </c>
      <c r="M693" s="50">
        <f t="shared" si="290"/>
        <v>0</v>
      </c>
      <c r="N693" s="50">
        <v>0</v>
      </c>
      <c r="O693" s="50">
        <f t="shared" si="291"/>
        <v>0</v>
      </c>
      <c r="P693" s="50">
        <v>0</v>
      </c>
      <c r="Q693" s="50">
        <f t="shared" si="29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138</v>
      </c>
      <c r="C694" s="50" t="s">
        <v>508</v>
      </c>
      <c r="D694" s="50" t="s">
        <v>512</v>
      </c>
      <c r="E694" s="50" t="str">
        <f t="shared" si="268"/>
        <v>hard coal</v>
      </c>
      <c r="F694" s="50">
        <v>36726219.310000002</v>
      </c>
      <c r="G694" s="50">
        <f t="shared" si="287"/>
        <v>30848449.940000001</v>
      </c>
      <c r="H694" s="50">
        <v>24970680.57</v>
      </c>
      <c r="I694" s="50">
        <f t="shared" si="288"/>
        <v>23318883.605</v>
      </c>
      <c r="J694" s="50">
        <v>21667086.640000001</v>
      </c>
      <c r="K694" s="50">
        <f t="shared" si="289"/>
        <v>21069982.439999998</v>
      </c>
      <c r="L694" s="50">
        <v>20472878.239999998</v>
      </c>
      <c r="M694" s="50">
        <f t="shared" si="290"/>
        <v>21592651.555</v>
      </c>
      <c r="N694" s="50">
        <v>22712424.870000001</v>
      </c>
      <c r="O694" s="50">
        <f t="shared" si="291"/>
        <v>22709159.634999998</v>
      </c>
      <c r="P694" s="50">
        <v>22705894.399999999</v>
      </c>
      <c r="Q694" s="50">
        <f t="shared" si="29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138</v>
      </c>
      <c r="C695" s="50" t="s">
        <v>508</v>
      </c>
      <c r="D695" s="50" t="s">
        <v>513</v>
      </c>
      <c r="E695" s="50" t="str">
        <f t="shared" si="268"/>
        <v>solar thermal</v>
      </c>
      <c r="F695" s="50">
        <v>0</v>
      </c>
      <c r="G695" s="50">
        <f t="shared" si="287"/>
        <v>0</v>
      </c>
      <c r="H695" s="50">
        <v>0</v>
      </c>
      <c r="I695" s="50">
        <f t="shared" si="288"/>
        <v>0</v>
      </c>
      <c r="J695" s="50">
        <v>0</v>
      </c>
      <c r="K695" s="50">
        <f t="shared" si="289"/>
        <v>0</v>
      </c>
      <c r="L695" s="50">
        <v>0</v>
      </c>
      <c r="M695" s="50">
        <f t="shared" si="290"/>
        <v>0</v>
      </c>
      <c r="N695" s="50">
        <v>0</v>
      </c>
      <c r="O695" s="50">
        <f t="shared" si="291"/>
        <v>0</v>
      </c>
      <c r="P695" s="50">
        <v>0</v>
      </c>
      <c r="Q695" s="50">
        <f t="shared" si="29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138</v>
      </c>
      <c r="C696" s="50" t="s">
        <v>508</v>
      </c>
      <c r="D696" s="50" t="s">
        <v>514</v>
      </c>
      <c r="E696" s="50" t="str">
        <f t="shared" si="268"/>
        <v>geothermal</v>
      </c>
      <c r="F696" s="50">
        <v>0</v>
      </c>
      <c r="G696" s="50">
        <f t="shared" si="287"/>
        <v>0</v>
      </c>
      <c r="H696" s="50">
        <v>0</v>
      </c>
      <c r="I696" s="50">
        <f t="shared" si="288"/>
        <v>0</v>
      </c>
      <c r="J696" s="50">
        <v>0</v>
      </c>
      <c r="K696" s="50">
        <f t="shared" si="289"/>
        <v>0</v>
      </c>
      <c r="L696" s="50">
        <v>0</v>
      </c>
      <c r="M696" s="50">
        <f t="shared" si="290"/>
        <v>0</v>
      </c>
      <c r="N696" s="50">
        <v>0</v>
      </c>
      <c r="O696" s="50">
        <f t="shared" si="291"/>
        <v>0</v>
      </c>
      <c r="P696" s="50">
        <v>0</v>
      </c>
      <c r="Q696" s="50">
        <f t="shared" si="29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138</v>
      </c>
      <c r="C697" s="50" t="s">
        <v>508</v>
      </c>
      <c r="D697" s="50" t="s">
        <v>515</v>
      </c>
      <c r="E697" s="50" t="str">
        <f t="shared" si="268"/>
        <v>hydro</v>
      </c>
      <c r="F697" s="50">
        <v>1522657.0930000001</v>
      </c>
      <c r="G697" s="50">
        <f t="shared" si="287"/>
        <v>1697095.4169999999</v>
      </c>
      <c r="H697" s="50">
        <v>1871533.7409999999</v>
      </c>
      <c r="I697" s="50">
        <f t="shared" si="288"/>
        <v>1871533.7409999999</v>
      </c>
      <c r="J697" s="50">
        <v>1871533.7409999999</v>
      </c>
      <c r="K697" s="50">
        <f t="shared" si="289"/>
        <v>1871533.7409999999</v>
      </c>
      <c r="L697" s="50">
        <v>1871533.7409999999</v>
      </c>
      <c r="M697" s="50">
        <f t="shared" si="290"/>
        <v>1871533.7409999999</v>
      </c>
      <c r="N697" s="50">
        <v>1871533.7409999999</v>
      </c>
      <c r="O697" s="50">
        <f t="shared" si="291"/>
        <v>1871533.7409999999</v>
      </c>
      <c r="P697" s="50">
        <v>1871533.7409999999</v>
      </c>
      <c r="Q697" s="50">
        <f t="shared" si="29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138</v>
      </c>
      <c r="C698" s="50" t="s">
        <v>508</v>
      </c>
      <c r="D698" s="50" t="s">
        <v>517</v>
      </c>
      <c r="E698" s="50" t="str">
        <f t="shared" si="268"/>
        <v>hydro</v>
      </c>
      <c r="F698" s="50">
        <v>0</v>
      </c>
      <c r="G698" s="50">
        <f t="shared" si="287"/>
        <v>0</v>
      </c>
      <c r="H698" s="50">
        <v>0</v>
      </c>
      <c r="I698" s="50">
        <f t="shared" si="288"/>
        <v>0</v>
      </c>
      <c r="J698" s="50">
        <v>0</v>
      </c>
      <c r="K698" s="50">
        <f t="shared" si="289"/>
        <v>0</v>
      </c>
      <c r="L698" s="50">
        <v>0</v>
      </c>
      <c r="M698" s="50">
        <f t="shared" si="290"/>
        <v>0</v>
      </c>
      <c r="N698" s="50">
        <v>0</v>
      </c>
      <c r="O698" s="50">
        <f t="shared" si="291"/>
        <v>0</v>
      </c>
      <c r="P698" s="50">
        <v>0</v>
      </c>
      <c r="Q698" s="50">
        <f t="shared" si="29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138</v>
      </c>
      <c r="C699" s="50" t="s">
        <v>508</v>
      </c>
      <c r="D699" s="50" t="s">
        <v>516</v>
      </c>
      <c r="E699" s="50" t="str">
        <f t="shared" si="268"/>
        <v>onshore wind</v>
      </c>
      <c r="F699" s="50">
        <v>2090843.388</v>
      </c>
      <c r="G699" s="50">
        <f t="shared" si="287"/>
        <v>2090843.388</v>
      </c>
      <c r="H699" s="50">
        <v>2090843.388</v>
      </c>
      <c r="I699" s="50">
        <f t="shared" si="288"/>
        <v>2090843.388</v>
      </c>
      <c r="J699" s="50">
        <v>2090843.388</v>
      </c>
      <c r="K699" s="50">
        <f t="shared" si="289"/>
        <v>2090843.388</v>
      </c>
      <c r="L699" s="50">
        <v>2090843.388</v>
      </c>
      <c r="M699" s="50">
        <f t="shared" si="290"/>
        <v>2090843.388</v>
      </c>
      <c r="N699" s="50">
        <v>2090843.388</v>
      </c>
      <c r="O699" s="50">
        <f t="shared" si="291"/>
        <v>2090843.388</v>
      </c>
      <c r="P699" s="50">
        <v>2090843.388</v>
      </c>
      <c r="Q699" s="50">
        <f t="shared" si="29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138</v>
      </c>
      <c r="C700" s="50" t="s">
        <v>508</v>
      </c>
      <c r="D700" s="50" t="s">
        <v>518</v>
      </c>
      <c r="E700" s="50" t="str">
        <f t="shared" si="268"/>
        <v>natural gas nonpeaker</v>
      </c>
      <c r="F700" s="50">
        <v>0</v>
      </c>
      <c r="G700" s="50">
        <f t="shared" si="287"/>
        <v>3990097.2059999998</v>
      </c>
      <c r="H700" s="50">
        <v>7980194.4119999995</v>
      </c>
      <c r="I700" s="50">
        <f t="shared" si="288"/>
        <v>7980194.4119999995</v>
      </c>
      <c r="J700" s="50">
        <v>7980194.4119999995</v>
      </c>
      <c r="K700" s="50">
        <f t="shared" si="289"/>
        <v>7980194.4119999995</v>
      </c>
      <c r="L700" s="50">
        <v>7980194.4119999995</v>
      </c>
      <c r="M700" s="50">
        <f t="shared" si="290"/>
        <v>7980194.4119999995</v>
      </c>
      <c r="N700" s="50">
        <v>7980194.4119999995</v>
      </c>
      <c r="O700" s="50">
        <f t="shared" si="291"/>
        <v>7980194.4119999995</v>
      </c>
      <c r="P700" s="50">
        <v>7980194.4119999995</v>
      </c>
      <c r="Q700" s="50">
        <f t="shared" si="29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138</v>
      </c>
      <c r="C701" s="50" t="s">
        <v>508</v>
      </c>
      <c r="D701" s="50" t="s">
        <v>519</v>
      </c>
      <c r="E701" s="50" t="str">
        <f t="shared" si="268"/>
        <v>natural gas peaker</v>
      </c>
      <c r="F701" s="50">
        <v>29926.44</v>
      </c>
      <c r="G701" s="50">
        <f t="shared" si="287"/>
        <v>29926.44</v>
      </c>
      <c r="H701" s="50">
        <v>29926.44</v>
      </c>
      <c r="I701" s="50">
        <f t="shared" si="288"/>
        <v>29926.44</v>
      </c>
      <c r="J701" s="50">
        <v>29926.44</v>
      </c>
      <c r="K701" s="50">
        <f t="shared" si="289"/>
        <v>29926.44</v>
      </c>
      <c r="L701" s="50">
        <v>29926.44</v>
      </c>
      <c r="M701" s="50">
        <f t="shared" si="290"/>
        <v>29926.44</v>
      </c>
      <c r="N701" s="50">
        <v>29926.44</v>
      </c>
      <c r="O701" s="50">
        <f t="shared" si="291"/>
        <v>29926.44</v>
      </c>
      <c r="P701" s="50">
        <v>29926.44</v>
      </c>
      <c r="Q701" s="50">
        <f t="shared" si="29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138</v>
      </c>
      <c r="C702" s="50" t="s">
        <v>508</v>
      </c>
      <c r="D702" s="50" t="s">
        <v>520</v>
      </c>
      <c r="E702" s="50" t="str">
        <f t="shared" si="268"/>
        <v>nuclear</v>
      </c>
      <c r="F702" s="50">
        <v>0</v>
      </c>
      <c r="G702" s="50">
        <f t="shared" si="287"/>
        <v>0</v>
      </c>
      <c r="H702" s="50">
        <v>0</v>
      </c>
      <c r="I702" s="50">
        <f t="shared" si="288"/>
        <v>0</v>
      </c>
      <c r="J702" s="50">
        <v>0</v>
      </c>
      <c r="K702" s="50">
        <f t="shared" si="289"/>
        <v>0</v>
      </c>
      <c r="L702" s="50">
        <v>0</v>
      </c>
      <c r="M702" s="50">
        <f t="shared" si="290"/>
        <v>0</v>
      </c>
      <c r="N702" s="50">
        <v>0</v>
      </c>
      <c r="O702" s="50">
        <f t="shared" si="291"/>
        <v>0</v>
      </c>
      <c r="P702" s="50">
        <v>0</v>
      </c>
      <c r="Q702" s="50">
        <f t="shared" si="29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138</v>
      </c>
      <c r="C703" s="50" t="s">
        <v>508</v>
      </c>
      <c r="D703" s="50" t="s">
        <v>521</v>
      </c>
      <c r="E703" s="50" t="str">
        <f t="shared" si="268"/>
        <v>offshore wind</v>
      </c>
      <c r="F703" s="50">
        <v>0</v>
      </c>
      <c r="G703" s="50">
        <f t="shared" si="287"/>
        <v>0</v>
      </c>
      <c r="H703" s="50">
        <v>0</v>
      </c>
      <c r="I703" s="50">
        <f t="shared" si="288"/>
        <v>0</v>
      </c>
      <c r="J703" s="50">
        <v>0</v>
      </c>
      <c r="K703" s="50">
        <f t="shared" si="289"/>
        <v>0</v>
      </c>
      <c r="L703" s="50">
        <v>0</v>
      </c>
      <c r="M703" s="50">
        <f t="shared" si="290"/>
        <v>0</v>
      </c>
      <c r="N703" s="50">
        <v>0</v>
      </c>
      <c r="O703" s="50">
        <f t="shared" si="291"/>
        <v>0</v>
      </c>
      <c r="P703" s="50">
        <v>0</v>
      </c>
      <c r="Q703" s="50">
        <f t="shared" si="29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138</v>
      </c>
      <c r="C704" s="50" t="s">
        <v>508</v>
      </c>
      <c r="D704" s="50" t="s">
        <v>522</v>
      </c>
      <c r="E704" s="50" t="str">
        <f t="shared" si="268"/>
        <v>crude oil</v>
      </c>
      <c r="F704" s="50">
        <v>10069.150079999999</v>
      </c>
      <c r="G704" s="50">
        <f t="shared" si="287"/>
        <v>10069.150079999999</v>
      </c>
      <c r="H704" s="50">
        <v>10069.150079999999</v>
      </c>
      <c r="I704" s="50">
        <f t="shared" si="288"/>
        <v>10069.150079999999</v>
      </c>
      <c r="J704" s="50">
        <v>10069.150079999999</v>
      </c>
      <c r="K704" s="50">
        <f t="shared" si="289"/>
        <v>10069.150079999999</v>
      </c>
      <c r="L704" s="50">
        <v>10069.150079999999</v>
      </c>
      <c r="M704" s="50">
        <f t="shared" si="290"/>
        <v>10069.150079999999</v>
      </c>
      <c r="N704" s="50">
        <v>10069.150079999999</v>
      </c>
      <c r="O704" s="50">
        <f t="shared" si="291"/>
        <v>10069.150079999999</v>
      </c>
      <c r="P704" s="50">
        <v>10069.150079999999</v>
      </c>
      <c r="Q704" s="50">
        <f t="shared" si="29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138</v>
      </c>
      <c r="C705" s="50" t="s">
        <v>508</v>
      </c>
      <c r="D705" s="50" t="s">
        <v>523</v>
      </c>
      <c r="E705" s="50" t="str">
        <f t="shared" si="268"/>
        <v>solar PV</v>
      </c>
      <c r="F705" s="50">
        <v>70458.548269999999</v>
      </c>
      <c r="G705" s="50">
        <f t="shared" si="287"/>
        <v>70885.700654999993</v>
      </c>
      <c r="H705" s="50">
        <v>71312.853040000002</v>
      </c>
      <c r="I705" s="50">
        <f t="shared" si="288"/>
        <v>71679.971965000004</v>
      </c>
      <c r="J705" s="50">
        <v>72047.090890000007</v>
      </c>
      <c r="K705" s="50">
        <f t="shared" si="289"/>
        <v>72543.128584999999</v>
      </c>
      <c r="L705" s="50">
        <v>73039.166280000005</v>
      </c>
      <c r="M705" s="50">
        <f t="shared" si="290"/>
        <v>73889.712759999995</v>
      </c>
      <c r="N705" s="50">
        <v>74740.259239999999</v>
      </c>
      <c r="O705" s="50">
        <f t="shared" si="291"/>
        <v>76177.152954999998</v>
      </c>
      <c r="P705" s="50">
        <v>77614.046669999996</v>
      </c>
      <c r="Q705" s="50">
        <f t="shared" si="29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138</v>
      </c>
      <c r="C706" s="50" t="s">
        <v>508</v>
      </c>
      <c r="D706" s="50" t="s">
        <v>524</v>
      </c>
      <c r="E706" s="50" t="str">
        <f t="shared" si="268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138</v>
      </c>
      <c r="C707" s="50" t="s">
        <v>508</v>
      </c>
      <c r="D707" s="50" t="s">
        <v>526</v>
      </c>
      <c r="E707" s="50" t="str">
        <f t="shared" ref="E707:E722" si="293">LOOKUP(D707,$U$2:$V$15,$V$2:$V$15)</f>
        <v>solar PV</v>
      </c>
      <c r="F707" s="50">
        <v>0</v>
      </c>
      <c r="G707" s="50">
        <f t="shared" ref="G707:G720" si="294">AVERAGE(F707,H707)</f>
        <v>0</v>
      </c>
      <c r="H707" s="50">
        <v>0</v>
      </c>
      <c r="I707" s="50">
        <f t="shared" ref="I707:I720" si="295">AVERAGE(H707,J707)</f>
        <v>0</v>
      </c>
      <c r="J707" s="50">
        <v>0</v>
      </c>
      <c r="K707" s="50">
        <f t="shared" ref="K707:K720" si="296">AVERAGE(J707,L707)</f>
        <v>0</v>
      </c>
      <c r="L707" s="50">
        <v>0</v>
      </c>
      <c r="M707" s="50">
        <f t="shared" ref="M707:M720" si="297">AVERAGE(L707,N707)</f>
        <v>0</v>
      </c>
      <c r="N707" s="50">
        <v>0</v>
      </c>
      <c r="O707" s="50">
        <f t="shared" ref="O707:O720" si="298">AVERAGE(N707,P707)</f>
        <v>0</v>
      </c>
      <c r="P707" s="50">
        <v>0</v>
      </c>
      <c r="Q707" s="50">
        <f t="shared" ref="Q707:Q720" si="299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143</v>
      </c>
      <c r="C708" s="50" t="s">
        <v>508</v>
      </c>
      <c r="D708" s="50" t="s">
        <v>511</v>
      </c>
      <c r="E708" s="50" t="str">
        <f t="shared" si="293"/>
        <v>biomass</v>
      </c>
      <c r="F708" s="50">
        <v>0</v>
      </c>
      <c r="G708" s="50">
        <f t="shared" si="294"/>
        <v>0</v>
      </c>
      <c r="H708" s="50">
        <v>0</v>
      </c>
      <c r="I708" s="50">
        <f t="shared" si="295"/>
        <v>0</v>
      </c>
      <c r="J708" s="50">
        <v>0</v>
      </c>
      <c r="K708" s="50">
        <f t="shared" si="296"/>
        <v>0</v>
      </c>
      <c r="L708" s="50">
        <v>0</v>
      </c>
      <c r="M708" s="50">
        <f t="shared" si="297"/>
        <v>0</v>
      </c>
      <c r="N708" s="50">
        <v>0</v>
      </c>
      <c r="O708" s="50">
        <f t="shared" si="298"/>
        <v>0</v>
      </c>
      <c r="P708" s="50">
        <v>0</v>
      </c>
      <c r="Q708" s="50">
        <f t="shared" si="299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143</v>
      </c>
      <c r="C709" s="50" t="s">
        <v>508</v>
      </c>
      <c r="D709" s="50" t="s">
        <v>512</v>
      </c>
      <c r="E709" s="50" t="str">
        <f t="shared" si="293"/>
        <v>hard coal</v>
      </c>
      <c r="F709" s="50">
        <v>40979288.340000004</v>
      </c>
      <c r="G709" s="50">
        <f t="shared" si="294"/>
        <v>41079256.155000001</v>
      </c>
      <c r="H709" s="50">
        <v>41179223.969999999</v>
      </c>
      <c r="I709" s="50">
        <f t="shared" si="295"/>
        <v>43268615.349999994</v>
      </c>
      <c r="J709" s="50">
        <v>45358006.729999997</v>
      </c>
      <c r="K709" s="50">
        <f t="shared" si="296"/>
        <v>45959394.045000002</v>
      </c>
      <c r="L709" s="50">
        <v>46560781.359999999</v>
      </c>
      <c r="M709" s="50">
        <f t="shared" si="297"/>
        <v>46883982.215000004</v>
      </c>
      <c r="N709" s="50">
        <v>47207183.07</v>
      </c>
      <c r="O709" s="50">
        <f t="shared" si="298"/>
        <v>45217608.93</v>
      </c>
      <c r="P709" s="50">
        <v>43228034.789999999</v>
      </c>
      <c r="Q709" s="50">
        <f t="shared" si="299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143</v>
      </c>
      <c r="C710" s="50" t="s">
        <v>508</v>
      </c>
      <c r="D710" s="50" t="s">
        <v>513</v>
      </c>
      <c r="E710" s="50" t="str">
        <f t="shared" si="293"/>
        <v>solar thermal</v>
      </c>
      <c r="F710" s="50">
        <v>0</v>
      </c>
      <c r="G710" s="50">
        <f t="shared" si="294"/>
        <v>0</v>
      </c>
      <c r="H710" s="50">
        <v>0</v>
      </c>
      <c r="I710" s="50">
        <f t="shared" si="295"/>
        <v>0</v>
      </c>
      <c r="J710" s="50">
        <v>0</v>
      </c>
      <c r="K710" s="50">
        <f t="shared" si="296"/>
        <v>0</v>
      </c>
      <c r="L710" s="50">
        <v>0</v>
      </c>
      <c r="M710" s="50">
        <f t="shared" si="297"/>
        <v>0</v>
      </c>
      <c r="N710" s="50">
        <v>0</v>
      </c>
      <c r="O710" s="50">
        <f t="shared" si="298"/>
        <v>0</v>
      </c>
      <c r="P710" s="50">
        <v>0</v>
      </c>
      <c r="Q710" s="50">
        <f t="shared" si="299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143</v>
      </c>
      <c r="C711" s="50" t="s">
        <v>508</v>
      </c>
      <c r="D711" s="50" t="s">
        <v>514</v>
      </c>
      <c r="E711" s="50" t="str">
        <f t="shared" si="293"/>
        <v>geothermal</v>
      </c>
      <c r="F711" s="50">
        <v>0</v>
      </c>
      <c r="G711" s="50">
        <f t="shared" si="294"/>
        <v>0</v>
      </c>
      <c r="H711" s="50">
        <v>0</v>
      </c>
      <c r="I711" s="50">
        <f t="shared" si="295"/>
        <v>0</v>
      </c>
      <c r="J711" s="50">
        <v>0</v>
      </c>
      <c r="K711" s="50">
        <f t="shared" si="296"/>
        <v>0</v>
      </c>
      <c r="L711" s="50">
        <v>0</v>
      </c>
      <c r="M711" s="50">
        <f t="shared" si="297"/>
        <v>0</v>
      </c>
      <c r="N711" s="50">
        <v>0</v>
      </c>
      <c r="O711" s="50">
        <f t="shared" si="298"/>
        <v>0</v>
      </c>
      <c r="P711" s="50">
        <v>0</v>
      </c>
      <c r="Q711" s="50">
        <f t="shared" si="299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143</v>
      </c>
      <c r="C712" s="50" t="s">
        <v>508</v>
      </c>
      <c r="D712" s="50" t="s">
        <v>515</v>
      </c>
      <c r="E712" s="50" t="str">
        <f t="shared" si="293"/>
        <v>hydro</v>
      </c>
      <c r="F712" s="50">
        <v>835584.9081</v>
      </c>
      <c r="G712" s="50">
        <f t="shared" si="294"/>
        <v>835584.9081</v>
      </c>
      <c r="H712" s="50">
        <v>835584.9081</v>
      </c>
      <c r="I712" s="50">
        <f t="shared" si="295"/>
        <v>835584.9081</v>
      </c>
      <c r="J712" s="50">
        <v>835584.9081</v>
      </c>
      <c r="K712" s="50">
        <f t="shared" si="296"/>
        <v>835584.9081</v>
      </c>
      <c r="L712" s="50">
        <v>835584.9081</v>
      </c>
      <c r="M712" s="50">
        <f t="shared" si="297"/>
        <v>835584.9081</v>
      </c>
      <c r="N712" s="50">
        <v>835584.9081</v>
      </c>
      <c r="O712" s="50">
        <f t="shared" si="298"/>
        <v>835584.9081</v>
      </c>
      <c r="P712" s="50">
        <v>835584.9081</v>
      </c>
      <c r="Q712" s="50">
        <f t="shared" si="299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143</v>
      </c>
      <c r="C713" s="50" t="s">
        <v>508</v>
      </c>
      <c r="D713" s="50" t="s">
        <v>517</v>
      </c>
      <c r="E713" s="50" t="str">
        <f t="shared" si="293"/>
        <v>hydro</v>
      </c>
      <c r="F713" s="50">
        <v>0</v>
      </c>
      <c r="G713" s="50">
        <f t="shared" si="294"/>
        <v>0</v>
      </c>
      <c r="H713" s="50">
        <v>0</v>
      </c>
      <c r="I713" s="50">
        <f t="shared" si="295"/>
        <v>0</v>
      </c>
      <c r="J713" s="50">
        <v>0</v>
      </c>
      <c r="K713" s="50">
        <f t="shared" si="296"/>
        <v>0</v>
      </c>
      <c r="L713" s="50">
        <v>0</v>
      </c>
      <c r="M713" s="50">
        <f t="shared" si="297"/>
        <v>0</v>
      </c>
      <c r="N713" s="50">
        <v>0</v>
      </c>
      <c r="O713" s="50">
        <f t="shared" si="298"/>
        <v>0</v>
      </c>
      <c r="P713" s="50">
        <v>0</v>
      </c>
      <c r="Q713" s="50">
        <f t="shared" si="299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143</v>
      </c>
      <c r="C714" s="50" t="s">
        <v>508</v>
      </c>
      <c r="D714" s="50" t="s">
        <v>516</v>
      </c>
      <c r="E714" s="50" t="str">
        <f t="shared" si="293"/>
        <v>onshore wind</v>
      </c>
      <c r="F714" s="50">
        <v>4286595.8550000004</v>
      </c>
      <c r="G714" s="50">
        <f t="shared" si="294"/>
        <v>5745715.1974999998</v>
      </c>
      <c r="H714" s="50">
        <v>7204834.54</v>
      </c>
      <c r="I714" s="50">
        <f t="shared" si="295"/>
        <v>7206927.267</v>
      </c>
      <c r="J714" s="50">
        <v>7209019.9939999999</v>
      </c>
      <c r="K714" s="50">
        <f t="shared" si="296"/>
        <v>7218555.9615000002</v>
      </c>
      <c r="L714" s="50">
        <v>7228091.9289999995</v>
      </c>
      <c r="M714" s="50">
        <f t="shared" si="297"/>
        <v>7229120.0104999999</v>
      </c>
      <c r="N714" s="50">
        <v>7230148.0920000002</v>
      </c>
      <c r="O714" s="50">
        <f t="shared" si="298"/>
        <v>8020902.1749999998</v>
      </c>
      <c r="P714" s="50">
        <v>8811656.2579999994</v>
      </c>
      <c r="Q714" s="50">
        <f t="shared" si="299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143</v>
      </c>
      <c r="C715" s="50" t="s">
        <v>508</v>
      </c>
      <c r="D715" s="50" t="s">
        <v>518</v>
      </c>
      <c r="E715" s="50" t="str">
        <f t="shared" si="293"/>
        <v>natural gas nonpeaker</v>
      </c>
      <c r="F715" s="50">
        <v>743079.02399999998</v>
      </c>
      <c r="G715" s="50">
        <f t="shared" si="294"/>
        <v>712534.28799999994</v>
      </c>
      <c r="H715" s="50">
        <v>681989.55200000003</v>
      </c>
      <c r="I715" s="50">
        <f t="shared" si="295"/>
        <v>546688.772</v>
      </c>
      <c r="J715" s="50">
        <v>411387.99200000003</v>
      </c>
      <c r="K715" s="50">
        <f t="shared" si="296"/>
        <v>399933.71600000001</v>
      </c>
      <c r="L715" s="50">
        <v>388479.44</v>
      </c>
      <c r="M715" s="50">
        <f t="shared" si="297"/>
        <v>370758.51300000004</v>
      </c>
      <c r="N715" s="50">
        <v>353037.58600000001</v>
      </c>
      <c r="O715" s="50">
        <f t="shared" si="298"/>
        <v>286982.57760000002</v>
      </c>
      <c r="P715" s="50">
        <v>220927.5692</v>
      </c>
      <c r="Q715" s="50">
        <f t="shared" si="299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143</v>
      </c>
      <c r="C716" s="50" t="s">
        <v>508</v>
      </c>
      <c r="D716" s="50" t="s">
        <v>519</v>
      </c>
      <c r="E716" s="50" t="str">
        <f t="shared" si="293"/>
        <v>natural gas peaker</v>
      </c>
      <c r="F716" s="50">
        <v>0</v>
      </c>
      <c r="G716" s="50">
        <f t="shared" si="294"/>
        <v>0</v>
      </c>
      <c r="H716" s="50">
        <v>0</v>
      </c>
      <c r="I716" s="50">
        <f t="shared" si="295"/>
        <v>0</v>
      </c>
      <c r="J716" s="50">
        <v>0</v>
      </c>
      <c r="K716" s="50">
        <f t="shared" si="296"/>
        <v>0</v>
      </c>
      <c r="L716" s="50">
        <v>0</v>
      </c>
      <c r="M716" s="50">
        <f t="shared" si="297"/>
        <v>717.8</v>
      </c>
      <c r="N716" s="50">
        <v>1435.6</v>
      </c>
      <c r="O716" s="50">
        <f t="shared" si="298"/>
        <v>717.8</v>
      </c>
      <c r="P716" s="50">
        <v>0</v>
      </c>
      <c r="Q716" s="50">
        <f t="shared" si="299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143</v>
      </c>
      <c r="C717" s="50" t="s">
        <v>508</v>
      </c>
      <c r="D717" s="50" t="s">
        <v>520</v>
      </c>
      <c r="E717" s="50" t="str">
        <f t="shared" si="293"/>
        <v>nuclear</v>
      </c>
      <c r="F717" s="50">
        <v>0</v>
      </c>
      <c r="G717" s="50">
        <f t="shared" si="294"/>
        <v>0</v>
      </c>
      <c r="H717" s="50">
        <v>0</v>
      </c>
      <c r="I717" s="50">
        <f t="shared" si="295"/>
        <v>0</v>
      </c>
      <c r="J717" s="50">
        <v>0</v>
      </c>
      <c r="K717" s="50">
        <f t="shared" si="296"/>
        <v>0</v>
      </c>
      <c r="L717" s="50">
        <v>0</v>
      </c>
      <c r="M717" s="50">
        <f t="shared" si="297"/>
        <v>0</v>
      </c>
      <c r="N717" s="50">
        <v>0</v>
      </c>
      <c r="O717" s="50">
        <f t="shared" si="298"/>
        <v>0</v>
      </c>
      <c r="P717" s="50">
        <v>0</v>
      </c>
      <c r="Q717" s="50">
        <f t="shared" si="299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143</v>
      </c>
      <c r="C718" s="50" t="s">
        <v>508</v>
      </c>
      <c r="D718" s="50" t="s">
        <v>521</v>
      </c>
      <c r="E718" s="50" t="str">
        <f t="shared" si="293"/>
        <v>offshore wind</v>
      </c>
      <c r="F718" s="50">
        <v>0</v>
      </c>
      <c r="G718" s="50">
        <f t="shared" si="294"/>
        <v>0</v>
      </c>
      <c r="H718" s="50">
        <v>0</v>
      </c>
      <c r="I718" s="50">
        <f t="shared" si="295"/>
        <v>0</v>
      </c>
      <c r="J718" s="50">
        <v>0</v>
      </c>
      <c r="K718" s="50">
        <f t="shared" si="296"/>
        <v>0</v>
      </c>
      <c r="L718" s="50">
        <v>0</v>
      </c>
      <c r="M718" s="50">
        <f t="shared" si="297"/>
        <v>0</v>
      </c>
      <c r="N718" s="50">
        <v>0</v>
      </c>
      <c r="O718" s="50">
        <f t="shared" si="298"/>
        <v>0</v>
      </c>
      <c r="P718" s="50">
        <v>0</v>
      </c>
      <c r="Q718" s="50">
        <f t="shared" si="299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143</v>
      </c>
      <c r="C719" s="50" t="s">
        <v>508</v>
      </c>
      <c r="D719" s="50" t="s">
        <v>522</v>
      </c>
      <c r="E719" s="50" t="str">
        <f t="shared" si="293"/>
        <v>crude oil</v>
      </c>
      <c r="F719" s="50">
        <v>0</v>
      </c>
      <c r="G719" s="50">
        <f t="shared" si="294"/>
        <v>0</v>
      </c>
      <c r="H719" s="50">
        <v>0</v>
      </c>
      <c r="I719" s="50">
        <f t="shared" si="295"/>
        <v>0</v>
      </c>
      <c r="J719" s="50">
        <v>0</v>
      </c>
      <c r="K719" s="50">
        <f t="shared" si="296"/>
        <v>0</v>
      </c>
      <c r="L719" s="50">
        <v>0</v>
      </c>
      <c r="M719" s="50">
        <f t="shared" si="297"/>
        <v>0</v>
      </c>
      <c r="N719" s="50">
        <v>0</v>
      </c>
      <c r="O719" s="50">
        <f t="shared" si="298"/>
        <v>0</v>
      </c>
      <c r="P719" s="50">
        <v>0</v>
      </c>
      <c r="Q719" s="50">
        <f t="shared" si="299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143</v>
      </c>
      <c r="C720" s="50" t="s">
        <v>508</v>
      </c>
      <c r="D720" s="50" t="s">
        <v>523</v>
      </c>
      <c r="E720" s="50" t="str">
        <f t="shared" si="293"/>
        <v>solar PV</v>
      </c>
      <c r="F720" s="50">
        <v>4844.274566</v>
      </c>
      <c r="G720" s="50">
        <f t="shared" si="294"/>
        <v>6328.1196044999997</v>
      </c>
      <c r="H720" s="50">
        <v>7811.9646430000003</v>
      </c>
      <c r="I720" s="50">
        <f t="shared" si="295"/>
        <v>9766.1423314999993</v>
      </c>
      <c r="J720" s="50">
        <v>11720.320019999999</v>
      </c>
      <c r="K720" s="50">
        <f t="shared" si="296"/>
        <v>14204.228784999999</v>
      </c>
      <c r="L720" s="50">
        <v>16688.137549999999</v>
      </c>
      <c r="M720" s="50">
        <f t="shared" si="297"/>
        <v>19846.635875</v>
      </c>
      <c r="N720" s="50">
        <v>23005.1342</v>
      </c>
      <c r="O720" s="50">
        <f t="shared" si="298"/>
        <v>26652.419715</v>
      </c>
      <c r="P720" s="50">
        <v>30299.70523</v>
      </c>
      <c r="Q720" s="50">
        <f t="shared" si="299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143</v>
      </c>
      <c r="C721" s="50" t="s">
        <v>508</v>
      </c>
      <c r="D721" s="50" t="s">
        <v>524</v>
      </c>
      <c r="E721" s="50" t="str">
        <f t="shared" si="293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143</v>
      </c>
      <c r="C722" s="50" t="s">
        <v>508</v>
      </c>
      <c r="D722" s="50" t="s">
        <v>526</v>
      </c>
      <c r="E722" s="50" t="str">
        <f t="shared" si="293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2" t="s">
        <v>164</v>
      </c>
      <c r="C728" s="52" t="s">
        <v>508</v>
      </c>
      <c r="D728" s="52" t="s">
        <v>509</v>
      </c>
      <c r="E728" s="52" t="s">
        <v>510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508</v>
      </c>
      <c r="D729" s="50" t="s">
        <v>511</v>
      </c>
      <c r="E729" s="50" t="str">
        <f t="shared" ref="E729:E792" si="300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508</v>
      </c>
      <c r="D730" s="50" t="s">
        <v>512</v>
      </c>
      <c r="E730" s="50" t="str">
        <f t="shared" si="300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508</v>
      </c>
      <c r="D731" s="50" t="s">
        <v>513</v>
      </c>
      <c r="E731" s="50" t="str">
        <f t="shared" si="300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508</v>
      </c>
      <c r="D732" s="50" t="s">
        <v>514</v>
      </c>
      <c r="E732" s="50" t="str">
        <f t="shared" si="300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508</v>
      </c>
      <c r="D733" s="50" t="s">
        <v>515</v>
      </c>
      <c r="E733" s="50" t="str">
        <f t="shared" si="300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508</v>
      </c>
      <c r="D734" s="50" t="s">
        <v>517</v>
      </c>
      <c r="E734" s="50" t="str">
        <f t="shared" si="300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508</v>
      </c>
      <c r="D735" s="50" t="s">
        <v>516</v>
      </c>
      <c r="E735" s="50" t="str">
        <f t="shared" si="300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508</v>
      </c>
      <c r="D736" s="50" t="s">
        <v>518</v>
      </c>
      <c r="E736" s="50" t="str">
        <f t="shared" si="300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508</v>
      </c>
      <c r="D737" s="50" t="s">
        <v>519</v>
      </c>
      <c r="E737" s="50" t="str">
        <f t="shared" si="300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508</v>
      </c>
      <c r="D738" s="50" t="s">
        <v>520</v>
      </c>
      <c r="E738" s="50" t="str">
        <f t="shared" si="300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508</v>
      </c>
      <c r="D739" s="50" t="s">
        <v>521</v>
      </c>
      <c r="E739" s="50" t="str">
        <f t="shared" si="300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508</v>
      </c>
      <c r="D740" s="50" t="s">
        <v>522</v>
      </c>
      <c r="E740" s="50" t="str">
        <f t="shared" si="300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508</v>
      </c>
      <c r="D741" s="50" t="s">
        <v>523</v>
      </c>
      <c r="E741" s="50" t="str">
        <f t="shared" si="300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508</v>
      </c>
      <c r="D742" s="50" t="s">
        <v>524</v>
      </c>
      <c r="E742" s="50" t="str">
        <f t="shared" si="300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508</v>
      </c>
      <c r="D743" s="50" t="s">
        <v>526</v>
      </c>
      <c r="E743" s="50" t="str">
        <f t="shared" si="300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12</v>
      </c>
      <c r="C744" s="50" t="s">
        <v>508</v>
      </c>
      <c r="D744" s="50" t="s">
        <v>511</v>
      </c>
      <c r="E744" s="50" t="str">
        <f t="shared" si="300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12</v>
      </c>
      <c r="C745" s="50" t="s">
        <v>508</v>
      </c>
      <c r="D745" s="50" t="s">
        <v>512</v>
      </c>
      <c r="E745" s="50" t="str">
        <f t="shared" si="300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12</v>
      </c>
      <c r="C746" s="50" t="s">
        <v>508</v>
      </c>
      <c r="D746" s="50" t="s">
        <v>513</v>
      </c>
      <c r="E746" s="50" t="str">
        <f t="shared" si="300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12</v>
      </c>
      <c r="C747" s="50" t="s">
        <v>508</v>
      </c>
      <c r="D747" s="50" t="s">
        <v>514</v>
      </c>
      <c r="E747" s="50" t="str">
        <f t="shared" si="300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12</v>
      </c>
      <c r="C748" s="50" t="s">
        <v>508</v>
      </c>
      <c r="D748" s="50" t="s">
        <v>515</v>
      </c>
      <c r="E748" s="50" t="str">
        <f t="shared" si="300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12</v>
      </c>
      <c r="C749" s="50" t="s">
        <v>508</v>
      </c>
      <c r="D749" s="50" t="s">
        <v>517</v>
      </c>
      <c r="E749" s="50" t="str">
        <f t="shared" si="300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12</v>
      </c>
      <c r="C750" s="50" t="s">
        <v>508</v>
      </c>
      <c r="D750" s="50" t="s">
        <v>516</v>
      </c>
      <c r="E750" s="50" t="str">
        <f t="shared" si="300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12</v>
      </c>
      <c r="C751" s="50" t="s">
        <v>508</v>
      </c>
      <c r="D751" s="50" t="s">
        <v>518</v>
      </c>
      <c r="E751" s="50" t="str">
        <f t="shared" si="300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12</v>
      </c>
      <c r="C752" s="50" t="s">
        <v>508</v>
      </c>
      <c r="D752" s="50" t="s">
        <v>519</v>
      </c>
      <c r="E752" s="50" t="str">
        <f t="shared" si="300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12</v>
      </c>
      <c r="C753" s="50" t="s">
        <v>508</v>
      </c>
      <c r="D753" s="50" t="s">
        <v>520</v>
      </c>
      <c r="E753" s="50" t="str">
        <f t="shared" si="300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12</v>
      </c>
      <c r="C754" s="50" t="s">
        <v>508</v>
      </c>
      <c r="D754" s="50" t="s">
        <v>521</v>
      </c>
      <c r="E754" s="50" t="str">
        <f t="shared" si="300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12</v>
      </c>
      <c r="C755" s="50" t="s">
        <v>508</v>
      </c>
      <c r="D755" s="50" t="s">
        <v>522</v>
      </c>
      <c r="E755" s="50" t="str">
        <f t="shared" si="300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12</v>
      </c>
      <c r="C756" s="50" t="s">
        <v>508</v>
      </c>
      <c r="D756" s="50" t="s">
        <v>523</v>
      </c>
      <c r="E756" s="50" t="str">
        <f t="shared" si="300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12</v>
      </c>
      <c r="C757" s="50" t="s">
        <v>508</v>
      </c>
      <c r="D757" s="50" t="s">
        <v>524</v>
      </c>
      <c r="E757" s="50" t="str">
        <f t="shared" si="300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12</v>
      </c>
      <c r="C758" s="50" t="s">
        <v>508</v>
      </c>
      <c r="D758" s="50" t="s">
        <v>526</v>
      </c>
      <c r="E758" s="50" t="str">
        <f t="shared" si="300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9</v>
      </c>
      <c r="C759" s="50" t="s">
        <v>508</v>
      </c>
      <c r="D759" s="50" t="s">
        <v>511</v>
      </c>
      <c r="E759" s="50" t="str">
        <f t="shared" si="300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9</v>
      </c>
      <c r="C760" s="50" t="s">
        <v>508</v>
      </c>
      <c r="D760" s="50" t="s">
        <v>512</v>
      </c>
      <c r="E760" s="50" t="str">
        <f t="shared" si="300"/>
        <v>hard coal</v>
      </c>
      <c r="F760" s="50">
        <f>F34/SUMIFS(F$3:F$722,$B$3:$B$722,$B760)*SUMIFS(Calculations!$E$3:$E$53,Calculations!$A$3:$A$53,$B760)</f>
        <v>0</v>
      </c>
      <c r="G760" s="50">
        <f>G34/SUMIFS(G$3:G$722,$B$3:$B$722,$B760)*SUMIFS(Calculations!$E$3:$E$53,Calculations!$A$3:$A$53,$B760)</f>
        <v>0</v>
      </c>
      <c r="H760" s="50">
        <f>H34/SUMIFS(H$3:H$722,$B$3:$B$722,$B760)*SUMIFS(Calculations!$E$3:$E$53,Calculations!$A$3:$A$53,$B760)</f>
        <v>0</v>
      </c>
      <c r="I760" s="50">
        <f>I34/SUMIFS(I$3:I$722,$B$3:$B$722,$B760)*SUMIFS(Calculations!$E$3:$E$53,Calculations!$A$3:$A$53,$B760)</f>
        <v>0</v>
      </c>
      <c r="J760" s="50">
        <f>J34/SUMIFS(J$3:J$722,$B$3:$B$722,$B760)*SUMIFS(Calculations!$E$3:$E$53,Calculations!$A$3:$A$53,$B760)</f>
        <v>0</v>
      </c>
      <c r="K760" s="50">
        <f>K34/SUMIFS(K$3:K$722,$B$3:$B$722,$B760)*SUMIFS(Calculations!$E$3:$E$53,Calculations!$A$3:$A$53,$B760)</f>
        <v>0</v>
      </c>
      <c r="L760" s="50">
        <f>L34/SUMIFS(L$3:L$722,$B$3:$B$722,$B760)*SUMIFS(Calculations!$E$3:$E$53,Calculations!$A$3:$A$53,$B760)</f>
        <v>0</v>
      </c>
      <c r="M760" s="50">
        <f>M34/SUMIFS(M$3:M$722,$B$3:$B$722,$B760)*SUMIFS(Calculations!$E$3:$E$53,Calculations!$A$3:$A$53,$B760)</f>
        <v>0</v>
      </c>
      <c r="N760" s="50">
        <f>N34/SUMIFS(N$3:N$722,$B$3:$B$722,$B760)*SUMIFS(Calculations!$E$3:$E$53,Calculations!$A$3:$A$53,$B760)</f>
        <v>0</v>
      </c>
      <c r="O760" s="50">
        <f>O34/SUMIFS(O$3:O$722,$B$3:$B$722,$B760)*SUMIFS(Calculations!$E$3:$E$53,Calculations!$A$3:$A$53,$B760)</f>
        <v>0</v>
      </c>
      <c r="P760" s="50">
        <f>P34/SUMIFS(P$3:P$722,$B$3:$B$722,$B760)*SUMIFS(Calculations!$E$3:$E$53,Calculations!$A$3:$A$53,$B760)</f>
        <v>0</v>
      </c>
      <c r="Q760" s="50">
        <f>Q34/SUMIFS(Q$3:Q$722,$B$3:$B$722,$B760)*SUMIFS(Calculations!$E$3:$E$53,Calculations!$A$3:$A$53,$B760)</f>
        <v>0</v>
      </c>
      <c r="R760" s="50">
        <f>R34/SUMIFS(R$3:R$722,$B$3:$B$722,$B760)*SUMIFS(Calculations!$E$3:$E$53,Calculations!$A$3:$A$53,$B760)</f>
        <v>0</v>
      </c>
    </row>
    <row r="761" spans="2:18" ht="15.75" customHeight="1">
      <c r="B761" s="50" t="s">
        <v>9</v>
      </c>
      <c r="C761" s="50" t="s">
        <v>508</v>
      </c>
      <c r="D761" s="50" t="s">
        <v>513</v>
      </c>
      <c r="E761" s="50" t="str">
        <f t="shared" si="300"/>
        <v>solar thermal</v>
      </c>
      <c r="F761" s="50">
        <f>F35/SUMIFS(F$3:F$722,$B$3:$B$722,$B761)*SUMIFS(Calculations!$E$3:$E$53,Calculations!$A$3:$A$53,$B761)</f>
        <v>0</v>
      </c>
      <c r="G761" s="50">
        <f>G35/SUMIFS(G$3:G$722,$B$3:$B$722,$B761)*SUMIFS(Calculations!$E$3:$E$53,Calculations!$A$3:$A$53,$B761)</f>
        <v>0</v>
      </c>
      <c r="H761" s="50">
        <f>H35/SUMIFS(H$3:H$722,$B$3:$B$722,$B761)*SUMIFS(Calculations!$E$3:$E$53,Calculations!$A$3:$A$53,$B761)</f>
        <v>0</v>
      </c>
      <c r="I761" s="50">
        <f>I35/SUMIFS(I$3:I$722,$B$3:$B$722,$B761)*SUMIFS(Calculations!$E$3:$E$53,Calculations!$A$3:$A$53,$B761)</f>
        <v>0</v>
      </c>
      <c r="J761" s="50">
        <f>J35/SUMIFS(J$3:J$722,$B$3:$B$722,$B761)*SUMIFS(Calculations!$E$3:$E$53,Calculations!$A$3:$A$53,$B761)</f>
        <v>0</v>
      </c>
      <c r="K761" s="50">
        <f>K35/SUMIFS(K$3:K$722,$B$3:$B$722,$B761)*SUMIFS(Calculations!$E$3:$E$53,Calculations!$A$3:$A$53,$B761)</f>
        <v>0</v>
      </c>
      <c r="L761" s="50">
        <f>L35/SUMIFS(L$3:L$722,$B$3:$B$722,$B761)*SUMIFS(Calculations!$E$3:$E$53,Calculations!$A$3:$A$53,$B761)</f>
        <v>0</v>
      </c>
      <c r="M761" s="50">
        <f>M35/SUMIFS(M$3:M$722,$B$3:$B$722,$B761)*SUMIFS(Calculations!$E$3:$E$53,Calculations!$A$3:$A$53,$B761)</f>
        <v>0</v>
      </c>
      <c r="N761" s="50">
        <f>N35/SUMIFS(N$3:N$722,$B$3:$B$722,$B761)*SUMIFS(Calculations!$E$3:$E$53,Calculations!$A$3:$A$53,$B761)</f>
        <v>0</v>
      </c>
      <c r="O761" s="50">
        <f>O35/SUMIFS(O$3:O$722,$B$3:$B$722,$B761)*SUMIFS(Calculations!$E$3:$E$53,Calculations!$A$3:$A$53,$B761)</f>
        <v>0</v>
      </c>
      <c r="P761" s="50">
        <f>P35/SUMIFS(P$3:P$722,$B$3:$B$722,$B761)*SUMIFS(Calculations!$E$3:$E$53,Calculations!$A$3:$A$53,$B761)</f>
        <v>0</v>
      </c>
      <c r="Q761" s="50">
        <f>Q35/SUMIFS(Q$3:Q$722,$B$3:$B$722,$B761)*SUMIFS(Calculations!$E$3:$E$53,Calculations!$A$3:$A$53,$B761)</f>
        <v>0</v>
      </c>
      <c r="R761" s="50">
        <f>R35/SUMIFS(R$3:R$722,$B$3:$B$722,$B761)*SUMIFS(Calculations!$E$3:$E$53,Calculations!$A$3:$A$53,$B761)</f>
        <v>0</v>
      </c>
    </row>
    <row r="762" spans="2:18" ht="15.75" customHeight="1">
      <c r="B762" s="50" t="s">
        <v>9</v>
      </c>
      <c r="C762" s="50" t="s">
        <v>508</v>
      </c>
      <c r="D762" s="50" t="s">
        <v>514</v>
      </c>
      <c r="E762" s="50" t="str">
        <f t="shared" si="300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9</v>
      </c>
      <c r="C763" s="50" t="s">
        <v>508</v>
      </c>
      <c r="D763" s="50" t="s">
        <v>515</v>
      </c>
      <c r="E763" s="50" t="str">
        <f t="shared" si="300"/>
        <v>hydro</v>
      </c>
      <c r="F763" s="50">
        <f>F37/SUMIFS(F$3:F$722,$B$3:$B$722,$B763)*SUMIFS(Calculations!$E$3:$E$53,Calculations!$A$3:$A$53,$B763)</f>
        <v>0</v>
      </c>
      <c r="G763" s="50">
        <f>G37/SUMIFS(G$3:G$722,$B$3:$B$722,$B763)*SUMIFS(Calculations!$E$3:$E$53,Calculations!$A$3:$A$53,$B763)</f>
        <v>0</v>
      </c>
      <c r="H763" s="50">
        <f>H37/SUMIFS(H$3:H$722,$B$3:$B$722,$B763)*SUMIFS(Calculations!$E$3:$E$53,Calculations!$A$3:$A$53,$B763)</f>
        <v>0</v>
      </c>
      <c r="I763" s="50">
        <f>I37/SUMIFS(I$3:I$722,$B$3:$B$722,$B763)*SUMIFS(Calculations!$E$3:$E$53,Calculations!$A$3:$A$53,$B763)</f>
        <v>0</v>
      </c>
      <c r="J763" s="50">
        <f>J37/SUMIFS(J$3:J$722,$B$3:$B$722,$B763)*SUMIFS(Calculations!$E$3:$E$53,Calculations!$A$3:$A$53,$B763)</f>
        <v>0</v>
      </c>
      <c r="K763" s="50">
        <f>K37/SUMIFS(K$3:K$722,$B$3:$B$722,$B763)*SUMIFS(Calculations!$E$3:$E$53,Calculations!$A$3:$A$53,$B763)</f>
        <v>0</v>
      </c>
      <c r="L763" s="50">
        <f>L37/SUMIFS(L$3:L$722,$B$3:$B$722,$B763)*SUMIFS(Calculations!$E$3:$E$53,Calculations!$A$3:$A$53,$B763)</f>
        <v>0</v>
      </c>
      <c r="M763" s="50">
        <f>M37/SUMIFS(M$3:M$722,$B$3:$B$722,$B763)*SUMIFS(Calculations!$E$3:$E$53,Calculations!$A$3:$A$53,$B763)</f>
        <v>0</v>
      </c>
      <c r="N763" s="50">
        <f>N37/SUMIFS(N$3:N$722,$B$3:$B$722,$B763)*SUMIFS(Calculations!$E$3:$E$53,Calculations!$A$3:$A$53,$B763)</f>
        <v>0</v>
      </c>
      <c r="O763" s="50">
        <f>O37/SUMIFS(O$3:O$722,$B$3:$B$722,$B763)*SUMIFS(Calculations!$E$3:$E$53,Calculations!$A$3:$A$53,$B763)</f>
        <v>0</v>
      </c>
      <c r="P763" s="50">
        <f>P37/SUMIFS(P$3:P$722,$B$3:$B$722,$B763)*SUMIFS(Calculations!$E$3:$E$53,Calculations!$A$3:$A$53,$B763)</f>
        <v>0</v>
      </c>
      <c r="Q763" s="50">
        <f>Q37/SUMIFS(Q$3:Q$722,$B$3:$B$722,$B763)*SUMIFS(Calculations!$E$3:$E$53,Calculations!$A$3:$A$53,$B763)</f>
        <v>0</v>
      </c>
      <c r="R763" s="50">
        <f>R37/SUMIFS(R$3:R$722,$B$3:$B$722,$B763)*SUMIFS(Calculations!$E$3:$E$53,Calculations!$A$3:$A$53,$B763)</f>
        <v>0</v>
      </c>
    </row>
    <row r="764" spans="2:18" ht="15.75" customHeight="1">
      <c r="B764" s="50" t="s">
        <v>9</v>
      </c>
      <c r="C764" s="50" t="s">
        <v>508</v>
      </c>
      <c r="D764" s="50" t="s">
        <v>517</v>
      </c>
      <c r="E764" s="50" t="str">
        <f t="shared" si="300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9</v>
      </c>
      <c r="C765" s="50" t="s">
        <v>508</v>
      </c>
      <c r="D765" s="50" t="s">
        <v>516</v>
      </c>
      <c r="E765" s="50" t="str">
        <f t="shared" si="300"/>
        <v>onshore wind</v>
      </c>
      <c r="F765" s="50">
        <f>F39/SUMIFS(F$3:F$722,$B$3:$B$722,$B765)*SUMIFS(Calculations!$E$3:$E$53,Calculations!$A$3:$A$53,$B765)</f>
        <v>0</v>
      </c>
      <c r="G765" s="50">
        <f>G39/SUMIFS(G$3:G$722,$B$3:$B$722,$B765)*SUMIFS(Calculations!$E$3:$E$53,Calculations!$A$3:$A$53,$B765)</f>
        <v>0</v>
      </c>
      <c r="H765" s="50">
        <f>H39/SUMIFS(H$3:H$722,$B$3:$B$722,$B765)*SUMIFS(Calculations!$E$3:$E$53,Calculations!$A$3:$A$53,$B765)</f>
        <v>0</v>
      </c>
      <c r="I765" s="50">
        <f>I39/SUMIFS(I$3:I$722,$B$3:$B$722,$B765)*SUMIFS(Calculations!$E$3:$E$53,Calculations!$A$3:$A$53,$B765)</f>
        <v>0</v>
      </c>
      <c r="J765" s="50">
        <f>J39/SUMIFS(J$3:J$722,$B$3:$B$722,$B765)*SUMIFS(Calculations!$E$3:$E$53,Calculations!$A$3:$A$53,$B765)</f>
        <v>0</v>
      </c>
      <c r="K765" s="50">
        <f>K39/SUMIFS(K$3:K$722,$B$3:$B$722,$B765)*SUMIFS(Calculations!$E$3:$E$53,Calculations!$A$3:$A$53,$B765)</f>
        <v>0</v>
      </c>
      <c r="L765" s="50">
        <f>L39/SUMIFS(L$3:L$722,$B$3:$B$722,$B765)*SUMIFS(Calculations!$E$3:$E$53,Calculations!$A$3:$A$53,$B765)</f>
        <v>0</v>
      </c>
      <c r="M765" s="50">
        <f>M39/SUMIFS(M$3:M$722,$B$3:$B$722,$B765)*SUMIFS(Calculations!$E$3:$E$53,Calculations!$A$3:$A$53,$B765)</f>
        <v>0</v>
      </c>
      <c r="N765" s="50">
        <f>N39/SUMIFS(N$3:N$722,$B$3:$B$722,$B765)*SUMIFS(Calculations!$E$3:$E$53,Calculations!$A$3:$A$53,$B765)</f>
        <v>0</v>
      </c>
      <c r="O765" s="50">
        <f>O39/SUMIFS(O$3:O$722,$B$3:$B$722,$B765)*SUMIFS(Calculations!$E$3:$E$53,Calculations!$A$3:$A$53,$B765)</f>
        <v>0</v>
      </c>
      <c r="P765" s="50">
        <f>P39/SUMIFS(P$3:P$722,$B$3:$B$722,$B765)*SUMIFS(Calculations!$E$3:$E$53,Calculations!$A$3:$A$53,$B765)</f>
        <v>0</v>
      </c>
      <c r="Q765" s="50">
        <f>Q39/SUMIFS(Q$3:Q$722,$B$3:$B$722,$B765)*SUMIFS(Calculations!$E$3:$E$53,Calculations!$A$3:$A$53,$B765)</f>
        <v>0</v>
      </c>
      <c r="R765" s="50">
        <f>R39/SUMIFS(R$3:R$722,$B$3:$B$722,$B765)*SUMIFS(Calculations!$E$3:$E$53,Calculations!$A$3:$A$53,$B765)</f>
        <v>0</v>
      </c>
    </row>
    <row r="766" spans="2:18" ht="15.75" customHeight="1">
      <c r="B766" s="50" t="s">
        <v>9</v>
      </c>
      <c r="C766" s="50" t="s">
        <v>508</v>
      </c>
      <c r="D766" s="50" t="s">
        <v>518</v>
      </c>
      <c r="E766" s="50" t="str">
        <f t="shared" si="300"/>
        <v>natural gas nonpeaker</v>
      </c>
      <c r="F766" s="50">
        <f>F40/SUMIFS(F$3:F$722,$B$3:$B$722,$B766)*SUMIFS(Calculations!$E$3:$E$53,Calculations!$A$3:$A$53,$B766)</f>
        <v>0</v>
      </c>
      <c r="G766" s="50">
        <f>G40/SUMIFS(G$3:G$722,$B$3:$B$722,$B766)*SUMIFS(Calculations!$E$3:$E$53,Calculations!$A$3:$A$53,$B766)</f>
        <v>0</v>
      </c>
      <c r="H766" s="50">
        <f>H40/SUMIFS(H$3:H$722,$B$3:$B$722,$B766)*SUMIFS(Calculations!$E$3:$E$53,Calculations!$A$3:$A$53,$B766)</f>
        <v>0</v>
      </c>
      <c r="I766" s="50">
        <f>I40/SUMIFS(I$3:I$722,$B$3:$B$722,$B766)*SUMIFS(Calculations!$E$3:$E$53,Calculations!$A$3:$A$53,$B766)</f>
        <v>0</v>
      </c>
      <c r="J766" s="50">
        <f>J40/SUMIFS(J$3:J$722,$B$3:$B$722,$B766)*SUMIFS(Calculations!$E$3:$E$53,Calculations!$A$3:$A$53,$B766)</f>
        <v>0</v>
      </c>
      <c r="K766" s="50">
        <f>K40/SUMIFS(K$3:K$722,$B$3:$B$722,$B766)*SUMIFS(Calculations!$E$3:$E$53,Calculations!$A$3:$A$53,$B766)</f>
        <v>0</v>
      </c>
      <c r="L766" s="50">
        <f>L40/SUMIFS(L$3:L$722,$B$3:$B$722,$B766)*SUMIFS(Calculations!$E$3:$E$53,Calculations!$A$3:$A$53,$B766)</f>
        <v>0</v>
      </c>
      <c r="M766" s="50">
        <f>M40/SUMIFS(M$3:M$722,$B$3:$B$722,$B766)*SUMIFS(Calculations!$E$3:$E$53,Calculations!$A$3:$A$53,$B766)</f>
        <v>0</v>
      </c>
      <c r="N766" s="50">
        <f>N40/SUMIFS(N$3:N$722,$B$3:$B$722,$B766)*SUMIFS(Calculations!$E$3:$E$53,Calculations!$A$3:$A$53,$B766)</f>
        <v>0</v>
      </c>
      <c r="O766" s="50">
        <f>O40/SUMIFS(O$3:O$722,$B$3:$B$722,$B766)*SUMIFS(Calculations!$E$3:$E$53,Calculations!$A$3:$A$53,$B766)</f>
        <v>0</v>
      </c>
      <c r="P766" s="50">
        <f>P40/SUMIFS(P$3:P$722,$B$3:$B$722,$B766)*SUMIFS(Calculations!$E$3:$E$53,Calculations!$A$3:$A$53,$B766)</f>
        <v>0</v>
      </c>
      <c r="Q766" s="50">
        <f>Q40/SUMIFS(Q$3:Q$722,$B$3:$B$722,$B766)*SUMIFS(Calculations!$E$3:$E$53,Calculations!$A$3:$A$53,$B766)</f>
        <v>0</v>
      </c>
      <c r="R766" s="50">
        <f>R40/SUMIFS(R$3:R$722,$B$3:$B$722,$B766)*SUMIFS(Calculations!$E$3:$E$53,Calculations!$A$3:$A$53,$B766)</f>
        <v>0</v>
      </c>
    </row>
    <row r="767" spans="2:18" ht="15.75" customHeight="1">
      <c r="B767" s="50" t="s">
        <v>9</v>
      </c>
      <c r="C767" s="50" t="s">
        <v>508</v>
      </c>
      <c r="D767" s="50" t="s">
        <v>519</v>
      </c>
      <c r="E767" s="50" t="str">
        <f t="shared" si="300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9</v>
      </c>
      <c r="C768" s="50" t="s">
        <v>508</v>
      </c>
      <c r="D768" s="50" t="s">
        <v>520</v>
      </c>
      <c r="E768" s="50" t="str">
        <f t="shared" si="300"/>
        <v>nuclear</v>
      </c>
      <c r="F768" s="50">
        <f>F42/SUMIFS(F$3:F$722,$B$3:$B$722,$B768)*SUMIFS(Calculations!$E$3:$E$53,Calculations!$A$3:$A$53,$B768)</f>
        <v>0</v>
      </c>
      <c r="G768" s="50">
        <f>G42/SUMIFS(G$3:G$722,$B$3:$B$722,$B768)*SUMIFS(Calculations!$E$3:$E$53,Calculations!$A$3:$A$53,$B768)</f>
        <v>0</v>
      </c>
      <c r="H768" s="50">
        <f>H42/SUMIFS(H$3:H$722,$B$3:$B$722,$B768)*SUMIFS(Calculations!$E$3:$E$53,Calculations!$A$3:$A$53,$B768)</f>
        <v>0</v>
      </c>
      <c r="I768" s="50">
        <f>I42/SUMIFS(I$3:I$722,$B$3:$B$722,$B768)*SUMIFS(Calculations!$E$3:$E$53,Calculations!$A$3:$A$53,$B768)</f>
        <v>0</v>
      </c>
      <c r="J768" s="50">
        <f>J42/SUMIFS(J$3:J$722,$B$3:$B$722,$B768)*SUMIFS(Calculations!$E$3:$E$53,Calculations!$A$3:$A$53,$B768)</f>
        <v>0</v>
      </c>
      <c r="K768" s="50">
        <f>K42/SUMIFS(K$3:K$722,$B$3:$B$722,$B768)*SUMIFS(Calculations!$E$3:$E$53,Calculations!$A$3:$A$53,$B768)</f>
        <v>0</v>
      </c>
      <c r="L768" s="50">
        <f>L42/SUMIFS(L$3:L$722,$B$3:$B$722,$B768)*SUMIFS(Calculations!$E$3:$E$53,Calculations!$A$3:$A$53,$B768)</f>
        <v>0</v>
      </c>
      <c r="M768" s="50">
        <f>M42/SUMIFS(M$3:M$722,$B$3:$B$722,$B768)*SUMIFS(Calculations!$E$3:$E$53,Calculations!$A$3:$A$53,$B768)</f>
        <v>0</v>
      </c>
      <c r="N768" s="50">
        <f>N42/SUMIFS(N$3:N$722,$B$3:$B$722,$B768)*SUMIFS(Calculations!$E$3:$E$53,Calculations!$A$3:$A$53,$B768)</f>
        <v>0</v>
      </c>
      <c r="O768" s="50">
        <f>O42/SUMIFS(O$3:O$722,$B$3:$B$722,$B768)*SUMIFS(Calculations!$E$3:$E$53,Calculations!$A$3:$A$53,$B768)</f>
        <v>0</v>
      </c>
      <c r="P768" s="50">
        <f>P42/SUMIFS(P$3:P$722,$B$3:$B$722,$B768)*SUMIFS(Calculations!$E$3:$E$53,Calculations!$A$3:$A$53,$B768)</f>
        <v>0</v>
      </c>
      <c r="Q768" s="50">
        <f>Q42/SUMIFS(Q$3:Q$722,$B$3:$B$722,$B768)*SUMIFS(Calculations!$E$3:$E$53,Calculations!$A$3:$A$53,$B768)</f>
        <v>0</v>
      </c>
      <c r="R768" s="50">
        <f>R42/SUMIFS(R$3:R$722,$B$3:$B$722,$B768)*SUMIFS(Calculations!$E$3:$E$53,Calculations!$A$3:$A$53,$B768)</f>
        <v>0</v>
      </c>
    </row>
    <row r="769" spans="2:18" ht="15.75" customHeight="1">
      <c r="B769" s="50" t="s">
        <v>9</v>
      </c>
      <c r="C769" s="50" t="s">
        <v>508</v>
      </c>
      <c r="D769" s="50" t="s">
        <v>521</v>
      </c>
      <c r="E769" s="50" t="str">
        <f t="shared" si="300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9</v>
      </c>
      <c r="C770" s="50" t="s">
        <v>508</v>
      </c>
      <c r="D770" s="50" t="s">
        <v>522</v>
      </c>
      <c r="E770" s="50" t="str">
        <f t="shared" si="300"/>
        <v>crude oil</v>
      </c>
      <c r="F770" s="50">
        <f>F44/SUMIFS(F$3:F$722,$B$3:$B$722,$B770)*SUMIFS(Calculations!$E$3:$E$53,Calculations!$A$3:$A$53,$B770)</f>
        <v>0</v>
      </c>
      <c r="G770" s="50">
        <f>G44/SUMIFS(G$3:G$722,$B$3:$B$722,$B770)*SUMIFS(Calculations!$E$3:$E$53,Calculations!$A$3:$A$53,$B770)</f>
        <v>0</v>
      </c>
      <c r="H770" s="50">
        <f>H44/SUMIFS(H$3:H$722,$B$3:$B$722,$B770)*SUMIFS(Calculations!$E$3:$E$53,Calculations!$A$3:$A$53,$B770)</f>
        <v>0</v>
      </c>
      <c r="I770" s="50">
        <f>I44/SUMIFS(I$3:I$722,$B$3:$B$722,$B770)*SUMIFS(Calculations!$E$3:$E$53,Calculations!$A$3:$A$53,$B770)</f>
        <v>0</v>
      </c>
      <c r="J770" s="50">
        <f>J44/SUMIFS(J$3:J$722,$B$3:$B$722,$B770)*SUMIFS(Calculations!$E$3:$E$53,Calculations!$A$3:$A$53,$B770)</f>
        <v>0</v>
      </c>
      <c r="K770" s="50">
        <f>K44/SUMIFS(K$3:K$722,$B$3:$B$722,$B770)*SUMIFS(Calculations!$E$3:$E$53,Calculations!$A$3:$A$53,$B770)</f>
        <v>0</v>
      </c>
      <c r="L770" s="50">
        <f>L44/SUMIFS(L$3:L$722,$B$3:$B$722,$B770)*SUMIFS(Calculations!$E$3:$E$53,Calculations!$A$3:$A$53,$B770)</f>
        <v>0</v>
      </c>
      <c r="M770" s="50">
        <f>M44/SUMIFS(M$3:M$722,$B$3:$B$722,$B770)*SUMIFS(Calculations!$E$3:$E$53,Calculations!$A$3:$A$53,$B770)</f>
        <v>0</v>
      </c>
      <c r="N770" s="50">
        <f>N44/SUMIFS(N$3:N$722,$B$3:$B$722,$B770)*SUMIFS(Calculations!$E$3:$E$53,Calculations!$A$3:$A$53,$B770)</f>
        <v>0</v>
      </c>
      <c r="O770" s="50">
        <f>O44/SUMIFS(O$3:O$722,$B$3:$B$722,$B770)*SUMIFS(Calculations!$E$3:$E$53,Calculations!$A$3:$A$53,$B770)</f>
        <v>0</v>
      </c>
      <c r="P770" s="50">
        <f>P44/SUMIFS(P$3:P$722,$B$3:$B$722,$B770)*SUMIFS(Calculations!$E$3:$E$53,Calculations!$A$3:$A$53,$B770)</f>
        <v>0</v>
      </c>
      <c r="Q770" s="50">
        <f>Q44/SUMIFS(Q$3:Q$722,$B$3:$B$722,$B770)*SUMIFS(Calculations!$E$3:$E$53,Calculations!$A$3:$A$53,$B770)</f>
        <v>0</v>
      </c>
      <c r="R770" s="50">
        <f>R44/SUMIFS(R$3:R$722,$B$3:$B$722,$B770)*SUMIFS(Calculations!$E$3:$E$53,Calculations!$A$3:$A$53,$B770)</f>
        <v>0</v>
      </c>
    </row>
    <row r="771" spans="2:18" ht="15.75" customHeight="1">
      <c r="B771" s="50" t="s">
        <v>9</v>
      </c>
      <c r="C771" s="50" t="s">
        <v>508</v>
      </c>
      <c r="D771" s="50" t="s">
        <v>523</v>
      </c>
      <c r="E771" s="50" t="str">
        <f t="shared" si="300"/>
        <v>solar PV</v>
      </c>
      <c r="F771" s="50">
        <f>F45/SUMIFS(F$3:F$722,$B$3:$B$722,$B771)*SUMIFS(Calculations!$E$3:$E$53,Calculations!$A$3:$A$53,$B771)</f>
        <v>0</v>
      </c>
      <c r="G771" s="50">
        <f>G45/SUMIFS(G$3:G$722,$B$3:$B$722,$B771)*SUMIFS(Calculations!$E$3:$E$53,Calculations!$A$3:$A$53,$B771)</f>
        <v>0</v>
      </c>
      <c r="H771" s="50">
        <f>H45/SUMIFS(H$3:H$722,$B$3:$B$722,$B771)*SUMIFS(Calculations!$E$3:$E$53,Calculations!$A$3:$A$53,$B771)</f>
        <v>0</v>
      </c>
      <c r="I771" s="50">
        <f>I45/SUMIFS(I$3:I$722,$B$3:$B$722,$B771)*SUMIFS(Calculations!$E$3:$E$53,Calculations!$A$3:$A$53,$B771)</f>
        <v>0</v>
      </c>
      <c r="J771" s="50">
        <f>J45/SUMIFS(J$3:J$722,$B$3:$B$722,$B771)*SUMIFS(Calculations!$E$3:$E$53,Calculations!$A$3:$A$53,$B771)</f>
        <v>0</v>
      </c>
      <c r="K771" s="50">
        <f>K45/SUMIFS(K$3:K$722,$B$3:$B$722,$B771)*SUMIFS(Calculations!$E$3:$E$53,Calculations!$A$3:$A$53,$B771)</f>
        <v>0</v>
      </c>
      <c r="L771" s="50">
        <f>L45/SUMIFS(L$3:L$722,$B$3:$B$722,$B771)*SUMIFS(Calculations!$E$3:$E$53,Calculations!$A$3:$A$53,$B771)</f>
        <v>0</v>
      </c>
      <c r="M771" s="50">
        <f>M45/SUMIFS(M$3:M$722,$B$3:$B$722,$B771)*SUMIFS(Calculations!$E$3:$E$53,Calculations!$A$3:$A$53,$B771)</f>
        <v>0</v>
      </c>
      <c r="N771" s="50">
        <f>N45/SUMIFS(N$3:N$722,$B$3:$B$722,$B771)*SUMIFS(Calculations!$E$3:$E$53,Calculations!$A$3:$A$53,$B771)</f>
        <v>0</v>
      </c>
      <c r="O771" s="50">
        <f>O45/SUMIFS(O$3:O$722,$B$3:$B$722,$B771)*SUMIFS(Calculations!$E$3:$E$53,Calculations!$A$3:$A$53,$B771)</f>
        <v>0</v>
      </c>
      <c r="P771" s="50">
        <f>P45/SUMIFS(P$3:P$722,$B$3:$B$722,$B771)*SUMIFS(Calculations!$E$3:$E$53,Calculations!$A$3:$A$53,$B771)</f>
        <v>0</v>
      </c>
      <c r="Q771" s="50">
        <f>Q45/SUMIFS(Q$3:Q$722,$B$3:$B$722,$B771)*SUMIFS(Calculations!$E$3:$E$53,Calculations!$A$3:$A$53,$B771)</f>
        <v>0</v>
      </c>
      <c r="R771" s="50">
        <f>R45/SUMIFS(R$3:R$722,$B$3:$B$722,$B771)*SUMIFS(Calculations!$E$3:$E$53,Calculations!$A$3:$A$53,$B771)</f>
        <v>0</v>
      </c>
    </row>
    <row r="772" spans="2:18" ht="15.75" customHeight="1">
      <c r="B772" s="50" t="s">
        <v>9</v>
      </c>
      <c r="C772" s="50" t="s">
        <v>508</v>
      </c>
      <c r="D772" s="50" t="s">
        <v>524</v>
      </c>
      <c r="E772" s="50" t="str">
        <f t="shared" si="300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9</v>
      </c>
      <c r="C773" s="50" t="s">
        <v>508</v>
      </c>
      <c r="D773" s="50" t="s">
        <v>526</v>
      </c>
      <c r="E773" s="50" t="str">
        <f t="shared" si="300"/>
        <v>solar PV</v>
      </c>
      <c r="F773" s="50">
        <f>F47/SUMIFS(F$3:F$722,$B$3:$B$722,$B773)*SUMIFS(Calculations!$E$3:$E$53,Calculations!$A$3:$A$53,$B773)</f>
        <v>0</v>
      </c>
      <c r="G773" s="50">
        <f>G47/SUMIFS(G$3:G$722,$B$3:$B$722,$B773)*SUMIFS(Calculations!$E$3:$E$53,Calculations!$A$3:$A$53,$B773)</f>
        <v>0</v>
      </c>
      <c r="H773" s="50">
        <f>H47/SUMIFS(H$3:H$722,$B$3:$B$722,$B773)*SUMIFS(Calculations!$E$3:$E$53,Calculations!$A$3:$A$53,$B773)</f>
        <v>0</v>
      </c>
      <c r="I773" s="50">
        <f>I47/SUMIFS(I$3:I$722,$B$3:$B$722,$B773)*SUMIFS(Calculations!$E$3:$E$53,Calculations!$A$3:$A$53,$B773)</f>
        <v>0</v>
      </c>
      <c r="J773" s="50">
        <f>J47/SUMIFS(J$3:J$722,$B$3:$B$722,$B773)*SUMIFS(Calculations!$E$3:$E$53,Calculations!$A$3:$A$53,$B773)</f>
        <v>0</v>
      </c>
      <c r="K773" s="50">
        <f>K47/SUMIFS(K$3:K$722,$B$3:$B$722,$B773)*SUMIFS(Calculations!$E$3:$E$53,Calculations!$A$3:$A$53,$B773)</f>
        <v>0</v>
      </c>
      <c r="L773" s="50">
        <f>L47/SUMIFS(L$3:L$722,$B$3:$B$722,$B773)*SUMIFS(Calculations!$E$3:$E$53,Calculations!$A$3:$A$53,$B773)</f>
        <v>0</v>
      </c>
      <c r="M773" s="50">
        <f>M47/SUMIFS(M$3:M$722,$B$3:$B$722,$B773)*SUMIFS(Calculations!$E$3:$E$53,Calculations!$A$3:$A$53,$B773)</f>
        <v>0</v>
      </c>
      <c r="N773" s="50">
        <f>N47/SUMIFS(N$3:N$722,$B$3:$B$722,$B773)*SUMIFS(Calculations!$E$3:$E$53,Calculations!$A$3:$A$53,$B773)</f>
        <v>0</v>
      </c>
      <c r="O773" s="50">
        <f>O47/SUMIFS(O$3:O$722,$B$3:$B$722,$B773)*SUMIFS(Calculations!$E$3:$E$53,Calculations!$A$3:$A$53,$B773)</f>
        <v>0</v>
      </c>
      <c r="P773" s="50">
        <f>P47/SUMIFS(P$3:P$722,$B$3:$B$722,$B773)*SUMIFS(Calculations!$E$3:$E$53,Calculations!$A$3:$A$53,$B773)</f>
        <v>0</v>
      </c>
      <c r="Q773" s="50">
        <f>Q47/SUMIFS(Q$3:Q$722,$B$3:$B$722,$B773)*SUMIFS(Calculations!$E$3:$E$53,Calculations!$A$3:$A$53,$B773)</f>
        <v>0</v>
      </c>
      <c r="R773" s="50">
        <f>R47/SUMIFS(R$3:R$722,$B$3:$B$722,$B773)*SUMIFS(Calculations!$E$3:$E$53,Calculations!$A$3:$A$53,$B773)</f>
        <v>0</v>
      </c>
    </row>
    <row r="774" spans="2:18" ht="15.75" customHeight="1">
      <c r="B774" s="50" t="s">
        <v>14</v>
      </c>
      <c r="C774" s="50" t="s">
        <v>508</v>
      </c>
      <c r="D774" s="50" t="s">
        <v>511</v>
      </c>
      <c r="E774" s="50" t="str">
        <f t="shared" si="300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14</v>
      </c>
      <c r="C775" s="50" t="s">
        <v>508</v>
      </c>
      <c r="D775" s="50" t="s">
        <v>512</v>
      </c>
      <c r="E775" s="50" t="str">
        <f t="shared" si="300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14</v>
      </c>
      <c r="C776" s="50" t="s">
        <v>508</v>
      </c>
      <c r="D776" s="50" t="s">
        <v>513</v>
      </c>
      <c r="E776" s="50" t="str">
        <f t="shared" si="300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14</v>
      </c>
      <c r="C777" s="50" t="s">
        <v>508</v>
      </c>
      <c r="D777" s="50" t="s">
        <v>514</v>
      </c>
      <c r="E777" s="50" t="str">
        <f t="shared" si="300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14</v>
      </c>
      <c r="C778" s="50" t="s">
        <v>508</v>
      </c>
      <c r="D778" s="50" t="s">
        <v>515</v>
      </c>
      <c r="E778" s="50" t="str">
        <f t="shared" si="300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14</v>
      </c>
      <c r="C779" s="50" t="s">
        <v>508</v>
      </c>
      <c r="D779" s="50" t="s">
        <v>517</v>
      </c>
      <c r="E779" s="50" t="str">
        <f t="shared" si="300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14</v>
      </c>
      <c r="C780" s="50" t="s">
        <v>508</v>
      </c>
      <c r="D780" s="50" t="s">
        <v>516</v>
      </c>
      <c r="E780" s="50" t="str">
        <f t="shared" si="300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14</v>
      </c>
      <c r="C781" s="50" t="s">
        <v>508</v>
      </c>
      <c r="D781" s="50" t="s">
        <v>518</v>
      </c>
      <c r="E781" s="50" t="str">
        <f t="shared" si="300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14</v>
      </c>
      <c r="C782" s="50" t="s">
        <v>508</v>
      </c>
      <c r="D782" s="50" t="s">
        <v>519</v>
      </c>
      <c r="E782" s="50" t="str">
        <f t="shared" si="300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14</v>
      </c>
      <c r="C783" s="50" t="s">
        <v>508</v>
      </c>
      <c r="D783" s="50" t="s">
        <v>520</v>
      </c>
      <c r="E783" s="50" t="str">
        <f t="shared" si="300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14</v>
      </c>
      <c r="C784" s="50" t="s">
        <v>508</v>
      </c>
      <c r="D784" s="50" t="s">
        <v>521</v>
      </c>
      <c r="E784" s="50" t="str">
        <f t="shared" si="300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14</v>
      </c>
      <c r="C785" s="50" t="s">
        <v>508</v>
      </c>
      <c r="D785" s="50" t="s">
        <v>522</v>
      </c>
      <c r="E785" s="50" t="str">
        <f t="shared" si="300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14</v>
      </c>
      <c r="C786" s="50" t="s">
        <v>508</v>
      </c>
      <c r="D786" s="50" t="s">
        <v>523</v>
      </c>
      <c r="E786" s="50" t="str">
        <f t="shared" si="300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14</v>
      </c>
      <c r="C787" s="50" t="s">
        <v>508</v>
      </c>
      <c r="D787" s="50" t="s">
        <v>524</v>
      </c>
      <c r="E787" s="50" t="str">
        <f t="shared" si="300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14</v>
      </c>
      <c r="C788" s="50" t="s">
        <v>508</v>
      </c>
      <c r="D788" s="50" t="s">
        <v>526</v>
      </c>
      <c r="E788" s="50" t="str">
        <f t="shared" si="300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19</v>
      </c>
      <c r="C789" s="50" t="s">
        <v>508</v>
      </c>
      <c r="D789" s="50" t="s">
        <v>511</v>
      </c>
      <c r="E789" s="50" t="str">
        <f t="shared" si="300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19</v>
      </c>
      <c r="C790" s="50" t="s">
        <v>508</v>
      </c>
      <c r="D790" s="50" t="s">
        <v>512</v>
      </c>
      <c r="E790" s="50" t="str">
        <f t="shared" si="300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19</v>
      </c>
      <c r="C791" s="50" t="s">
        <v>508</v>
      </c>
      <c r="D791" s="50" t="s">
        <v>513</v>
      </c>
      <c r="E791" s="50" t="str">
        <f t="shared" si="300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19</v>
      </c>
      <c r="C792" s="50" t="s">
        <v>508</v>
      </c>
      <c r="D792" s="50" t="s">
        <v>514</v>
      </c>
      <c r="E792" s="50" t="str">
        <f t="shared" si="300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19</v>
      </c>
      <c r="C793" s="50" t="s">
        <v>508</v>
      </c>
      <c r="D793" s="50" t="s">
        <v>515</v>
      </c>
      <c r="E793" s="50" t="str">
        <f t="shared" ref="E793:E856" si="301">LOOKUP(D793,$U$2:$V$15,$V$2:$V$15)</f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19</v>
      </c>
      <c r="C794" s="50" t="s">
        <v>508</v>
      </c>
      <c r="D794" s="50" t="s">
        <v>517</v>
      </c>
      <c r="E794" s="50" t="str">
        <f t="shared" si="301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19</v>
      </c>
      <c r="C795" s="50" t="s">
        <v>508</v>
      </c>
      <c r="D795" s="50" t="s">
        <v>516</v>
      </c>
      <c r="E795" s="50" t="str">
        <f t="shared" si="301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19</v>
      </c>
      <c r="C796" s="50" t="s">
        <v>508</v>
      </c>
      <c r="D796" s="50" t="s">
        <v>518</v>
      </c>
      <c r="E796" s="50" t="str">
        <f t="shared" si="301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19</v>
      </c>
      <c r="C797" s="50" t="s">
        <v>508</v>
      </c>
      <c r="D797" s="50" t="s">
        <v>519</v>
      </c>
      <c r="E797" s="50" t="str">
        <f t="shared" si="301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19</v>
      </c>
      <c r="C798" s="50" t="s">
        <v>508</v>
      </c>
      <c r="D798" s="50" t="s">
        <v>520</v>
      </c>
      <c r="E798" s="50" t="str">
        <f t="shared" si="301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19</v>
      </c>
      <c r="C799" s="50" t="s">
        <v>508</v>
      </c>
      <c r="D799" s="50" t="s">
        <v>521</v>
      </c>
      <c r="E799" s="50" t="str">
        <f t="shared" si="301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19</v>
      </c>
      <c r="C800" s="50" t="s">
        <v>508</v>
      </c>
      <c r="D800" s="50" t="s">
        <v>522</v>
      </c>
      <c r="E800" s="50" t="str">
        <f t="shared" si="301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19</v>
      </c>
      <c r="C801" s="50" t="s">
        <v>508</v>
      </c>
      <c r="D801" s="50" t="s">
        <v>523</v>
      </c>
      <c r="E801" s="50" t="str">
        <f t="shared" si="301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19</v>
      </c>
      <c r="C802" s="50" t="s">
        <v>508</v>
      </c>
      <c r="D802" s="50" t="s">
        <v>524</v>
      </c>
      <c r="E802" s="50" t="str">
        <f t="shared" si="301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19</v>
      </c>
      <c r="C803" s="50" t="s">
        <v>508</v>
      </c>
      <c r="D803" s="50" t="s">
        <v>526</v>
      </c>
      <c r="E803" s="50" t="str">
        <f t="shared" si="301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23</v>
      </c>
      <c r="C804" s="50" t="s">
        <v>508</v>
      </c>
      <c r="D804" s="50" t="s">
        <v>511</v>
      </c>
      <c r="E804" s="50" t="str">
        <f t="shared" si="301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23</v>
      </c>
      <c r="C805" s="50" t="s">
        <v>508</v>
      </c>
      <c r="D805" s="50" t="s">
        <v>512</v>
      </c>
      <c r="E805" s="50" t="str">
        <f t="shared" si="301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23</v>
      </c>
      <c r="C806" s="50" t="s">
        <v>508</v>
      </c>
      <c r="D806" s="50" t="s">
        <v>513</v>
      </c>
      <c r="E806" s="50" t="str">
        <f t="shared" si="301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23</v>
      </c>
      <c r="C807" s="50" t="s">
        <v>508</v>
      </c>
      <c r="D807" s="50" t="s">
        <v>514</v>
      </c>
      <c r="E807" s="50" t="str">
        <f t="shared" si="301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23</v>
      </c>
      <c r="C808" s="50" t="s">
        <v>508</v>
      </c>
      <c r="D808" s="50" t="s">
        <v>515</v>
      </c>
      <c r="E808" s="50" t="str">
        <f t="shared" si="301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23</v>
      </c>
      <c r="C809" s="50" t="s">
        <v>508</v>
      </c>
      <c r="D809" s="50" t="s">
        <v>517</v>
      </c>
      <c r="E809" s="50" t="str">
        <f t="shared" si="301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23</v>
      </c>
      <c r="C810" s="50" t="s">
        <v>508</v>
      </c>
      <c r="D810" s="50" t="s">
        <v>516</v>
      </c>
      <c r="E810" s="50" t="str">
        <f t="shared" si="301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23</v>
      </c>
      <c r="C811" s="50" t="s">
        <v>508</v>
      </c>
      <c r="D811" s="50" t="s">
        <v>518</v>
      </c>
      <c r="E811" s="50" t="str">
        <f t="shared" si="301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23</v>
      </c>
      <c r="C812" s="50" t="s">
        <v>508</v>
      </c>
      <c r="D812" s="50" t="s">
        <v>519</v>
      </c>
      <c r="E812" s="50" t="str">
        <f t="shared" si="301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23</v>
      </c>
      <c r="C813" s="50" t="s">
        <v>508</v>
      </c>
      <c r="D813" s="50" t="s">
        <v>520</v>
      </c>
      <c r="E813" s="50" t="str">
        <f t="shared" si="301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23</v>
      </c>
      <c r="C814" s="50" t="s">
        <v>508</v>
      </c>
      <c r="D814" s="50" t="s">
        <v>521</v>
      </c>
      <c r="E814" s="50" t="str">
        <f t="shared" si="301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23</v>
      </c>
      <c r="C815" s="50" t="s">
        <v>508</v>
      </c>
      <c r="D815" s="50" t="s">
        <v>522</v>
      </c>
      <c r="E815" s="50" t="str">
        <f t="shared" si="301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23</v>
      </c>
      <c r="C816" s="50" t="s">
        <v>508</v>
      </c>
      <c r="D816" s="50" t="s">
        <v>523</v>
      </c>
      <c r="E816" s="50" t="str">
        <f t="shared" si="301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23</v>
      </c>
      <c r="C817" s="50" t="s">
        <v>508</v>
      </c>
      <c r="D817" s="50" t="s">
        <v>524</v>
      </c>
      <c r="E817" s="50" t="str">
        <f t="shared" si="301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23</v>
      </c>
      <c r="C818" s="50" t="s">
        <v>508</v>
      </c>
      <c r="D818" s="50" t="s">
        <v>526</v>
      </c>
      <c r="E818" s="50" t="str">
        <f t="shared" si="301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26</v>
      </c>
      <c r="C819" s="50" t="s">
        <v>508</v>
      </c>
      <c r="D819" s="50" t="s">
        <v>511</v>
      </c>
      <c r="E819" s="50" t="str">
        <f t="shared" si="301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26</v>
      </c>
      <c r="C820" s="50" t="s">
        <v>508</v>
      </c>
      <c r="D820" s="50" t="s">
        <v>512</v>
      </c>
      <c r="E820" s="50" t="str">
        <f t="shared" si="301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26</v>
      </c>
      <c r="C821" s="50" t="s">
        <v>508</v>
      </c>
      <c r="D821" s="50" t="s">
        <v>513</v>
      </c>
      <c r="E821" s="50" t="str">
        <f t="shared" si="301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26</v>
      </c>
      <c r="C822" s="50" t="s">
        <v>508</v>
      </c>
      <c r="D822" s="50" t="s">
        <v>514</v>
      </c>
      <c r="E822" s="50" t="str">
        <f t="shared" si="301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26</v>
      </c>
      <c r="C823" s="50" t="s">
        <v>508</v>
      </c>
      <c r="D823" s="50" t="s">
        <v>515</v>
      </c>
      <c r="E823" s="50" t="str">
        <f t="shared" si="301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26</v>
      </c>
      <c r="C824" s="50" t="s">
        <v>508</v>
      </c>
      <c r="D824" s="50" t="s">
        <v>517</v>
      </c>
      <c r="E824" s="50" t="str">
        <f t="shared" si="301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26</v>
      </c>
      <c r="C825" s="50" t="s">
        <v>508</v>
      </c>
      <c r="D825" s="50" t="s">
        <v>516</v>
      </c>
      <c r="E825" s="50" t="str">
        <f t="shared" si="301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26</v>
      </c>
      <c r="C826" s="50" t="s">
        <v>508</v>
      </c>
      <c r="D826" s="50" t="s">
        <v>518</v>
      </c>
      <c r="E826" s="50" t="str">
        <f t="shared" si="301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26</v>
      </c>
      <c r="C827" s="50" t="s">
        <v>508</v>
      </c>
      <c r="D827" s="50" t="s">
        <v>519</v>
      </c>
      <c r="E827" s="50" t="str">
        <f t="shared" si="301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26</v>
      </c>
      <c r="C828" s="50" t="s">
        <v>508</v>
      </c>
      <c r="D828" s="50" t="s">
        <v>520</v>
      </c>
      <c r="E828" s="50" t="str">
        <f t="shared" si="301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26</v>
      </c>
      <c r="C829" s="50" t="s">
        <v>508</v>
      </c>
      <c r="D829" s="50" t="s">
        <v>521</v>
      </c>
      <c r="E829" s="50" t="str">
        <f t="shared" si="301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26</v>
      </c>
      <c r="C830" s="50" t="s">
        <v>508</v>
      </c>
      <c r="D830" s="50" t="s">
        <v>522</v>
      </c>
      <c r="E830" s="50" t="str">
        <f t="shared" si="301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26</v>
      </c>
      <c r="C831" s="50" t="s">
        <v>508</v>
      </c>
      <c r="D831" s="50" t="s">
        <v>523</v>
      </c>
      <c r="E831" s="50" t="str">
        <f t="shared" si="301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26</v>
      </c>
      <c r="C832" s="50" t="s">
        <v>508</v>
      </c>
      <c r="D832" s="50" t="s">
        <v>524</v>
      </c>
      <c r="E832" s="50" t="str">
        <f t="shared" si="301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26</v>
      </c>
      <c r="C833" s="50" t="s">
        <v>508</v>
      </c>
      <c r="D833" s="50" t="s">
        <v>526</v>
      </c>
      <c r="E833" s="50" t="str">
        <f t="shared" si="301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29</v>
      </c>
      <c r="C834" s="50" t="s">
        <v>508</v>
      </c>
      <c r="D834" s="50" t="s">
        <v>511</v>
      </c>
      <c r="E834" s="50" t="str">
        <f t="shared" si="301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29</v>
      </c>
      <c r="C835" s="50" t="s">
        <v>508</v>
      </c>
      <c r="D835" s="50" t="s">
        <v>512</v>
      </c>
      <c r="E835" s="50" t="str">
        <f t="shared" si="301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29</v>
      </c>
      <c r="C836" s="50" t="s">
        <v>508</v>
      </c>
      <c r="D836" s="50" t="s">
        <v>513</v>
      </c>
      <c r="E836" s="50" t="str">
        <f t="shared" si="301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29</v>
      </c>
      <c r="C837" s="50" t="s">
        <v>508</v>
      </c>
      <c r="D837" s="50" t="s">
        <v>514</v>
      </c>
      <c r="E837" s="50" t="str">
        <f t="shared" si="301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29</v>
      </c>
      <c r="C838" s="50" t="s">
        <v>508</v>
      </c>
      <c r="D838" s="50" t="s">
        <v>515</v>
      </c>
      <c r="E838" s="50" t="str">
        <f t="shared" si="301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29</v>
      </c>
      <c r="C839" s="50" t="s">
        <v>508</v>
      </c>
      <c r="D839" s="50" t="s">
        <v>517</v>
      </c>
      <c r="E839" s="50" t="str">
        <f t="shared" si="301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29</v>
      </c>
      <c r="C840" s="50" t="s">
        <v>508</v>
      </c>
      <c r="D840" s="50" t="s">
        <v>516</v>
      </c>
      <c r="E840" s="50" t="str">
        <f t="shared" si="301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29</v>
      </c>
      <c r="C841" s="50" t="s">
        <v>508</v>
      </c>
      <c r="D841" s="50" t="s">
        <v>518</v>
      </c>
      <c r="E841" s="50" t="str">
        <f t="shared" si="301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29</v>
      </c>
      <c r="C842" s="50" t="s">
        <v>508</v>
      </c>
      <c r="D842" s="50" t="s">
        <v>519</v>
      </c>
      <c r="E842" s="50" t="str">
        <f t="shared" si="301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29</v>
      </c>
      <c r="C843" s="50" t="s">
        <v>508</v>
      </c>
      <c r="D843" s="50" t="s">
        <v>520</v>
      </c>
      <c r="E843" s="50" t="str">
        <f t="shared" si="301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29</v>
      </c>
      <c r="C844" s="50" t="s">
        <v>508</v>
      </c>
      <c r="D844" s="50" t="s">
        <v>521</v>
      </c>
      <c r="E844" s="50" t="str">
        <f t="shared" si="301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29</v>
      </c>
      <c r="C845" s="50" t="s">
        <v>508</v>
      </c>
      <c r="D845" s="50" t="s">
        <v>522</v>
      </c>
      <c r="E845" s="50" t="str">
        <f t="shared" si="301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29</v>
      </c>
      <c r="C846" s="50" t="s">
        <v>508</v>
      </c>
      <c r="D846" s="50" t="s">
        <v>523</v>
      </c>
      <c r="E846" s="50" t="str">
        <f t="shared" si="301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29</v>
      </c>
      <c r="C847" s="50" t="s">
        <v>508</v>
      </c>
      <c r="D847" s="50" t="s">
        <v>524</v>
      </c>
      <c r="E847" s="50" t="str">
        <f t="shared" si="301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29</v>
      </c>
      <c r="C848" s="50" t="s">
        <v>508</v>
      </c>
      <c r="D848" s="50" t="s">
        <v>526</v>
      </c>
      <c r="E848" s="50" t="str">
        <f t="shared" si="301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32</v>
      </c>
      <c r="C849" s="50" t="s">
        <v>508</v>
      </c>
      <c r="D849" s="50" t="s">
        <v>511</v>
      </c>
      <c r="E849" s="50" t="str">
        <f t="shared" si="301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32</v>
      </c>
      <c r="C850" s="50" t="s">
        <v>508</v>
      </c>
      <c r="D850" s="50" t="s">
        <v>512</v>
      </c>
      <c r="E850" s="50" t="str">
        <f t="shared" si="301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32</v>
      </c>
      <c r="C851" s="50" t="s">
        <v>508</v>
      </c>
      <c r="D851" s="50" t="s">
        <v>513</v>
      </c>
      <c r="E851" s="50" t="str">
        <f t="shared" si="301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32</v>
      </c>
      <c r="C852" s="50" t="s">
        <v>508</v>
      </c>
      <c r="D852" s="50" t="s">
        <v>514</v>
      </c>
      <c r="E852" s="50" t="str">
        <f t="shared" si="301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32</v>
      </c>
      <c r="C853" s="50" t="s">
        <v>508</v>
      </c>
      <c r="D853" s="50" t="s">
        <v>515</v>
      </c>
      <c r="E853" s="50" t="str">
        <f t="shared" si="301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32</v>
      </c>
      <c r="C854" s="50" t="s">
        <v>508</v>
      </c>
      <c r="D854" s="50" t="s">
        <v>517</v>
      </c>
      <c r="E854" s="50" t="str">
        <f t="shared" si="301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32</v>
      </c>
      <c r="C855" s="50" t="s">
        <v>508</v>
      </c>
      <c r="D855" s="50" t="s">
        <v>516</v>
      </c>
      <c r="E855" s="50" t="str">
        <f t="shared" si="301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32</v>
      </c>
      <c r="C856" s="50" t="s">
        <v>508</v>
      </c>
      <c r="D856" s="50" t="s">
        <v>518</v>
      </c>
      <c r="E856" s="50" t="str">
        <f t="shared" si="301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32</v>
      </c>
      <c r="C857" s="50" t="s">
        <v>508</v>
      </c>
      <c r="D857" s="50" t="s">
        <v>519</v>
      </c>
      <c r="E857" s="50" t="str">
        <f t="shared" ref="E857:E920" si="302">LOOKUP(D857,$U$2:$V$15,$V$2:$V$15)</f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32</v>
      </c>
      <c r="C858" s="50" t="s">
        <v>508</v>
      </c>
      <c r="D858" s="50" t="s">
        <v>520</v>
      </c>
      <c r="E858" s="50" t="str">
        <f t="shared" si="302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32</v>
      </c>
      <c r="C859" s="50" t="s">
        <v>508</v>
      </c>
      <c r="D859" s="50" t="s">
        <v>521</v>
      </c>
      <c r="E859" s="50" t="str">
        <f t="shared" si="302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32</v>
      </c>
      <c r="C860" s="50" t="s">
        <v>508</v>
      </c>
      <c r="D860" s="50" t="s">
        <v>522</v>
      </c>
      <c r="E860" s="50" t="str">
        <f t="shared" si="302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32</v>
      </c>
      <c r="C861" s="50" t="s">
        <v>508</v>
      </c>
      <c r="D861" s="50" t="s">
        <v>523</v>
      </c>
      <c r="E861" s="50" t="str">
        <f t="shared" si="302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32</v>
      </c>
      <c r="C862" s="50" t="s">
        <v>508</v>
      </c>
      <c r="D862" s="50" t="s">
        <v>524</v>
      </c>
      <c r="E862" s="50" t="str">
        <f t="shared" si="302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32</v>
      </c>
      <c r="C863" s="50" t="s">
        <v>508</v>
      </c>
      <c r="D863" s="50" t="s">
        <v>526</v>
      </c>
      <c r="E863" s="50" t="str">
        <f t="shared" si="302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46</v>
      </c>
      <c r="C864" s="50" t="s">
        <v>508</v>
      </c>
      <c r="D864" s="50" t="s">
        <v>511</v>
      </c>
      <c r="E864" s="50" t="str">
        <f t="shared" si="302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8.3754025205496517E-7</v>
      </c>
      <c r="P864" s="50">
        <f>P138/SUMIFS(P$3:P$722,$B$3:$B$722,$B864)*SUMIFS(Calculations!$E$3:$E$53,Calculations!$A$3:$A$53,$B864)</f>
        <v>1.6444070448857392E-6</v>
      </c>
      <c r="Q864" s="50">
        <f>Q138/SUMIFS(Q$3:Q$722,$B$3:$B$722,$B864)*SUMIFS(Calculations!$E$3:$E$53,Calculations!$A$3:$A$53,$B864)</f>
        <v>2.5029162371860645E-6</v>
      </c>
      <c r="R864" s="50">
        <f>R138/SUMIFS(R$3:R$722,$B$3:$B$722,$B864)*SUMIFS(Calculations!$E$3:$E$53,Calculations!$A$3:$A$53,$B864)</f>
        <v>3.3687674638538478E-6</v>
      </c>
    </row>
    <row r="865" spans="2:18" ht="15.75" customHeight="1">
      <c r="B865" s="50" t="s">
        <v>46</v>
      </c>
      <c r="C865" s="50" t="s">
        <v>508</v>
      </c>
      <c r="D865" s="50" t="s">
        <v>512</v>
      </c>
      <c r="E865" s="50" t="str">
        <f t="shared" si="302"/>
        <v>hard coal</v>
      </c>
      <c r="F865" s="50">
        <f>F139/SUMIFS(F$3:F$722,$B$3:$B$722,$B865)*SUMIFS(Calculations!$E$3:$E$53,Calculations!$A$3:$A$53,$B865)</f>
        <v>0.15726023277866916</v>
      </c>
      <c r="G865" s="50">
        <f>G139/SUMIFS(G$3:G$722,$B$3:$B$722,$B865)*SUMIFS(Calculations!$E$3:$E$53,Calculations!$A$3:$A$53,$B865)</f>
        <v>0.15615244439858769</v>
      </c>
      <c r="H865" s="50">
        <f>H139/SUMIFS(H$3:H$722,$B$3:$B$722,$B865)*SUMIFS(Calculations!$E$3:$E$53,Calculations!$A$3:$A$53,$B865)</f>
        <v>0.1550538234994015</v>
      </c>
      <c r="I865" s="50">
        <f>I139/SUMIFS(I$3:I$722,$B$3:$B$722,$B865)*SUMIFS(Calculations!$E$3:$E$53,Calculations!$A$3:$A$53,$B865)</f>
        <v>0.15568894569122357</v>
      </c>
      <c r="J865" s="50">
        <f>J139/SUMIFS(J$3:J$722,$B$3:$B$722,$B865)*SUMIFS(Calculations!$E$3:$E$53,Calculations!$A$3:$A$53,$B865)</f>
        <v>0.15631636682996969</v>
      </c>
      <c r="K865" s="50">
        <f>K139/SUMIFS(K$3:K$722,$B$3:$B$722,$B865)*SUMIFS(Calculations!$E$3:$E$53,Calculations!$A$3:$A$53,$B865)</f>
        <v>0.15785539505167298</v>
      </c>
      <c r="L865" s="50">
        <f>L139/SUMIFS(L$3:L$722,$B$3:$B$722,$B865)*SUMIFS(Calculations!$E$3:$E$53,Calculations!$A$3:$A$53,$B865)</f>
        <v>0.15941355989335862</v>
      </c>
      <c r="M865" s="50">
        <f>M139/SUMIFS(M$3:M$722,$B$3:$B$722,$B865)*SUMIFS(Calculations!$E$3:$E$53,Calculations!$A$3:$A$53,$B865)</f>
        <v>0.15960946782623259</v>
      </c>
      <c r="N865" s="50">
        <f>N139/SUMIFS(N$3:N$722,$B$3:$B$722,$B865)*SUMIFS(Calculations!$E$3:$E$53,Calculations!$A$3:$A$53,$B865)</f>
        <v>0.15980673121207881</v>
      </c>
      <c r="O865" s="50">
        <f>O139/SUMIFS(O$3:O$722,$B$3:$B$722,$B865)*SUMIFS(Calculations!$E$3:$E$53,Calculations!$A$3:$A$53,$B865)</f>
        <v>0.15626886725001887</v>
      </c>
      <c r="P865" s="50">
        <f>P139/SUMIFS(P$3:P$722,$B$3:$B$722,$B865)*SUMIFS(Calculations!$E$3:$E$53,Calculations!$A$3:$A$53,$B865)</f>
        <v>0.15286057142001555</v>
      </c>
      <c r="Q865" s="50">
        <f>Q139/SUMIFS(Q$3:Q$722,$B$3:$B$722,$B865)*SUMIFS(Calculations!$E$3:$E$53,Calculations!$A$3:$A$53,$B865)</f>
        <v>0.15406349290915758</v>
      </c>
      <c r="R865" s="50">
        <f>R139/SUMIFS(R$3:R$722,$B$3:$B$722,$B865)*SUMIFS(Calculations!$E$3:$E$53,Calculations!$A$3:$A$53,$B865)</f>
        <v>0.1552767018722066</v>
      </c>
    </row>
    <row r="866" spans="2:18" ht="15.75" customHeight="1">
      <c r="B866" s="50" t="s">
        <v>46</v>
      </c>
      <c r="C866" s="50" t="s">
        <v>508</v>
      </c>
      <c r="D866" s="50" t="s">
        <v>513</v>
      </c>
      <c r="E866" s="50" t="str">
        <f t="shared" si="302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46</v>
      </c>
      <c r="C867" s="50" t="s">
        <v>508</v>
      </c>
      <c r="D867" s="50" t="s">
        <v>514</v>
      </c>
      <c r="E867" s="50" t="str">
        <f t="shared" si="302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46</v>
      </c>
      <c r="C868" s="50" t="s">
        <v>508</v>
      </c>
      <c r="D868" s="50" t="s">
        <v>515</v>
      </c>
      <c r="E868" s="50" t="str">
        <f t="shared" si="302"/>
        <v>hydro</v>
      </c>
      <c r="F868" s="50">
        <f>F142/SUMIFS(F$3:F$722,$B$3:$B$722,$B868)*SUMIFS(Calculations!$E$3:$E$53,Calculations!$A$3:$A$53,$B868)</f>
        <v>4.5866833033473475E-3</v>
      </c>
      <c r="G868" s="50">
        <f>G142/SUMIFS(G$3:G$722,$B$3:$B$722,$B868)*SUMIFS(Calculations!$E$3:$E$53,Calculations!$A$3:$A$53,$B868)</f>
        <v>4.7179564611319743E-3</v>
      </c>
      <c r="H868" s="50">
        <f>H142/SUMIFS(H$3:H$722,$B$3:$B$722,$B868)*SUMIFS(Calculations!$E$3:$E$53,Calculations!$A$3:$A$53,$B868)</f>
        <v>4.8481432704878952E-3</v>
      </c>
      <c r="I868" s="50">
        <f>I142/SUMIFS(I$3:I$722,$B$3:$B$722,$B868)*SUMIFS(Calculations!$E$3:$E$53,Calculations!$A$3:$A$53,$B868)</f>
        <v>4.8185713676928248E-3</v>
      </c>
      <c r="J868" s="50">
        <f>J142/SUMIFS(J$3:J$722,$B$3:$B$722,$B868)*SUMIFS(Calculations!$E$3:$E$53,Calculations!$A$3:$A$53,$B868)</f>
        <v>4.7893580333683841E-3</v>
      </c>
      <c r="K868" s="50">
        <f>K142/SUMIFS(K$3:K$722,$B$3:$B$722,$B868)*SUMIFS(Calculations!$E$3:$E$53,Calculations!$A$3:$A$53,$B868)</f>
        <v>4.8189500293363162E-3</v>
      </c>
      <c r="L868" s="50">
        <f>L142/SUMIFS(L$3:L$722,$B$3:$B$722,$B868)*SUMIFS(Calculations!$E$3:$E$53,Calculations!$A$3:$A$53,$B868)</f>
        <v>4.8489099787786356E-3</v>
      </c>
      <c r="M868" s="50">
        <f>M142/SUMIFS(M$3:M$722,$B$3:$B$722,$B868)*SUMIFS(Calculations!$E$3:$E$53,Calculations!$A$3:$A$53,$B868)</f>
        <v>4.8656265324269849E-3</v>
      </c>
      <c r="N868" s="50">
        <f>N142/SUMIFS(N$3:N$722,$B$3:$B$722,$B868)*SUMIFS(Calculations!$E$3:$E$53,Calculations!$A$3:$A$53,$B868)</f>
        <v>4.8824587450075401E-3</v>
      </c>
      <c r="O868" s="50">
        <f>O142/SUMIFS(O$3:O$722,$B$3:$B$722,$B868)*SUMIFS(Calculations!$E$3:$E$53,Calculations!$A$3:$A$53,$B868)</f>
        <v>4.7913852485186037E-3</v>
      </c>
      <c r="P868" s="50">
        <f>P142/SUMIFS(P$3:P$722,$B$3:$B$722,$B868)*SUMIFS(Calculations!$E$3:$E$53,Calculations!$A$3:$A$53,$B868)</f>
        <v>4.7036471608940212E-3</v>
      </c>
      <c r="Q868" s="50">
        <f>Q142/SUMIFS(Q$3:Q$722,$B$3:$B$722,$B868)*SUMIFS(Calculations!$E$3:$E$53,Calculations!$A$3:$A$53,$B868)</f>
        <v>4.7236744931894049E-3</v>
      </c>
      <c r="R868" s="50">
        <f>R142/SUMIFS(R$3:R$722,$B$3:$B$722,$B868)*SUMIFS(Calculations!$E$3:$E$53,Calculations!$A$3:$A$53,$B868)</f>
        <v>4.7438731007178542E-3</v>
      </c>
    </row>
    <row r="869" spans="2:18" ht="15.75" customHeight="1">
      <c r="B869" s="50" t="s">
        <v>46</v>
      </c>
      <c r="C869" s="50" t="s">
        <v>508</v>
      </c>
      <c r="D869" s="50" t="s">
        <v>517</v>
      </c>
      <c r="E869" s="50" t="str">
        <f t="shared" si="302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46</v>
      </c>
      <c r="C870" s="50" t="s">
        <v>508</v>
      </c>
      <c r="D870" s="50" t="s">
        <v>516</v>
      </c>
      <c r="E870" s="50" t="str">
        <f t="shared" si="302"/>
        <v>onshore wind</v>
      </c>
      <c r="F870" s="50">
        <f>F144/SUMIFS(F$3:F$722,$B$3:$B$722,$B870)*SUMIFS(Calculations!$E$3:$E$53,Calculations!$A$3:$A$53,$B870)</f>
        <v>9.9354527790774042E-2</v>
      </c>
      <c r="G870" s="50">
        <f>G144/SUMIFS(G$3:G$722,$B$3:$B$722,$B870)*SUMIFS(Calculations!$E$3:$E$53,Calculations!$A$3:$A$53,$B870)</f>
        <v>0.11363378400684797</v>
      </c>
      <c r="H870" s="50">
        <f>H144/SUMIFS(H$3:H$722,$B$3:$B$722,$B870)*SUMIFS(Calculations!$E$3:$E$53,Calculations!$A$3:$A$53,$B870)</f>
        <v>0.12779487251967458</v>
      </c>
      <c r="I870" s="50">
        <f>I144/SUMIFS(I$3:I$722,$B$3:$B$722,$B870)*SUMIFS(Calculations!$E$3:$E$53,Calculations!$A$3:$A$53,$B870)</f>
        <v>0.12686468964537478</v>
      </c>
      <c r="J870" s="50">
        <f>J144/SUMIFS(J$3:J$722,$B$3:$B$722,$B870)*SUMIFS(Calculations!$E$3:$E$53,Calculations!$A$3:$A$53,$B870)</f>
        <v>0.1259457855262148</v>
      </c>
      <c r="K870" s="50">
        <f>K144/SUMIFS(K$3:K$722,$B$3:$B$722,$B870)*SUMIFS(Calculations!$E$3:$E$53,Calculations!$A$3:$A$53,$B870)</f>
        <v>0.12679894903525832</v>
      </c>
      <c r="L870" s="50">
        <f>L144/SUMIFS(L$3:L$722,$B$3:$B$722,$B870)*SUMIFS(Calculations!$E$3:$E$53,Calculations!$A$3:$A$53,$B870)</f>
        <v>0.12766272096955691</v>
      </c>
      <c r="M870" s="50">
        <f>M144/SUMIFS(M$3:M$722,$B$3:$B$722,$B870)*SUMIFS(Calculations!$E$3:$E$53,Calculations!$A$3:$A$53,$B870)</f>
        <v>0.12786276438585273</v>
      </c>
      <c r="N870" s="50">
        <f>N144/SUMIFS(N$3:N$722,$B$3:$B$722,$B870)*SUMIFS(Calculations!$E$3:$E$53,Calculations!$A$3:$A$53,$B870)</f>
        <v>0.12806419186781251</v>
      </c>
      <c r="O870" s="50">
        <f>O144/SUMIFS(O$3:O$722,$B$3:$B$722,$B870)*SUMIFS(Calculations!$E$3:$E$53,Calculations!$A$3:$A$53,$B870)</f>
        <v>0.1254206310284903</v>
      </c>
      <c r="P870" s="50">
        <f>P144/SUMIFS(P$3:P$722,$B$3:$B$722,$B870)*SUMIFS(Calculations!$E$3:$E$53,Calculations!$A$3:$A$53,$B870)</f>
        <v>0.12287388602030301</v>
      </c>
      <c r="Q870" s="50">
        <f>Q144/SUMIFS(Q$3:Q$722,$B$3:$B$722,$B870)*SUMIFS(Calculations!$E$3:$E$53,Calculations!$A$3:$A$53,$B870)</f>
        <v>0.12230758553628074</v>
      </c>
      <c r="R870" s="50">
        <f>R144/SUMIFS(R$3:R$722,$B$3:$B$722,$B870)*SUMIFS(Calculations!$E$3:$E$53,Calculations!$A$3:$A$53,$B870)</f>
        <v>0.12173644200846434</v>
      </c>
    </row>
    <row r="871" spans="2:18" ht="15.75" customHeight="1">
      <c r="B871" s="50" t="s">
        <v>46</v>
      </c>
      <c r="C871" s="50" t="s">
        <v>508</v>
      </c>
      <c r="D871" s="50" t="s">
        <v>518</v>
      </c>
      <c r="E871" s="50" t="str">
        <f t="shared" si="302"/>
        <v>natural gas nonpeaker</v>
      </c>
      <c r="F871" s="50">
        <f>F145/SUMIFS(F$3:F$722,$B$3:$B$722,$B871)*SUMIFS(Calculations!$E$3:$E$53,Calculations!$A$3:$A$53,$B871)</f>
        <v>3.0600657040243485E-2</v>
      </c>
      <c r="G871" s="50">
        <f>G145/SUMIFS(G$3:G$722,$B$3:$B$722,$B871)*SUMIFS(Calculations!$E$3:$E$53,Calculations!$A$3:$A$53,$B871)</f>
        <v>2.7942290022807348E-2</v>
      </c>
      <c r="H871" s="50">
        <f>H145/SUMIFS(H$3:H$722,$B$3:$B$722,$B871)*SUMIFS(Calculations!$E$3:$E$53,Calculations!$A$3:$A$53,$B871)</f>
        <v>2.5305922269204407E-2</v>
      </c>
      <c r="I871" s="50">
        <f>I145/SUMIFS(I$3:I$722,$B$3:$B$722,$B871)*SUMIFS(Calculations!$E$3:$E$53,Calculations!$A$3:$A$53,$B871)</f>
        <v>2.5586634552662049E-2</v>
      </c>
      <c r="J871" s="50">
        <f>J145/SUMIFS(J$3:J$722,$B$3:$B$722,$B871)*SUMIFS(Calculations!$E$3:$E$53,Calculations!$A$3:$A$53,$B871)</f>
        <v>2.586394311283333E-2</v>
      </c>
      <c r="K871" s="50">
        <f>K145/SUMIFS(K$3:K$722,$B$3:$B$722,$B871)*SUMIFS(Calculations!$E$3:$E$53,Calculations!$A$3:$A$53,$B871)</f>
        <v>2.3496470626597165E-2</v>
      </c>
      <c r="L871" s="50">
        <f>L145/SUMIFS(L$3:L$722,$B$3:$B$722,$B871)*SUMIFS(Calculations!$E$3:$E$53,Calculations!$A$3:$A$53,$B871)</f>
        <v>2.109956045972023E-2</v>
      </c>
      <c r="M871" s="50">
        <f>M145/SUMIFS(M$3:M$722,$B$3:$B$722,$B871)*SUMIFS(Calculations!$E$3:$E$53,Calculations!$A$3:$A$53,$B871)</f>
        <v>1.8808872495916475E-2</v>
      </c>
      <c r="N871" s="50">
        <f>N145/SUMIFS(N$3:N$722,$B$3:$B$722,$B871)*SUMIFS(Calculations!$E$3:$E$53,Calculations!$A$3:$A$53,$B871)</f>
        <v>1.6502335659822395E-2</v>
      </c>
      <c r="O871" s="50">
        <f>O145/SUMIFS(O$3:O$722,$B$3:$B$722,$B871)*SUMIFS(Calculations!$E$3:$E$53,Calculations!$A$3:$A$53,$B871)</f>
        <v>1.4836841744142798E-2</v>
      </c>
      <c r="P871" s="50">
        <f>P145/SUMIFS(P$3:P$722,$B$3:$B$722,$B871)*SUMIFS(Calculations!$E$3:$E$53,Calculations!$A$3:$A$53,$B871)</f>
        <v>1.32323436547359E-2</v>
      </c>
      <c r="Q871" s="50">
        <f>Q145/SUMIFS(Q$3:Q$722,$B$3:$B$722,$B871)*SUMIFS(Calculations!$E$3:$E$53,Calculations!$A$3:$A$53,$B871)</f>
        <v>1.2593928585088765E-2</v>
      </c>
      <c r="R871" s="50">
        <f>R145/SUMIFS(R$3:R$722,$B$3:$B$722,$B871)*SUMIFS(Calculations!$E$3:$E$53,Calculations!$A$3:$A$53,$B871)</f>
        <v>1.1950053742355811E-2</v>
      </c>
    </row>
    <row r="872" spans="2:18" ht="15.75" customHeight="1">
      <c r="B872" s="50" t="s">
        <v>46</v>
      </c>
      <c r="C872" s="50" t="s">
        <v>508</v>
      </c>
      <c r="D872" s="50" t="s">
        <v>519</v>
      </c>
      <c r="E872" s="50" t="str">
        <f t="shared" si="302"/>
        <v>natural gas peaker</v>
      </c>
      <c r="F872" s="50">
        <f>F146/SUMIFS(F$3:F$722,$B$3:$B$722,$B872)*SUMIFS(Calculations!$E$3:$E$53,Calculations!$A$3:$A$53,$B872)</f>
        <v>3.8210608280162222E-4</v>
      </c>
      <c r="G872" s="50">
        <f>G146/SUMIFS(G$3:G$722,$B$3:$B$722,$B872)*SUMIFS(Calculations!$E$3:$E$53,Calculations!$A$3:$A$53,$B872)</f>
        <v>2.9453454847966549E-4</v>
      </c>
      <c r="H872" s="50">
        <f>H146/SUMIFS(H$3:H$722,$B$3:$B$722,$B872)*SUMIFS(Calculations!$E$3:$E$53,Calculations!$A$3:$A$53,$B872)</f>
        <v>2.0768771066319099E-4</v>
      </c>
      <c r="I872" s="50">
        <f>I146/SUMIFS(I$3:I$722,$B$3:$B$722,$B872)*SUMIFS(Calculations!$E$3:$E$53,Calculations!$A$3:$A$53,$B872)</f>
        <v>2.5401440912753442E-4</v>
      </c>
      <c r="J872" s="50">
        <f>J146/SUMIFS(J$3:J$722,$B$3:$B$722,$B872)*SUMIFS(Calculations!$E$3:$E$53,Calculations!$A$3:$A$53,$B872)</f>
        <v>2.9977938204000149E-4</v>
      </c>
      <c r="K872" s="50">
        <f>K146/SUMIFS(K$3:K$722,$B$3:$B$722,$B872)*SUMIFS(Calculations!$E$3:$E$53,Calculations!$A$3:$A$53,$B872)</f>
        <v>2.3748936454688708E-4</v>
      </c>
      <c r="L872" s="50">
        <f>L146/SUMIFS(L$3:L$722,$B$3:$B$722,$B872)*SUMIFS(Calculations!$E$3:$E$53,Calculations!$A$3:$A$53,$B872)</f>
        <v>1.7442481909083716E-4</v>
      </c>
      <c r="M872" s="50">
        <f>M146/SUMIFS(M$3:M$722,$B$3:$B$722,$B872)*SUMIFS(Calculations!$E$3:$E$53,Calculations!$A$3:$A$53,$B872)</f>
        <v>1.6116508470617529E-4</v>
      </c>
      <c r="N872" s="50">
        <f>N146/SUMIFS(N$3:N$722,$B$3:$B$722,$B872)*SUMIFS(Calculations!$E$3:$E$53,Calculations!$A$3:$A$53,$B872)</f>
        <v>1.4781360852158826E-4</v>
      </c>
      <c r="O872" s="50">
        <f>O146/SUMIFS(O$3:O$722,$B$3:$B$722,$B872)*SUMIFS(Calculations!$E$3:$E$53,Calculations!$A$3:$A$53,$B872)</f>
        <v>1.4505641120364409E-4</v>
      </c>
      <c r="P872" s="50">
        <f>P146/SUMIFS(P$3:P$722,$B$3:$B$722,$B872)*SUMIFS(Calculations!$E$3:$E$53,Calculations!$A$3:$A$53,$B872)</f>
        <v>1.4240019145578983E-4</v>
      </c>
      <c r="Q872" s="50">
        <f>Q146/SUMIFS(Q$3:Q$722,$B$3:$B$722,$B872)*SUMIFS(Calculations!$E$3:$E$53,Calculations!$A$3:$A$53,$B872)</f>
        <v>1.2454879446690845E-4</v>
      </c>
      <c r="R872" s="50">
        <f>R146/SUMIFS(R$3:R$722,$B$3:$B$722,$B872)*SUMIFS(Calculations!$E$3:$E$53,Calculations!$A$3:$A$53,$B872)</f>
        <v>1.0654473100529154E-4</v>
      </c>
    </row>
    <row r="873" spans="2:18" ht="15.75" customHeight="1">
      <c r="B873" s="50" t="s">
        <v>46</v>
      </c>
      <c r="C873" s="50" t="s">
        <v>508</v>
      </c>
      <c r="D873" s="50" t="s">
        <v>520</v>
      </c>
      <c r="E873" s="50" t="str">
        <f t="shared" si="302"/>
        <v>nuclear</v>
      </c>
      <c r="F873" s="50">
        <f>F147/SUMIFS(F$3:F$722,$B$3:$B$722,$B873)*SUMIFS(Calculations!$E$3:$E$53,Calculations!$A$3:$A$53,$B873)</f>
        <v>2.1027732392841638E-2</v>
      </c>
      <c r="G873" s="50">
        <f>G147/SUMIFS(G$3:G$722,$B$3:$B$722,$B873)*SUMIFS(Calculations!$E$3:$E$53,Calculations!$A$3:$A$53,$B873)</f>
        <v>1.0470181795527517E-2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46</v>
      </c>
      <c r="C874" s="50" t="s">
        <v>508</v>
      </c>
      <c r="D874" s="50" t="s">
        <v>521</v>
      </c>
      <c r="E874" s="50" t="str">
        <f t="shared" si="302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46</v>
      </c>
      <c r="C875" s="50" t="s">
        <v>508</v>
      </c>
      <c r="D875" s="50" t="s">
        <v>522</v>
      </c>
      <c r="E875" s="50" t="str">
        <f t="shared" si="302"/>
        <v>crude oil</v>
      </c>
      <c r="F875" s="50">
        <f>F149/SUMIFS(F$3:F$722,$B$3:$B$722,$B875)*SUMIFS(Calculations!$E$3:$E$53,Calculations!$A$3:$A$53,$B875)</f>
        <v>3.2390077348487631E-4</v>
      </c>
      <c r="G875" s="50">
        <f>G149/SUMIFS(G$3:G$722,$B$3:$B$722,$B875)*SUMIFS(Calculations!$E$3:$E$53,Calculations!$A$3:$A$53,$B875)</f>
        <v>3.2255498774115239E-4</v>
      </c>
      <c r="H875" s="50">
        <f>H149/SUMIFS(H$3:H$722,$B$3:$B$722,$B875)*SUMIFS(Calculations!$E$3:$E$53,Calculations!$A$3:$A$53,$B875)</f>
        <v>3.2122033902081358E-4</v>
      </c>
      <c r="I875" s="50">
        <f>I149/SUMIFS(I$3:I$722,$B$3:$B$722,$B875)*SUMIFS(Calculations!$E$3:$E$53,Calculations!$A$3:$A$53,$B875)</f>
        <v>3.1926101230306844E-4</v>
      </c>
      <c r="J875" s="50">
        <f>J149/SUMIFS(J$3:J$722,$B$3:$B$722,$B875)*SUMIFS(Calculations!$E$3:$E$53,Calculations!$A$3:$A$53,$B875)</f>
        <v>3.1732544302797127E-4</v>
      </c>
      <c r="K875" s="50">
        <f>K149/SUMIFS(K$3:K$722,$B$3:$B$722,$B875)*SUMIFS(Calculations!$E$3:$E$53,Calculations!$A$3:$A$53,$B875)</f>
        <v>3.192861010462656E-4</v>
      </c>
      <c r="L875" s="50">
        <f>L149/SUMIFS(L$3:L$722,$B$3:$B$722,$B875)*SUMIFS(Calculations!$E$3:$E$53,Calculations!$A$3:$A$53,$B875)</f>
        <v>3.21271138323421E-4</v>
      </c>
      <c r="M875" s="50">
        <f>M149/SUMIFS(M$3:M$722,$B$3:$B$722,$B875)*SUMIFS(Calculations!$E$3:$E$53,Calculations!$A$3:$A$53,$B875)</f>
        <v>3.2237871636528069E-4</v>
      </c>
      <c r="N875" s="50">
        <f>N149/SUMIFS(N$3:N$722,$B$3:$B$722,$B875)*SUMIFS(Calculations!$E$3:$E$53,Calculations!$A$3:$A$53,$B875)</f>
        <v>3.2349395754730376E-4</v>
      </c>
      <c r="O875" s="50">
        <f>O149/SUMIFS(O$3:O$722,$B$3:$B$722,$B875)*SUMIFS(Calculations!$E$3:$E$53,Calculations!$A$3:$A$53,$B875)</f>
        <v>3.1745975893026436E-4</v>
      </c>
      <c r="P875" s="50">
        <f>P149/SUMIFS(P$3:P$722,$B$3:$B$722,$B875)*SUMIFS(Calculations!$E$3:$E$53,Calculations!$A$3:$A$53,$B875)</f>
        <v>3.1164655237274244E-4</v>
      </c>
      <c r="Q875" s="50">
        <f>Q149/SUMIFS(Q$3:Q$722,$B$3:$B$722,$B875)*SUMIFS(Calculations!$E$3:$E$53,Calculations!$A$3:$A$53,$B875)</f>
        <v>3.1297349056550713E-4</v>
      </c>
      <c r="R875" s="50">
        <f>R149/SUMIFS(R$3:R$722,$B$3:$B$722,$B875)*SUMIFS(Calculations!$E$3:$E$53,Calculations!$A$3:$A$53,$B875)</f>
        <v>3.1431177683223787E-4</v>
      </c>
    </row>
    <row r="876" spans="2:18" ht="15.75" customHeight="1">
      <c r="B876" s="50" t="s">
        <v>46</v>
      </c>
      <c r="C876" s="50" t="s">
        <v>508</v>
      </c>
      <c r="D876" s="50" t="s">
        <v>523</v>
      </c>
      <c r="E876" s="50" t="str">
        <f t="shared" si="302"/>
        <v>solar PV</v>
      </c>
      <c r="F876" s="50">
        <f>F150/SUMIFS(F$3:F$722,$B$3:$B$722,$B876)*SUMIFS(Calculations!$E$3:$E$53,Calculations!$A$3:$A$53,$B876)</f>
        <v>4.7978492342508837E-4</v>
      </c>
      <c r="G876" s="50">
        <f>G150/SUMIFS(G$3:G$722,$B$3:$B$722,$B876)*SUMIFS(Calculations!$E$3:$E$53,Calculations!$A$3:$A$53,$B876)</f>
        <v>4.8217763879776222E-4</v>
      </c>
      <c r="H876" s="50">
        <f>H150/SUMIFS(H$3:H$722,$B$3:$B$722,$B876)*SUMIFS(Calculations!$E$3:$E$53,Calculations!$A$3:$A$53,$B876)</f>
        <v>4.8455055330155094E-4</v>
      </c>
      <c r="I876" s="50">
        <f>I150/SUMIFS(I$3:I$722,$B$3:$B$722,$B876)*SUMIFS(Calculations!$E$3:$E$53,Calculations!$A$3:$A$53,$B876)</f>
        <v>4.8453846831301658E-4</v>
      </c>
      <c r="J876" s="50">
        <f>J150/SUMIFS(J$3:J$722,$B$3:$B$722,$B876)*SUMIFS(Calculations!$E$3:$E$53,Calculations!$A$3:$A$53,$B876)</f>
        <v>4.8452652985870752E-4</v>
      </c>
      <c r="K876" s="50">
        <f>K150/SUMIFS(K$3:K$722,$B$3:$B$722,$B876)*SUMIFS(Calculations!$E$3:$E$53,Calculations!$A$3:$A$53,$B876)</f>
        <v>4.9046135596503943E-4</v>
      </c>
      <c r="L876" s="50">
        <f>L150/SUMIFS(L$3:L$722,$B$3:$B$722,$B876)*SUMIFS(Calculations!$E$3:$E$53,Calculations!$A$3:$A$53,$B876)</f>
        <v>4.9646997702214378E-4</v>
      </c>
      <c r="M876" s="50">
        <f>M150/SUMIFS(M$3:M$722,$B$3:$B$722,$B876)*SUMIFS(Calculations!$E$3:$E$53,Calculations!$A$3:$A$53,$B876)</f>
        <v>5.0377736241815556E-4</v>
      </c>
      <c r="N876" s="50">
        <f>N150/SUMIFS(N$3:N$722,$B$3:$B$722,$B876)*SUMIFS(Calculations!$E$3:$E$53,Calculations!$A$3:$A$53,$B876)</f>
        <v>5.11135306344944E-4</v>
      </c>
      <c r="O876" s="50">
        <f>O150/SUMIFS(O$3:O$722,$B$3:$B$722,$B876)*SUMIFS(Calculations!$E$3:$E$53,Calculations!$A$3:$A$53,$B876)</f>
        <v>5.0961653702594949E-4</v>
      </c>
      <c r="P876" s="50">
        <f>P150/SUMIFS(P$3:P$722,$B$3:$B$722,$B876)*SUMIFS(Calculations!$E$3:$E$53,Calculations!$A$3:$A$53,$B876)</f>
        <v>5.0815338999933167E-4</v>
      </c>
      <c r="Q876" s="50">
        <f>Q150/SUMIFS(Q$3:Q$722,$B$3:$B$722,$B876)*SUMIFS(Calculations!$E$3:$E$53,Calculations!$A$3:$A$53,$B876)</f>
        <v>5.2043737141434297E-4</v>
      </c>
      <c r="R876" s="50">
        <f>R150/SUMIFS(R$3:R$722,$B$3:$B$722,$B876)*SUMIFS(Calculations!$E$3:$E$53,Calculations!$A$3:$A$53,$B876)</f>
        <v>5.328264063506528E-4</v>
      </c>
    </row>
    <row r="877" spans="2:18" ht="15.75" customHeight="1">
      <c r="B877" s="50" t="s">
        <v>46</v>
      </c>
      <c r="C877" s="50" t="s">
        <v>508</v>
      </c>
      <c r="D877" s="50" t="s">
        <v>524</v>
      </c>
      <c r="E877" s="50" t="str">
        <f t="shared" si="302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46</v>
      </c>
      <c r="C878" s="50" t="s">
        <v>508</v>
      </c>
      <c r="D878" s="50" t="s">
        <v>526</v>
      </c>
      <c r="E878" s="50" t="str">
        <f t="shared" si="302"/>
        <v>solar PV</v>
      </c>
      <c r="F878" s="50">
        <f>F152/SUMIFS(F$3:F$722,$B$3:$B$722,$B878)*SUMIFS(Calculations!$E$3:$E$53,Calculations!$A$3:$A$53,$B878)</f>
        <v>7.1908354133021955E-5</v>
      </c>
      <c r="G878" s="50">
        <f>G152/SUMIFS(G$3:G$722,$B$3:$B$722,$B878)*SUMIFS(Calculations!$E$3:$E$53,Calculations!$A$3:$A$53,$B878)</f>
        <v>7.1609579799124305E-5</v>
      </c>
      <c r="H878" s="50">
        <f>H152/SUMIFS(H$3:H$722,$B$3:$B$722,$B878)*SUMIFS(Calculations!$E$3:$E$53,Calculations!$A$3:$A$53,$B878)</f>
        <v>7.1313277966335414E-5</v>
      </c>
      <c r="I878" s="50">
        <f>I152/SUMIFS(I$3:I$722,$B$3:$B$722,$B878)*SUMIFS(Calculations!$E$3:$E$53,Calculations!$A$3:$A$53,$B878)</f>
        <v>7.0878293023366498E-5</v>
      </c>
      <c r="J878" s="50">
        <f>J152/SUMIFS(J$3:J$722,$B$3:$B$722,$B878)*SUMIFS(Calculations!$E$3:$E$53,Calculations!$A$3:$A$53,$B878)</f>
        <v>7.04485824074109E-5</v>
      </c>
      <c r="K878" s="50">
        <f>K152/SUMIFS(K$3:K$722,$B$3:$B$722,$B878)*SUMIFS(Calculations!$E$3:$E$53,Calculations!$A$3:$A$53,$B878)</f>
        <v>7.053187529726771E-5</v>
      </c>
      <c r="L878" s="50">
        <f>L152/SUMIFS(L$3:L$722,$B$3:$B$722,$B878)*SUMIFS(Calculations!$E$3:$E$53,Calculations!$A$3:$A$53,$B878)</f>
        <v>7.0616203869484313E-5</v>
      </c>
      <c r="M878" s="50">
        <f>M152/SUMIFS(M$3:M$722,$B$3:$B$722,$B878)*SUMIFS(Calculations!$E$3:$E$53,Calculations!$A$3:$A$53,$B878)</f>
        <v>1.9534810358017643E-3</v>
      </c>
      <c r="N878" s="50">
        <f>N152/SUMIFS(N$3:N$722,$B$3:$B$722,$B878)*SUMIFS(Calculations!$E$3:$E$53,Calculations!$A$3:$A$53,$B878)</f>
        <v>3.8493730825851307E-3</v>
      </c>
      <c r="O878" s="50">
        <f>O152/SUMIFS(O$3:O$722,$B$3:$B$722,$B878)*SUMIFS(Calculations!$E$3:$E$53,Calculations!$A$3:$A$53,$B878)</f>
        <v>1.1796837921137719E-2</v>
      </c>
      <c r="P878" s="50">
        <f>P152/SUMIFS(P$3:P$722,$B$3:$B$722,$B878)*SUMIFS(Calculations!$E$3:$E$53,Calculations!$A$3:$A$53,$B878)</f>
        <v>1.9453240642899012E-2</v>
      </c>
      <c r="Q878" s="50">
        <f>Q152/SUMIFS(Q$3:Q$722,$B$3:$B$722,$B878)*SUMIFS(Calculations!$E$3:$E$53,Calculations!$A$3:$A$53,$B878)</f>
        <v>1.9438389343319755E-2</v>
      </c>
      <c r="R878" s="50">
        <f>R152/SUMIFS(R$3:R$722,$B$3:$B$722,$B878)*SUMIFS(Calculations!$E$3:$E$53,Calculations!$A$3:$A$53,$B878)</f>
        <v>1.9423411034323608E-2</v>
      </c>
    </row>
    <row r="879" spans="2:18" ht="15.75" customHeight="1">
      <c r="B879" s="50" t="s">
        <v>37</v>
      </c>
      <c r="C879" s="50" t="s">
        <v>508</v>
      </c>
      <c r="D879" s="50" t="s">
        <v>511</v>
      </c>
      <c r="E879" s="50" t="str">
        <f t="shared" si="302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37</v>
      </c>
      <c r="C880" s="50" t="s">
        <v>508</v>
      </c>
      <c r="D880" s="50" t="s">
        <v>512</v>
      </c>
      <c r="E880" s="50" t="str">
        <f t="shared" si="302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37</v>
      </c>
      <c r="C881" s="50" t="s">
        <v>508</v>
      </c>
      <c r="D881" s="50" t="s">
        <v>513</v>
      </c>
      <c r="E881" s="50" t="str">
        <f t="shared" si="302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37</v>
      </c>
      <c r="C882" s="50" t="s">
        <v>508</v>
      </c>
      <c r="D882" s="50" t="s">
        <v>514</v>
      </c>
      <c r="E882" s="50" t="str">
        <f t="shared" si="302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37</v>
      </c>
      <c r="C883" s="50" t="s">
        <v>508</v>
      </c>
      <c r="D883" s="50" t="s">
        <v>515</v>
      </c>
      <c r="E883" s="50" t="str">
        <f t="shared" si="302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37</v>
      </c>
      <c r="C884" s="50" t="s">
        <v>508</v>
      </c>
      <c r="D884" s="50" t="s">
        <v>517</v>
      </c>
      <c r="E884" s="50" t="str">
        <f t="shared" si="302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37</v>
      </c>
      <c r="C885" s="50" t="s">
        <v>508</v>
      </c>
      <c r="D885" s="50" t="s">
        <v>516</v>
      </c>
      <c r="E885" s="50" t="str">
        <f t="shared" si="302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37</v>
      </c>
      <c r="C886" s="50" t="s">
        <v>508</v>
      </c>
      <c r="D886" s="50" t="s">
        <v>518</v>
      </c>
      <c r="E886" s="50" t="str">
        <f t="shared" si="302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37</v>
      </c>
      <c r="C887" s="50" t="s">
        <v>508</v>
      </c>
      <c r="D887" s="50" t="s">
        <v>519</v>
      </c>
      <c r="E887" s="50" t="str">
        <f t="shared" si="302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37</v>
      </c>
      <c r="C888" s="50" t="s">
        <v>508</v>
      </c>
      <c r="D888" s="50" t="s">
        <v>520</v>
      </c>
      <c r="E888" s="50" t="str">
        <f t="shared" si="302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37</v>
      </c>
      <c r="C889" s="50" t="s">
        <v>508</v>
      </c>
      <c r="D889" s="50" t="s">
        <v>521</v>
      </c>
      <c r="E889" s="50" t="str">
        <f t="shared" si="302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37</v>
      </c>
      <c r="C890" s="50" t="s">
        <v>508</v>
      </c>
      <c r="D890" s="50" t="s">
        <v>522</v>
      </c>
      <c r="E890" s="50" t="str">
        <f t="shared" si="302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37</v>
      </c>
      <c r="C891" s="50" t="s">
        <v>508</v>
      </c>
      <c r="D891" s="50" t="s">
        <v>523</v>
      </c>
      <c r="E891" s="50" t="str">
        <f t="shared" si="302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37</v>
      </c>
      <c r="C892" s="50" t="s">
        <v>508</v>
      </c>
      <c r="D892" s="50" t="s">
        <v>524</v>
      </c>
      <c r="E892" s="50" t="str">
        <f t="shared" si="302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37</v>
      </c>
      <c r="C893" s="50" t="s">
        <v>508</v>
      </c>
      <c r="D893" s="50" t="s">
        <v>526</v>
      </c>
      <c r="E893" s="50" t="str">
        <f t="shared" si="302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41</v>
      </c>
      <c r="C894" s="50" t="s">
        <v>508</v>
      </c>
      <c r="D894" s="50" t="s">
        <v>511</v>
      </c>
      <c r="E894" s="50" t="str">
        <f t="shared" si="302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41</v>
      </c>
      <c r="C895" s="50" t="s">
        <v>508</v>
      </c>
      <c r="D895" s="50" t="s">
        <v>512</v>
      </c>
      <c r="E895" s="50" t="str">
        <f t="shared" si="302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41</v>
      </c>
      <c r="C896" s="50" t="s">
        <v>508</v>
      </c>
      <c r="D896" s="50" t="s">
        <v>513</v>
      </c>
      <c r="E896" s="50" t="str">
        <f t="shared" si="302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41</v>
      </c>
      <c r="C897" s="50" t="s">
        <v>508</v>
      </c>
      <c r="D897" s="50" t="s">
        <v>514</v>
      </c>
      <c r="E897" s="50" t="str">
        <f t="shared" si="302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41</v>
      </c>
      <c r="C898" s="50" t="s">
        <v>508</v>
      </c>
      <c r="D898" s="50" t="s">
        <v>515</v>
      </c>
      <c r="E898" s="50" t="str">
        <f t="shared" si="302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41</v>
      </c>
      <c r="C899" s="50" t="s">
        <v>508</v>
      </c>
      <c r="D899" s="50" t="s">
        <v>517</v>
      </c>
      <c r="E899" s="50" t="str">
        <f t="shared" si="302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41</v>
      </c>
      <c r="C900" s="50" t="s">
        <v>508</v>
      </c>
      <c r="D900" s="50" t="s">
        <v>516</v>
      </c>
      <c r="E900" s="50" t="str">
        <f t="shared" si="302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41</v>
      </c>
      <c r="C901" s="50" t="s">
        <v>508</v>
      </c>
      <c r="D901" s="50" t="s">
        <v>518</v>
      </c>
      <c r="E901" s="50" t="str">
        <f t="shared" si="302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41</v>
      </c>
      <c r="C902" s="50" t="s">
        <v>508</v>
      </c>
      <c r="D902" s="50" t="s">
        <v>519</v>
      </c>
      <c r="E902" s="50" t="str">
        <f t="shared" si="302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41</v>
      </c>
      <c r="C903" s="50" t="s">
        <v>508</v>
      </c>
      <c r="D903" s="50" t="s">
        <v>520</v>
      </c>
      <c r="E903" s="50" t="str">
        <f t="shared" si="302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41</v>
      </c>
      <c r="C904" s="50" t="s">
        <v>508</v>
      </c>
      <c r="D904" s="50" t="s">
        <v>521</v>
      </c>
      <c r="E904" s="50" t="str">
        <f t="shared" si="302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41</v>
      </c>
      <c r="C905" s="50" t="s">
        <v>508</v>
      </c>
      <c r="D905" s="50" t="s">
        <v>522</v>
      </c>
      <c r="E905" s="50" t="str">
        <f t="shared" si="302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41</v>
      </c>
      <c r="C906" s="50" t="s">
        <v>508</v>
      </c>
      <c r="D906" s="50" t="s">
        <v>523</v>
      </c>
      <c r="E906" s="50" t="str">
        <f t="shared" si="302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41</v>
      </c>
      <c r="C907" s="50" t="s">
        <v>508</v>
      </c>
      <c r="D907" s="50" t="s">
        <v>524</v>
      </c>
      <c r="E907" s="50" t="str">
        <f t="shared" si="302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41</v>
      </c>
      <c r="C908" s="50" t="s">
        <v>508</v>
      </c>
      <c r="D908" s="50" t="s">
        <v>526</v>
      </c>
      <c r="E908" s="50" t="str">
        <f t="shared" si="302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44</v>
      </c>
      <c r="C909" s="50" t="s">
        <v>508</v>
      </c>
      <c r="D909" s="50" t="s">
        <v>511</v>
      </c>
      <c r="E909" s="50" t="str">
        <f t="shared" si="302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44</v>
      </c>
      <c r="C910" s="50" t="s">
        <v>508</v>
      </c>
      <c r="D910" s="50" t="s">
        <v>512</v>
      </c>
      <c r="E910" s="50" t="str">
        <f t="shared" si="302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44</v>
      </c>
      <c r="C911" s="50" t="s">
        <v>508</v>
      </c>
      <c r="D911" s="50" t="s">
        <v>513</v>
      </c>
      <c r="E911" s="50" t="str">
        <f t="shared" si="302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44</v>
      </c>
      <c r="C912" s="50" t="s">
        <v>508</v>
      </c>
      <c r="D912" s="50" t="s">
        <v>514</v>
      </c>
      <c r="E912" s="50" t="str">
        <f t="shared" si="302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44</v>
      </c>
      <c r="C913" s="50" t="s">
        <v>508</v>
      </c>
      <c r="D913" s="50" t="s">
        <v>515</v>
      </c>
      <c r="E913" s="50" t="str">
        <f t="shared" si="302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44</v>
      </c>
      <c r="C914" s="50" t="s">
        <v>508</v>
      </c>
      <c r="D914" s="50" t="s">
        <v>517</v>
      </c>
      <c r="E914" s="50" t="str">
        <f t="shared" si="302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44</v>
      </c>
      <c r="C915" s="50" t="s">
        <v>508</v>
      </c>
      <c r="D915" s="50" t="s">
        <v>516</v>
      </c>
      <c r="E915" s="50" t="str">
        <f t="shared" si="302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44</v>
      </c>
      <c r="C916" s="50" t="s">
        <v>508</v>
      </c>
      <c r="D916" s="50" t="s">
        <v>518</v>
      </c>
      <c r="E916" s="50" t="str">
        <f t="shared" si="302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44</v>
      </c>
      <c r="C917" s="50" t="s">
        <v>508</v>
      </c>
      <c r="D917" s="50" t="s">
        <v>519</v>
      </c>
      <c r="E917" s="50" t="str">
        <f t="shared" si="302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44</v>
      </c>
      <c r="C918" s="50" t="s">
        <v>508</v>
      </c>
      <c r="D918" s="50" t="s">
        <v>520</v>
      </c>
      <c r="E918" s="50" t="str">
        <f t="shared" si="302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44</v>
      </c>
      <c r="C919" s="50" t="s">
        <v>508</v>
      </c>
      <c r="D919" s="50" t="s">
        <v>521</v>
      </c>
      <c r="E919" s="50" t="str">
        <f t="shared" si="302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44</v>
      </c>
      <c r="C920" s="50" t="s">
        <v>508</v>
      </c>
      <c r="D920" s="50" t="s">
        <v>522</v>
      </c>
      <c r="E920" s="50" t="str">
        <f t="shared" si="302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44</v>
      </c>
      <c r="C921" s="50" t="s">
        <v>508</v>
      </c>
      <c r="D921" s="50" t="s">
        <v>523</v>
      </c>
      <c r="E921" s="50" t="str">
        <f t="shared" ref="E921:E984" si="303">LOOKUP(D921,$U$2:$V$15,$V$2:$V$15)</f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44</v>
      </c>
      <c r="C922" s="50" t="s">
        <v>508</v>
      </c>
      <c r="D922" s="50" t="s">
        <v>524</v>
      </c>
      <c r="E922" s="50" t="str">
        <f t="shared" si="303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44</v>
      </c>
      <c r="C923" s="50" t="s">
        <v>508</v>
      </c>
      <c r="D923" s="50" t="s">
        <v>526</v>
      </c>
      <c r="E923" s="50" t="str">
        <f t="shared" si="303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51</v>
      </c>
      <c r="C924" s="50" t="s">
        <v>508</v>
      </c>
      <c r="D924" s="50" t="s">
        <v>511</v>
      </c>
      <c r="E924" s="50" t="str">
        <f t="shared" si="303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51</v>
      </c>
      <c r="C925" s="50" t="s">
        <v>508</v>
      </c>
      <c r="D925" s="50" t="s">
        <v>512</v>
      </c>
      <c r="E925" s="50" t="str">
        <f t="shared" si="303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51</v>
      </c>
      <c r="C926" s="50" t="s">
        <v>508</v>
      </c>
      <c r="D926" s="50" t="s">
        <v>513</v>
      </c>
      <c r="E926" s="50" t="str">
        <f t="shared" si="303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51</v>
      </c>
      <c r="C927" s="50" t="s">
        <v>508</v>
      </c>
      <c r="D927" s="50" t="s">
        <v>514</v>
      </c>
      <c r="E927" s="50" t="str">
        <f t="shared" si="303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51</v>
      </c>
      <c r="C928" s="50" t="s">
        <v>508</v>
      </c>
      <c r="D928" s="50" t="s">
        <v>515</v>
      </c>
      <c r="E928" s="50" t="str">
        <f t="shared" si="303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51</v>
      </c>
      <c r="C929" s="50" t="s">
        <v>508</v>
      </c>
      <c r="D929" s="50" t="s">
        <v>517</v>
      </c>
      <c r="E929" s="50" t="str">
        <f t="shared" si="303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51</v>
      </c>
      <c r="C930" s="50" t="s">
        <v>508</v>
      </c>
      <c r="D930" s="50" t="s">
        <v>516</v>
      </c>
      <c r="E930" s="50" t="str">
        <f t="shared" si="303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51</v>
      </c>
      <c r="C931" s="50" t="s">
        <v>508</v>
      </c>
      <c r="D931" s="50" t="s">
        <v>518</v>
      </c>
      <c r="E931" s="50" t="str">
        <f t="shared" si="303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51</v>
      </c>
      <c r="C932" s="50" t="s">
        <v>508</v>
      </c>
      <c r="D932" s="50" t="s">
        <v>519</v>
      </c>
      <c r="E932" s="50" t="str">
        <f t="shared" si="303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51</v>
      </c>
      <c r="C933" s="50" t="s">
        <v>508</v>
      </c>
      <c r="D933" s="50" t="s">
        <v>520</v>
      </c>
      <c r="E933" s="50" t="str">
        <f t="shared" si="303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51</v>
      </c>
      <c r="C934" s="50" t="s">
        <v>508</v>
      </c>
      <c r="D934" s="50" t="s">
        <v>521</v>
      </c>
      <c r="E934" s="50" t="str">
        <f t="shared" si="303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51</v>
      </c>
      <c r="C935" s="50" t="s">
        <v>508</v>
      </c>
      <c r="D935" s="50" t="s">
        <v>522</v>
      </c>
      <c r="E935" s="50" t="str">
        <f t="shared" si="303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51</v>
      </c>
      <c r="C936" s="50" t="s">
        <v>508</v>
      </c>
      <c r="D936" s="50" t="s">
        <v>523</v>
      </c>
      <c r="E936" s="50" t="str">
        <f t="shared" si="303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51</v>
      </c>
      <c r="C937" s="50" t="s">
        <v>508</v>
      </c>
      <c r="D937" s="50" t="s">
        <v>524</v>
      </c>
      <c r="E937" s="50" t="str">
        <f t="shared" si="303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51</v>
      </c>
      <c r="C938" s="50" t="s">
        <v>508</v>
      </c>
      <c r="D938" s="50" t="s">
        <v>526</v>
      </c>
      <c r="E938" s="50" t="str">
        <f t="shared" si="303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55</v>
      </c>
      <c r="C939" s="50" t="s">
        <v>508</v>
      </c>
      <c r="D939" s="50" t="s">
        <v>511</v>
      </c>
      <c r="E939" s="50" t="str">
        <f t="shared" si="303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55</v>
      </c>
      <c r="C940" s="50" t="s">
        <v>508</v>
      </c>
      <c r="D940" s="50" t="s">
        <v>512</v>
      </c>
      <c r="E940" s="50" t="str">
        <f t="shared" si="303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55</v>
      </c>
      <c r="C941" s="50" t="s">
        <v>508</v>
      </c>
      <c r="D941" s="50" t="s">
        <v>513</v>
      </c>
      <c r="E941" s="50" t="str">
        <f t="shared" si="303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55</v>
      </c>
      <c r="C942" s="50" t="s">
        <v>508</v>
      </c>
      <c r="D942" s="50" t="s">
        <v>514</v>
      </c>
      <c r="E942" s="50" t="str">
        <f t="shared" si="303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55</v>
      </c>
      <c r="C943" s="50" t="s">
        <v>508</v>
      </c>
      <c r="D943" s="50" t="s">
        <v>515</v>
      </c>
      <c r="E943" s="50" t="str">
        <f t="shared" si="303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55</v>
      </c>
      <c r="C944" s="50" t="s">
        <v>508</v>
      </c>
      <c r="D944" s="50" t="s">
        <v>517</v>
      </c>
      <c r="E944" s="50" t="str">
        <f t="shared" si="303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55</v>
      </c>
      <c r="C945" s="50" t="s">
        <v>508</v>
      </c>
      <c r="D945" s="50" t="s">
        <v>516</v>
      </c>
      <c r="E945" s="50" t="str">
        <f t="shared" si="303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55</v>
      </c>
      <c r="C946" s="50" t="s">
        <v>508</v>
      </c>
      <c r="D946" s="50" t="s">
        <v>518</v>
      </c>
      <c r="E946" s="50" t="str">
        <f t="shared" si="303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55</v>
      </c>
      <c r="C947" s="50" t="s">
        <v>508</v>
      </c>
      <c r="D947" s="50" t="s">
        <v>519</v>
      </c>
      <c r="E947" s="50" t="str">
        <f t="shared" si="303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55</v>
      </c>
      <c r="C948" s="50" t="s">
        <v>508</v>
      </c>
      <c r="D948" s="50" t="s">
        <v>520</v>
      </c>
      <c r="E948" s="50" t="str">
        <f t="shared" si="303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55</v>
      </c>
      <c r="C949" s="50" t="s">
        <v>508</v>
      </c>
      <c r="D949" s="50" t="s">
        <v>521</v>
      </c>
      <c r="E949" s="50" t="str">
        <f t="shared" si="303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55</v>
      </c>
      <c r="C950" s="50" t="s">
        <v>508</v>
      </c>
      <c r="D950" s="50" t="s">
        <v>522</v>
      </c>
      <c r="E950" s="50" t="str">
        <f t="shared" si="303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55</v>
      </c>
      <c r="C951" s="50" t="s">
        <v>508</v>
      </c>
      <c r="D951" s="50" t="s">
        <v>523</v>
      </c>
      <c r="E951" s="50" t="str">
        <f t="shared" si="303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55</v>
      </c>
      <c r="C952" s="50" t="s">
        <v>508</v>
      </c>
      <c r="D952" s="50" t="s">
        <v>524</v>
      </c>
      <c r="E952" s="50" t="str">
        <f t="shared" si="303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55</v>
      </c>
      <c r="C953" s="50" t="s">
        <v>508</v>
      </c>
      <c r="D953" s="50" t="s">
        <v>526</v>
      </c>
      <c r="E953" s="50" t="str">
        <f t="shared" si="303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58</v>
      </c>
      <c r="C954" s="50" t="s">
        <v>508</v>
      </c>
      <c r="D954" s="50" t="s">
        <v>511</v>
      </c>
      <c r="E954" s="50" t="str">
        <f t="shared" si="303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58</v>
      </c>
      <c r="C955" s="50" t="s">
        <v>508</v>
      </c>
      <c r="D955" s="50" t="s">
        <v>512</v>
      </c>
      <c r="E955" s="50" t="str">
        <f t="shared" si="303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58</v>
      </c>
      <c r="C956" s="50" t="s">
        <v>508</v>
      </c>
      <c r="D956" s="50" t="s">
        <v>513</v>
      </c>
      <c r="E956" s="50" t="str">
        <f t="shared" si="303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58</v>
      </c>
      <c r="C957" s="50" t="s">
        <v>508</v>
      </c>
      <c r="D957" s="50" t="s">
        <v>514</v>
      </c>
      <c r="E957" s="50" t="str">
        <f t="shared" si="303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58</v>
      </c>
      <c r="C958" s="50" t="s">
        <v>508</v>
      </c>
      <c r="D958" s="50" t="s">
        <v>515</v>
      </c>
      <c r="E958" s="50" t="str">
        <f t="shared" si="303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58</v>
      </c>
      <c r="C959" s="50" t="s">
        <v>508</v>
      </c>
      <c r="D959" s="50" t="s">
        <v>517</v>
      </c>
      <c r="E959" s="50" t="str">
        <f t="shared" si="303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58</v>
      </c>
      <c r="C960" s="50" t="s">
        <v>508</v>
      </c>
      <c r="D960" s="50" t="s">
        <v>516</v>
      </c>
      <c r="E960" s="50" t="str">
        <f t="shared" si="303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58</v>
      </c>
      <c r="C961" s="50" t="s">
        <v>508</v>
      </c>
      <c r="D961" s="50" t="s">
        <v>518</v>
      </c>
      <c r="E961" s="50" t="str">
        <f t="shared" si="303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58</v>
      </c>
      <c r="C962" s="50" t="s">
        <v>508</v>
      </c>
      <c r="D962" s="50" t="s">
        <v>519</v>
      </c>
      <c r="E962" s="50" t="str">
        <f t="shared" si="303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58</v>
      </c>
      <c r="C963" s="50" t="s">
        <v>508</v>
      </c>
      <c r="D963" s="50" t="s">
        <v>520</v>
      </c>
      <c r="E963" s="50" t="str">
        <f t="shared" si="303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58</v>
      </c>
      <c r="C964" s="50" t="s">
        <v>508</v>
      </c>
      <c r="D964" s="50" t="s">
        <v>521</v>
      </c>
      <c r="E964" s="50" t="str">
        <f t="shared" si="303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58</v>
      </c>
      <c r="C965" s="50" t="s">
        <v>508</v>
      </c>
      <c r="D965" s="50" t="s">
        <v>522</v>
      </c>
      <c r="E965" s="50" t="str">
        <f t="shared" si="303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58</v>
      </c>
      <c r="C966" s="50" t="s">
        <v>508</v>
      </c>
      <c r="D966" s="50" t="s">
        <v>523</v>
      </c>
      <c r="E966" s="50" t="str">
        <f t="shared" si="303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58</v>
      </c>
      <c r="C967" s="50" t="s">
        <v>508</v>
      </c>
      <c r="D967" s="50" t="s">
        <v>524</v>
      </c>
      <c r="E967" s="50" t="str">
        <f t="shared" si="303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58</v>
      </c>
      <c r="C968" s="50" t="s">
        <v>508</v>
      </c>
      <c r="D968" s="50" t="s">
        <v>526</v>
      </c>
      <c r="E968" s="50" t="str">
        <f t="shared" si="303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65</v>
      </c>
      <c r="C969" s="50" t="s">
        <v>508</v>
      </c>
      <c r="D969" s="50" t="s">
        <v>511</v>
      </c>
      <c r="E969" s="50" t="str">
        <f t="shared" si="303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65</v>
      </c>
      <c r="C970" s="50" t="s">
        <v>508</v>
      </c>
      <c r="D970" s="50" t="s">
        <v>512</v>
      </c>
      <c r="E970" s="50" t="str">
        <f t="shared" si="303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65</v>
      </c>
      <c r="C971" s="50" t="s">
        <v>508</v>
      </c>
      <c r="D971" s="50" t="s">
        <v>513</v>
      </c>
      <c r="E971" s="50" t="str">
        <f t="shared" si="303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65</v>
      </c>
      <c r="C972" s="50" t="s">
        <v>508</v>
      </c>
      <c r="D972" s="50" t="s">
        <v>514</v>
      </c>
      <c r="E972" s="50" t="str">
        <f t="shared" si="303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65</v>
      </c>
      <c r="C973" s="50" t="s">
        <v>508</v>
      </c>
      <c r="D973" s="50" t="s">
        <v>515</v>
      </c>
      <c r="E973" s="50" t="str">
        <f t="shared" si="303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65</v>
      </c>
      <c r="C974" s="50" t="s">
        <v>508</v>
      </c>
      <c r="D974" s="50" t="s">
        <v>517</v>
      </c>
      <c r="E974" s="50" t="str">
        <f t="shared" si="303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65</v>
      </c>
      <c r="C975" s="50" t="s">
        <v>508</v>
      </c>
      <c r="D975" s="50" t="s">
        <v>516</v>
      </c>
      <c r="E975" s="50" t="str">
        <f t="shared" si="303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65</v>
      </c>
      <c r="C976" s="50" t="s">
        <v>508</v>
      </c>
      <c r="D976" s="50" t="s">
        <v>518</v>
      </c>
      <c r="E976" s="50" t="str">
        <f t="shared" si="303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65</v>
      </c>
      <c r="C977" s="50" t="s">
        <v>508</v>
      </c>
      <c r="D977" s="50" t="s">
        <v>519</v>
      </c>
      <c r="E977" s="50" t="str">
        <f t="shared" si="303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65</v>
      </c>
      <c r="C978" s="50" t="s">
        <v>508</v>
      </c>
      <c r="D978" s="50" t="s">
        <v>520</v>
      </c>
      <c r="E978" s="50" t="str">
        <f t="shared" si="303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65</v>
      </c>
      <c r="C979" s="50" t="s">
        <v>508</v>
      </c>
      <c r="D979" s="50" t="s">
        <v>521</v>
      </c>
      <c r="E979" s="50" t="str">
        <f t="shared" si="303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65</v>
      </c>
      <c r="C980" s="50" t="s">
        <v>508</v>
      </c>
      <c r="D980" s="50" t="s">
        <v>522</v>
      </c>
      <c r="E980" s="50" t="str">
        <f t="shared" si="303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65</v>
      </c>
      <c r="C981" s="50" t="s">
        <v>508</v>
      </c>
      <c r="D981" s="50" t="s">
        <v>523</v>
      </c>
      <c r="E981" s="50" t="str">
        <f t="shared" si="303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65</v>
      </c>
      <c r="C982" s="50" t="s">
        <v>508</v>
      </c>
      <c r="D982" s="50" t="s">
        <v>524</v>
      </c>
      <c r="E982" s="50" t="str">
        <f t="shared" si="303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65</v>
      </c>
      <c r="C983" s="50" t="s">
        <v>508</v>
      </c>
      <c r="D983" s="50" t="s">
        <v>526</v>
      </c>
      <c r="E983" s="50" t="str">
        <f t="shared" si="303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63</v>
      </c>
      <c r="C984" s="50" t="s">
        <v>508</v>
      </c>
      <c r="D984" s="50" t="s">
        <v>511</v>
      </c>
      <c r="E984" s="50" t="str">
        <f t="shared" si="303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63</v>
      </c>
      <c r="C985" s="50" t="s">
        <v>508</v>
      </c>
      <c r="D985" s="50" t="s">
        <v>512</v>
      </c>
      <c r="E985" s="50" t="str">
        <f t="shared" ref="E985:E1048" si="304">LOOKUP(D985,$U$2:$V$15,$V$2:$V$15)</f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63</v>
      </c>
      <c r="C986" s="50" t="s">
        <v>508</v>
      </c>
      <c r="D986" s="50" t="s">
        <v>513</v>
      </c>
      <c r="E986" s="50" t="str">
        <f t="shared" si="304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63</v>
      </c>
      <c r="C987" s="50" t="s">
        <v>508</v>
      </c>
      <c r="D987" s="50" t="s">
        <v>514</v>
      </c>
      <c r="E987" s="50" t="str">
        <f t="shared" si="304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63</v>
      </c>
      <c r="C988" s="50" t="s">
        <v>508</v>
      </c>
      <c r="D988" s="50" t="s">
        <v>515</v>
      </c>
      <c r="E988" s="50" t="str">
        <f t="shared" si="304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63</v>
      </c>
      <c r="C989" s="50" t="s">
        <v>508</v>
      </c>
      <c r="D989" s="50" t="s">
        <v>517</v>
      </c>
      <c r="E989" s="50" t="str">
        <f t="shared" si="304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63</v>
      </c>
      <c r="C990" s="50" t="s">
        <v>508</v>
      </c>
      <c r="D990" s="50" t="s">
        <v>516</v>
      </c>
      <c r="E990" s="50" t="str">
        <f t="shared" si="304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63</v>
      </c>
      <c r="C991" s="50" t="s">
        <v>508</v>
      </c>
      <c r="D991" s="50" t="s">
        <v>518</v>
      </c>
      <c r="E991" s="50" t="str">
        <f t="shared" si="304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63</v>
      </c>
      <c r="C992" s="50" t="s">
        <v>508</v>
      </c>
      <c r="D992" s="50" t="s">
        <v>519</v>
      </c>
      <c r="E992" s="50" t="str">
        <f t="shared" si="304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63</v>
      </c>
      <c r="C993" s="50" t="s">
        <v>508</v>
      </c>
      <c r="D993" s="50" t="s">
        <v>520</v>
      </c>
      <c r="E993" s="50" t="str">
        <f t="shared" si="304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63</v>
      </c>
      <c r="C994" s="50" t="s">
        <v>508</v>
      </c>
      <c r="D994" s="50" t="s">
        <v>521</v>
      </c>
      <c r="E994" s="50" t="str">
        <f t="shared" si="304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63</v>
      </c>
      <c r="C995" s="50" t="s">
        <v>508</v>
      </c>
      <c r="D995" s="50" t="s">
        <v>522</v>
      </c>
      <c r="E995" s="50" t="str">
        <f t="shared" si="304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63</v>
      </c>
      <c r="C996" s="50" t="s">
        <v>508</v>
      </c>
      <c r="D996" s="50" t="s">
        <v>523</v>
      </c>
      <c r="E996" s="50" t="str">
        <f t="shared" si="304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63</v>
      </c>
      <c r="C997" s="50" t="s">
        <v>508</v>
      </c>
      <c r="D997" s="50" t="s">
        <v>524</v>
      </c>
      <c r="E997" s="50" t="str">
        <f t="shared" si="304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63</v>
      </c>
      <c r="C998" s="50" t="s">
        <v>508</v>
      </c>
      <c r="D998" s="50" t="s">
        <v>526</v>
      </c>
      <c r="E998" s="50" t="str">
        <f t="shared" si="304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60</v>
      </c>
      <c r="C999" s="50" t="s">
        <v>508</v>
      </c>
      <c r="D999" s="50" t="s">
        <v>511</v>
      </c>
      <c r="E999" s="50" t="str">
        <f t="shared" si="304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60</v>
      </c>
      <c r="C1000" s="50" t="s">
        <v>508</v>
      </c>
      <c r="D1000" s="50" t="s">
        <v>512</v>
      </c>
      <c r="E1000" s="50" t="str">
        <f t="shared" si="304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60</v>
      </c>
      <c r="C1001" s="50" t="s">
        <v>508</v>
      </c>
      <c r="D1001" s="50" t="s">
        <v>513</v>
      </c>
      <c r="E1001" s="50" t="str">
        <f t="shared" si="304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60</v>
      </c>
      <c r="C1002" s="50" t="s">
        <v>508</v>
      </c>
      <c r="D1002" s="50" t="s">
        <v>514</v>
      </c>
      <c r="E1002" s="50" t="str">
        <f t="shared" si="304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60</v>
      </c>
      <c r="C1003" s="50" t="s">
        <v>508</v>
      </c>
      <c r="D1003" s="50" t="s">
        <v>515</v>
      </c>
      <c r="E1003" s="50" t="str">
        <f t="shared" si="304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60</v>
      </c>
      <c r="C1004" s="50" t="s">
        <v>508</v>
      </c>
      <c r="D1004" s="50" t="s">
        <v>517</v>
      </c>
      <c r="E1004" s="50" t="str">
        <f t="shared" si="304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60</v>
      </c>
      <c r="C1005" s="50" t="s">
        <v>508</v>
      </c>
      <c r="D1005" s="50" t="s">
        <v>516</v>
      </c>
      <c r="E1005" s="50" t="str">
        <f t="shared" si="304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60</v>
      </c>
      <c r="C1006" s="50" t="s">
        <v>508</v>
      </c>
      <c r="D1006" s="50" t="s">
        <v>518</v>
      </c>
      <c r="E1006" s="50" t="str">
        <f t="shared" si="304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60</v>
      </c>
      <c r="C1007" s="50" t="s">
        <v>508</v>
      </c>
      <c r="D1007" s="50" t="s">
        <v>519</v>
      </c>
      <c r="E1007" s="50" t="str">
        <f t="shared" si="304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60</v>
      </c>
      <c r="C1008" s="50" t="s">
        <v>508</v>
      </c>
      <c r="D1008" s="50" t="s">
        <v>520</v>
      </c>
      <c r="E1008" s="50" t="str">
        <f t="shared" si="304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60</v>
      </c>
      <c r="C1009" s="50" t="s">
        <v>508</v>
      </c>
      <c r="D1009" s="50" t="s">
        <v>521</v>
      </c>
      <c r="E1009" s="50" t="str">
        <f t="shared" si="304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60</v>
      </c>
      <c r="C1010" s="50" t="s">
        <v>508</v>
      </c>
      <c r="D1010" s="50" t="s">
        <v>522</v>
      </c>
      <c r="E1010" s="50" t="str">
        <f t="shared" si="304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60</v>
      </c>
      <c r="C1011" s="50" t="s">
        <v>508</v>
      </c>
      <c r="D1011" s="50" t="s">
        <v>523</v>
      </c>
      <c r="E1011" s="50" t="str">
        <f t="shared" si="304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60</v>
      </c>
      <c r="C1012" s="50" t="s">
        <v>508</v>
      </c>
      <c r="D1012" s="50" t="s">
        <v>524</v>
      </c>
      <c r="E1012" s="50" t="str">
        <f t="shared" si="304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60</v>
      </c>
      <c r="C1013" s="50" t="s">
        <v>508</v>
      </c>
      <c r="D1013" s="50" t="s">
        <v>526</v>
      </c>
      <c r="E1013" s="50" t="str">
        <f t="shared" si="304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67</v>
      </c>
      <c r="C1014" s="50" t="s">
        <v>508</v>
      </c>
      <c r="D1014" s="50" t="s">
        <v>511</v>
      </c>
      <c r="E1014" s="50" t="str">
        <f t="shared" si="304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67</v>
      </c>
      <c r="C1015" s="50" t="s">
        <v>508</v>
      </c>
      <c r="D1015" s="50" t="s">
        <v>512</v>
      </c>
      <c r="E1015" s="50" t="str">
        <f t="shared" si="304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67</v>
      </c>
      <c r="C1016" s="50" t="s">
        <v>508</v>
      </c>
      <c r="D1016" s="50" t="s">
        <v>513</v>
      </c>
      <c r="E1016" s="50" t="str">
        <f t="shared" si="304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67</v>
      </c>
      <c r="C1017" s="50" t="s">
        <v>508</v>
      </c>
      <c r="D1017" s="50" t="s">
        <v>514</v>
      </c>
      <c r="E1017" s="50" t="str">
        <f t="shared" si="304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67</v>
      </c>
      <c r="C1018" s="50" t="s">
        <v>508</v>
      </c>
      <c r="D1018" s="50" t="s">
        <v>515</v>
      </c>
      <c r="E1018" s="50" t="str">
        <f t="shared" si="304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67</v>
      </c>
      <c r="C1019" s="50" t="s">
        <v>508</v>
      </c>
      <c r="D1019" s="50" t="s">
        <v>517</v>
      </c>
      <c r="E1019" s="50" t="str">
        <f t="shared" si="304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67</v>
      </c>
      <c r="C1020" s="50" t="s">
        <v>508</v>
      </c>
      <c r="D1020" s="50" t="s">
        <v>516</v>
      </c>
      <c r="E1020" s="50" t="str">
        <f t="shared" si="304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67</v>
      </c>
      <c r="C1021" s="50" t="s">
        <v>508</v>
      </c>
      <c r="D1021" s="50" t="s">
        <v>518</v>
      </c>
      <c r="E1021" s="50" t="str">
        <f t="shared" si="304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67</v>
      </c>
      <c r="C1022" s="50" t="s">
        <v>508</v>
      </c>
      <c r="D1022" s="50" t="s">
        <v>519</v>
      </c>
      <c r="E1022" s="50" t="str">
        <f t="shared" si="304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67</v>
      </c>
      <c r="C1023" s="50" t="s">
        <v>508</v>
      </c>
      <c r="D1023" s="50" t="s">
        <v>520</v>
      </c>
      <c r="E1023" s="50" t="str">
        <f t="shared" si="304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67</v>
      </c>
      <c r="C1024" s="50" t="s">
        <v>508</v>
      </c>
      <c r="D1024" s="50" t="s">
        <v>521</v>
      </c>
      <c r="E1024" s="50" t="str">
        <f t="shared" si="304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67</v>
      </c>
      <c r="C1025" s="50" t="s">
        <v>508</v>
      </c>
      <c r="D1025" s="50" t="s">
        <v>522</v>
      </c>
      <c r="E1025" s="50" t="str">
        <f t="shared" si="304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67</v>
      </c>
      <c r="C1026" s="50" t="s">
        <v>508</v>
      </c>
      <c r="D1026" s="50" t="s">
        <v>523</v>
      </c>
      <c r="E1026" s="50" t="str">
        <f t="shared" si="304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67</v>
      </c>
      <c r="C1027" s="50" t="s">
        <v>508</v>
      </c>
      <c r="D1027" s="50" t="s">
        <v>524</v>
      </c>
      <c r="E1027" s="50" t="str">
        <f t="shared" si="304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67</v>
      </c>
      <c r="C1028" s="50" t="s">
        <v>508</v>
      </c>
      <c r="D1028" s="50" t="s">
        <v>526</v>
      </c>
      <c r="E1028" s="50" t="str">
        <f t="shared" si="304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68</v>
      </c>
      <c r="C1029" s="50" t="s">
        <v>508</v>
      </c>
      <c r="D1029" s="50" t="s">
        <v>511</v>
      </c>
      <c r="E1029" s="50" t="str">
        <f t="shared" si="304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68</v>
      </c>
      <c r="C1030" s="50" t="s">
        <v>508</v>
      </c>
      <c r="D1030" s="50" t="s">
        <v>512</v>
      </c>
      <c r="E1030" s="50" t="str">
        <f t="shared" si="304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68</v>
      </c>
      <c r="C1031" s="50" t="s">
        <v>508</v>
      </c>
      <c r="D1031" s="50" t="s">
        <v>513</v>
      </c>
      <c r="E1031" s="50" t="str">
        <f t="shared" si="304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68</v>
      </c>
      <c r="C1032" s="50" t="s">
        <v>508</v>
      </c>
      <c r="D1032" s="50" t="s">
        <v>514</v>
      </c>
      <c r="E1032" s="50" t="str">
        <f t="shared" si="304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68</v>
      </c>
      <c r="C1033" s="50" t="s">
        <v>508</v>
      </c>
      <c r="D1033" s="50" t="s">
        <v>515</v>
      </c>
      <c r="E1033" s="50" t="str">
        <f t="shared" si="304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68</v>
      </c>
      <c r="C1034" s="50" t="s">
        <v>508</v>
      </c>
      <c r="D1034" s="50" t="s">
        <v>517</v>
      </c>
      <c r="E1034" s="50" t="str">
        <f t="shared" si="304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68</v>
      </c>
      <c r="C1035" s="50" t="s">
        <v>508</v>
      </c>
      <c r="D1035" s="50" t="s">
        <v>516</v>
      </c>
      <c r="E1035" s="50" t="str">
        <f t="shared" si="304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68</v>
      </c>
      <c r="C1036" s="50" t="s">
        <v>508</v>
      </c>
      <c r="D1036" s="50" t="s">
        <v>518</v>
      </c>
      <c r="E1036" s="50" t="str">
        <f t="shared" si="304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68</v>
      </c>
      <c r="C1037" s="50" t="s">
        <v>508</v>
      </c>
      <c r="D1037" s="50" t="s">
        <v>519</v>
      </c>
      <c r="E1037" s="50" t="str">
        <f t="shared" si="304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68</v>
      </c>
      <c r="C1038" s="50" t="s">
        <v>508</v>
      </c>
      <c r="D1038" s="50" t="s">
        <v>520</v>
      </c>
      <c r="E1038" s="50" t="str">
        <f t="shared" si="304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68</v>
      </c>
      <c r="C1039" s="50" t="s">
        <v>508</v>
      </c>
      <c r="D1039" s="50" t="s">
        <v>521</v>
      </c>
      <c r="E1039" s="50" t="str">
        <f t="shared" si="304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68</v>
      </c>
      <c r="C1040" s="50" t="s">
        <v>508</v>
      </c>
      <c r="D1040" s="50" t="s">
        <v>522</v>
      </c>
      <c r="E1040" s="50" t="str">
        <f t="shared" si="304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68</v>
      </c>
      <c r="C1041" s="50" t="s">
        <v>508</v>
      </c>
      <c r="D1041" s="50" t="s">
        <v>523</v>
      </c>
      <c r="E1041" s="50" t="str">
        <f t="shared" si="304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68</v>
      </c>
      <c r="C1042" s="50" t="s">
        <v>508</v>
      </c>
      <c r="D1042" s="50" t="s">
        <v>524</v>
      </c>
      <c r="E1042" s="50" t="str">
        <f t="shared" si="304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68</v>
      </c>
      <c r="C1043" s="50" t="s">
        <v>508</v>
      </c>
      <c r="D1043" s="50" t="s">
        <v>526</v>
      </c>
      <c r="E1043" s="50" t="str">
        <f t="shared" si="304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74</v>
      </c>
      <c r="C1044" s="50" t="s">
        <v>508</v>
      </c>
      <c r="D1044" s="50" t="s">
        <v>511</v>
      </c>
      <c r="E1044" s="50" t="str">
        <f t="shared" si="304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74</v>
      </c>
      <c r="C1045" s="50" t="s">
        <v>508</v>
      </c>
      <c r="D1045" s="50" t="s">
        <v>512</v>
      </c>
      <c r="E1045" s="50" t="str">
        <f t="shared" si="304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74</v>
      </c>
      <c r="C1046" s="50" t="s">
        <v>508</v>
      </c>
      <c r="D1046" s="50" t="s">
        <v>513</v>
      </c>
      <c r="E1046" s="50" t="str">
        <f t="shared" si="304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74</v>
      </c>
      <c r="C1047" s="50" t="s">
        <v>508</v>
      </c>
      <c r="D1047" s="50" t="s">
        <v>514</v>
      </c>
      <c r="E1047" s="50" t="str">
        <f t="shared" si="304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74</v>
      </c>
      <c r="C1048" s="50" t="s">
        <v>508</v>
      </c>
      <c r="D1048" s="50" t="s">
        <v>515</v>
      </c>
      <c r="E1048" s="50" t="str">
        <f t="shared" si="304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74</v>
      </c>
      <c r="C1049" s="50" t="s">
        <v>508</v>
      </c>
      <c r="D1049" s="50" t="s">
        <v>517</v>
      </c>
      <c r="E1049" s="50" t="str">
        <f t="shared" ref="E1049:E1112" si="305">LOOKUP(D1049,$U$2:$V$15,$V$2:$V$15)</f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74</v>
      </c>
      <c r="C1050" s="50" t="s">
        <v>508</v>
      </c>
      <c r="D1050" s="50" t="s">
        <v>516</v>
      </c>
      <c r="E1050" s="50" t="str">
        <f t="shared" si="305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74</v>
      </c>
      <c r="C1051" s="50" t="s">
        <v>508</v>
      </c>
      <c r="D1051" s="50" t="s">
        <v>518</v>
      </c>
      <c r="E1051" s="50" t="str">
        <f t="shared" si="305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74</v>
      </c>
      <c r="C1052" s="50" t="s">
        <v>508</v>
      </c>
      <c r="D1052" s="50" t="s">
        <v>519</v>
      </c>
      <c r="E1052" s="50" t="str">
        <f t="shared" si="305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74</v>
      </c>
      <c r="C1053" s="50" t="s">
        <v>508</v>
      </c>
      <c r="D1053" s="50" t="s">
        <v>520</v>
      </c>
      <c r="E1053" s="50" t="str">
        <f t="shared" si="305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74</v>
      </c>
      <c r="C1054" s="50" t="s">
        <v>508</v>
      </c>
      <c r="D1054" s="50" t="s">
        <v>521</v>
      </c>
      <c r="E1054" s="50" t="str">
        <f t="shared" si="305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74</v>
      </c>
      <c r="C1055" s="50" t="s">
        <v>508</v>
      </c>
      <c r="D1055" s="50" t="s">
        <v>522</v>
      </c>
      <c r="E1055" s="50" t="str">
        <f t="shared" si="305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74</v>
      </c>
      <c r="C1056" s="50" t="s">
        <v>508</v>
      </c>
      <c r="D1056" s="50" t="s">
        <v>523</v>
      </c>
      <c r="E1056" s="50" t="str">
        <f t="shared" si="305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74</v>
      </c>
      <c r="C1057" s="50" t="s">
        <v>508</v>
      </c>
      <c r="D1057" s="50" t="s">
        <v>524</v>
      </c>
      <c r="E1057" s="50" t="str">
        <f t="shared" si="305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74</v>
      </c>
      <c r="C1058" s="50" t="s">
        <v>508</v>
      </c>
      <c r="D1058" s="50" t="s">
        <v>526</v>
      </c>
      <c r="E1058" s="50" t="str">
        <f t="shared" si="305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71</v>
      </c>
      <c r="C1059" s="50" t="s">
        <v>508</v>
      </c>
      <c r="D1059" s="50" t="s">
        <v>511</v>
      </c>
      <c r="E1059" s="50" t="str">
        <f t="shared" si="305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71</v>
      </c>
      <c r="C1060" s="50" t="s">
        <v>508</v>
      </c>
      <c r="D1060" s="50" t="s">
        <v>512</v>
      </c>
      <c r="E1060" s="50" t="str">
        <f t="shared" si="305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71</v>
      </c>
      <c r="C1061" s="50" t="s">
        <v>508</v>
      </c>
      <c r="D1061" s="50" t="s">
        <v>513</v>
      </c>
      <c r="E1061" s="50" t="str">
        <f t="shared" si="305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71</v>
      </c>
      <c r="C1062" s="50" t="s">
        <v>508</v>
      </c>
      <c r="D1062" s="50" t="s">
        <v>514</v>
      </c>
      <c r="E1062" s="50" t="str">
        <f t="shared" si="305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71</v>
      </c>
      <c r="C1063" s="50" t="s">
        <v>508</v>
      </c>
      <c r="D1063" s="50" t="s">
        <v>515</v>
      </c>
      <c r="E1063" s="50" t="str">
        <f t="shared" si="305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71</v>
      </c>
      <c r="C1064" s="50" t="s">
        <v>508</v>
      </c>
      <c r="D1064" s="50" t="s">
        <v>517</v>
      </c>
      <c r="E1064" s="50" t="str">
        <f t="shared" si="305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71</v>
      </c>
      <c r="C1065" s="50" t="s">
        <v>508</v>
      </c>
      <c r="D1065" s="50" t="s">
        <v>516</v>
      </c>
      <c r="E1065" s="50" t="str">
        <f t="shared" si="305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71</v>
      </c>
      <c r="C1066" s="50" t="s">
        <v>508</v>
      </c>
      <c r="D1066" s="50" t="s">
        <v>518</v>
      </c>
      <c r="E1066" s="50" t="str">
        <f t="shared" si="305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71</v>
      </c>
      <c r="C1067" s="50" t="s">
        <v>508</v>
      </c>
      <c r="D1067" s="50" t="s">
        <v>519</v>
      </c>
      <c r="E1067" s="50" t="str">
        <f t="shared" si="305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71</v>
      </c>
      <c r="C1068" s="50" t="s">
        <v>508</v>
      </c>
      <c r="D1068" s="50" t="s">
        <v>520</v>
      </c>
      <c r="E1068" s="50" t="str">
        <f t="shared" si="305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71</v>
      </c>
      <c r="C1069" s="50" t="s">
        <v>508</v>
      </c>
      <c r="D1069" s="50" t="s">
        <v>521</v>
      </c>
      <c r="E1069" s="50" t="str">
        <f t="shared" si="305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71</v>
      </c>
      <c r="C1070" s="50" t="s">
        <v>508</v>
      </c>
      <c r="D1070" s="50" t="s">
        <v>522</v>
      </c>
      <c r="E1070" s="50" t="str">
        <f t="shared" si="305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71</v>
      </c>
      <c r="C1071" s="50" t="s">
        <v>508</v>
      </c>
      <c r="D1071" s="50" t="s">
        <v>523</v>
      </c>
      <c r="E1071" s="50" t="str">
        <f t="shared" si="305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71</v>
      </c>
      <c r="C1072" s="50" t="s">
        <v>508</v>
      </c>
      <c r="D1072" s="50" t="s">
        <v>524</v>
      </c>
      <c r="E1072" s="50" t="str">
        <f t="shared" si="305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71</v>
      </c>
      <c r="C1073" s="50" t="s">
        <v>508</v>
      </c>
      <c r="D1073" s="50" t="s">
        <v>526</v>
      </c>
      <c r="E1073" s="50" t="str">
        <f t="shared" si="305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76</v>
      </c>
      <c r="C1074" s="50" t="s">
        <v>508</v>
      </c>
      <c r="D1074" s="50" t="s">
        <v>511</v>
      </c>
      <c r="E1074" s="50" t="str">
        <f t="shared" si="305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76</v>
      </c>
      <c r="C1075" s="50" t="s">
        <v>508</v>
      </c>
      <c r="D1075" s="50" t="s">
        <v>512</v>
      </c>
      <c r="E1075" s="50" t="str">
        <f t="shared" si="305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76</v>
      </c>
      <c r="C1076" s="50" t="s">
        <v>508</v>
      </c>
      <c r="D1076" s="50" t="s">
        <v>513</v>
      </c>
      <c r="E1076" s="50" t="str">
        <f t="shared" si="305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76</v>
      </c>
      <c r="C1077" s="50" t="s">
        <v>508</v>
      </c>
      <c r="D1077" s="50" t="s">
        <v>514</v>
      </c>
      <c r="E1077" s="50" t="str">
        <f t="shared" si="305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76</v>
      </c>
      <c r="C1078" s="50" t="s">
        <v>508</v>
      </c>
      <c r="D1078" s="50" t="s">
        <v>515</v>
      </c>
      <c r="E1078" s="50" t="str">
        <f t="shared" si="305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76</v>
      </c>
      <c r="C1079" s="50" t="s">
        <v>508</v>
      </c>
      <c r="D1079" s="50" t="s">
        <v>517</v>
      </c>
      <c r="E1079" s="50" t="str">
        <f t="shared" si="305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76</v>
      </c>
      <c r="C1080" s="50" t="s">
        <v>508</v>
      </c>
      <c r="D1080" s="50" t="s">
        <v>516</v>
      </c>
      <c r="E1080" s="50" t="str">
        <f t="shared" si="305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76</v>
      </c>
      <c r="C1081" s="50" t="s">
        <v>508</v>
      </c>
      <c r="D1081" s="50" t="s">
        <v>518</v>
      </c>
      <c r="E1081" s="50" t="str">
        <f t="shared" si="305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76</v>
      </c>
      <c r="C1082" s="50" t="s">
        <v>508</v>
      </c>
      <c r="D1082" s="50" t="s">
        <v>519</v>
      </c>
      <c r="E1082" s="50" t="str">
        <f t="shared" si="305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76</v>
      </c>
      <c r="C1083" s="50" t="s">
        <v>508</v>
      </c>
      <c r="D1083" s="50" t="s">
        <v>520</v>
      </c>
      <c r="E1083" s="50" t="str">
        <f t="shared" si="305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76</v>
      </c>
      <c r="C1084" s="50" t="s">
        <v>508</v>
      </c>
      <c r="D1084" s="50" t="s">
        <v>521</v>
      </c>
      <c r="E1084" s="50" t="str">
        <f t="shared" si="305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76</v>
      </c>
      <c r="C1085" s="50" t="s">
        <v>508</v>
      </c>
      <c r="D1085" s="50" t="s">
        <v>522</v>
      </c>
      <c r="E1085" s="50" t="str">
        <f t="shared" si="305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76</v>
      </c>
      <c r="C1086" s="50" t="s">
        <v>508</v>
      </c>
      <c r="D1086" s="50" t="s">
        <v>523</v>
      </c>
      <c r="E1086" s="50" t="str">
        <f t="shared" si="305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76</v>
      </c>
      <c r="C1087" s="50" t="s">
        <v>508</v>
      </c>
      <c r="D1087" s="50" t="s">
        <v>524</v>
      </c>
      <c r="E1087" s="50" t="str">
        <f t="shared" si="305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76</v>
      </c>
      <c r="C1088" s="50" t="s">
        <v>508</v>
      </c>
      <c r="D1088" s="50" t="s">
        <v>526</v>
      </c>
      <c r="E1088" s="50" t="str">
        <f t="shared" si="305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96</v>
      </c>
      <c r="C1089" s="50" t="s">
        <v>508</v>
      </c>
      <c r="D1089" s="50" t="s">
        <v>511</v>
      </c>
      <c r="E1089" s="50" t="str">
        <f t="shared" si="305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96</v>
      </c>
      <c r="C1090" s="50" t="s">
        <v>508</v>
      </c>
      <c r="D1090" s="50" t="s">
        <v>512</v>
      </c>
      <c r="E1090" s="50" t="str">
        <f t="shared" si="305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96</v>
      </c>
      <c r="C1091" s="50" t="s">
        <v>508</v>
      </c>
      <c r="D1091" s="50" t="s">
        <v>513</v>
      </c>
      <c r="E1091" s="50" t="str">
        <f t="shared" si="305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96</v>
      </c>
      <c r="C1092" s="50" t="s">
        <v>508</v>
      </c>
      <c r="D1092" s="50" t="s">
        <v>514</v>
      </c>
      <c r="E1092" s="50" t="str">
        <f t="shared" si="305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96</v>
      </c>
      <c r="C1093" s="50" t="s">
        <v>508</v>
      </c>
      <c r="D1093" s="50" t="s">
        <v>515</v>
      </c>
      <c r="E1093" s="50" t="str">
        <f t="shared" si="305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96</v>
      </c>
      <c r="C1094" s="50" t="s">
        <v>508</v>
      </c>
      <c r="D1094" s="50" t="s">
        <v>517</v>
      </c>
      <c r="E1094" s="50" t="str">
        <f t="shared" si="305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96</v>
      </c>
      <c r="C1095" s="50" t="s">
        <v>508</v>
      </c>
      <c r="D1095" s="50" t="s">
        <v>516</v>
      </c>
      <c r="E1095" s="50" t="str">
        <f t="shared" si="305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96</v>
      </c>
      <c r="C1096" s="50" t="s">
        <v>508</v>
      </c>
      <c r="D1096" s="50" t="s">
        <v>518</v>
      </c>
      <c r="E1096" s="50" t="str">
        <f t="shared" si="305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96</v>
      </c>
      <c r="C1097" s="50" t="s">
        <v>508</v>
      </c>
      <c r="D1097" s="50" t="s">
        <v>519</v>
      </c>
      <c r="E1097" s="50" t="str">
        <f t="shared" si="305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96</v>
      </c>
      <c r="C1098" s="50" t="s">
        <v>508</v>
      </c>
      <c r="D1098" s="50" t="s">
        <v>520</v>
      </c>
      <c r="E1098" s="50" t="str">
        <f t="shared" si="305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96</v>
      </c>
      <c r="C1099" s="50" t="s">
        <v>508</v>
      </c>
      <c r="D1099" s="50" t="s">
        <v>521</v>
      </c>
      <c r="E1099" s="50" t="str">
        <f t="shared" si="305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96</v>
      </c>
      <c r="C1100" s="50" t="s">
        <v>508</v>
      </c>
      <c r="D1100" s="50" t="s">
        <v>522</v>
      </c>
      <c r="E1100" s="50" t="str">
        <f t="shared" si="305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96</v>
      </c>
      <c r="C1101" s="50" t="s">
        <v>508</v>
      </c>
      <c r="D1101" s="50" t="s">
        <v>523</v>
      </c>
      <c r="E1101" s="50" t="str">
        <f t="shared" si="305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96</v>
      </c>
      <c r="C1102" s="50" t="s">
        <v>508</v>
      </c>
      <c r="D1102" s="50" t="s">
        <v>524</v>
      </c>
      <c r="E1102" s="50" t="str">
        <f t="shared" si="305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96</v>
      </c>
      <c r="C1103" s="50" t="s">
        <v>508</v>
      </c>
      <c r="D1103" s="50" t="s">
        <v>526</v>
      </c>
      <c r="E1103" s="50" t="str">
        <f t="shared" si="305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99</v>
      </c>
      <c r="C1104" s="50" t="s">
        <v>508</v>
      </c>
      <c r="D1104" s="50" t="s">
        <v>511</v>
      </c>
      <c r="E1104" s="50" t="str">
        <f t="shared" si="305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99</v>
      </c>
      <c r="C1105" s="50" t="s">
        <v>508</v>
      </c>
      <c r="D1105" s="50" t="s">
        <v>512</v>
      </c>
      <c r="E1105" s="50" t="str">
        <f t="shared" si="305"/>
        <v>hard coal</v>
      </c>
      <c r="F1105" s="50">
        <f>F379/SUMIFS(F$3:F$722,$B$3:$B$722,$B1105)*SUMIFS(Calculations!$E$3:$E$53,Calculations!$A$3:$A$53,$B1105)</f>
        <v>0.40424162871195585</v>
      </c>
      <c r="G1105" s="50">
        <f>G379/SUMIFS(G$3:G$722,$B$3:$B$722,$B1105)*SUMIFS(Calculations!$E$3:$E$53,Calculations!$A$3:$A$53,$B1105)</f>
        <v>0.3824694247031869</v>
      </c>
      <c r="H1105" s="50">
        <f>H379/SUMIFS(H$3:H$722,$B$3:$B$722,$B1105)*SUMIFS(Calculations!$E$3:$E$53,Calculations!$A$3:$A$53,$B1105)</f>
        <v>0.36188509087275966</v>
      </c>
      <c r="I1105" s="50">
        <f>I379/SUMIFS(I$3:I$722,$B$3:$B$722,$B1105)*SUMIFS(Calculations!$E$3:$E$53,Calculations!$A$3:$A$53,$B1105)</f>
        <v>0.36556524972921645</v>
      </c>
      <c r="J1105" s="50">
        <f>J379/SUMIFS(J$3:J$722,$B$3:$B$722,$B1105)*SUMIFS(Calculations!$E$3:$E$53,Calculations!$A$3:$A$53,$B1105)</f>
        <v>0.36911626042990758</v>
      </c>
      <c r="K1105" s="50">
        <f>K379/SUMIFS(K$3:K$722,$B$3:$B$722,$B1105)*SUMIFS(Calculations!$E$3:$E$53,Calculations!$A$3:$A$53,$B1105)</f>
        <v>0.37545880857472846</v>
      </c>
      <c r="L1105" s="50">
        <f>L379/SUMIFS(L$3:L$722,$B$3:$B$722,$B1105)*SUMIFS(Calculations!$E$3:$E$53,Calculations!$A$3:$A$53,$B1105)</f>
        <v>0.38155483360306186</v>
      </c>
      <c r="M1105" s="50">
        <f>M379/SUMIFS(M$3:M$722,$B$3:$B$722,$B1105)*SUMIFS(Calculations!$E$3:$E$53,Calculations!$A$3:$A$53,$B1105)</f>
        <v>0.3827925057002895</v>
      </c>
      <c r="N1105" s="50">
        <f>N379/SUMIFS(N$3:N$722,$B$3:$B$722,$B1105)*SUMIFS(Calculations!$E$3:$E$53,Calculations!$A$3:$A$53,$B1105)</f>
        <v>0.38404953987592161</v>
      </c>
      <c r="O1105" s="50">
        <f>O379/SUMIFS(O$3:O$722,$B$3:$B$722,$B1105)*SUMIFS(Calculations!$E$3:$E$53,Calculations!$A$3:$A$53,$B1105)</f>
        <v>0.3762301854643188</v>
      </c>
      <c r="P1105" s="50">
        <f>P379/SUMIFS(P$3:P$722,$B$3:$B$722,$B1105)*SUMIFS(Calculations!$E$3:$E$53,Calculations!$A$3:$A$53,$B1105)</f>
        <v>0.36862402577016301</v>
      </c>
      <c r="Q1105" s="50">
        <f>Q379/SUMIFS(Q$3:Q$722,$B$3:$B$722,$B1105)*SUMIFS(Calculations!$E$3:$E$53,Calculations!$A$3:$A$53,$B1105)</f>
        <v>0.36185178237143323</v>
      </c>
      <c r="R1105" s="50">
        <f>R379/SUMIFS(R$3:R$722,$B$3:$B$722,$B1105)*SUMIFS(Calculations!$E$3:$E$53,Calculations!$A$3:$A$53,$B1105)</f>
        <v>0.35526692408539096</v>
      </c>
    </row>
    <row r="1106" spans="2:18" ht="15.75" customHeight="1">
      <c r="B1106" s="50" t="s">
        <v>99</v>
      </c>
      <c r="C1106" s="50" t="s">
        <v>508</v>
      </c>
      <c r="D1106" s="50" t="s">
        <v>513</v>
      </c>
      <c r="E1106" s="50" t="str">
        <f t="shared" si="305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99</v>
      </c>
      <c r="C1107" s="50" t="s">
        <v>508</v>
      </c>
      <c r="D1107" s="50" t="s">
        <v>514</v>
      </c>
      <c r="E1107" s="50" t="str">
        <f t="shared" si="305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99</v>
      </c>
      <c r="C1108" s="50" t="s">
        <v>508</v>
      </c>
      <c r="D1108" s="50" t="s">
        <v>515</v>
      </c>
      <c r="E1108" s="50" t="str">
        <f t="shared" si="305"/>
        <v>hydro</v>
      </c>
      <c r="F1108" s="50">
        <f>F382/SUMIFS(F$3:F$722,$B$3:$B$722,$B1108)*SUMIFS(Calculations!$E$3:$E$53,Calculations!$A$3:$A$53,$B1108)</f>
        <v>2.6822825441516623E-2</v>
      </c>
      <c r="G1108" s="50">
        <f>G382/SUMIFS(G$3:G$722,$B$3:$B$722,$B1108)*SUMIFS(Calculations!$E$3:$E$53,Calculations!$A$3:$A$53,$B1108)</f>
        <v>2.7327932799269788E-2</v>
      </c>
      <c r="H1108" s="50">
        <f>H382/SUMIFS(H$3:H$722,$B$3:$B$722,$B1108)*SUMIFS(Calculations!$E$3:$E$53,Calculations!$A$3:$A$53,$B1108)</f>
        <v>2.7805481993095488E-2</v>
      </c>
      <c r="I1108" s="50">
        <f>I382/SUMIFS(I$3:I$722,$B$3:$B$722,$B1108)*SUMIFS(Calculations!$E$3:$E$53,Calculations!$A$3:$A$53,$B1108)</f>
        <v>2.7308878132377565E-2</v>
      </c>
      <c r="J1108" s="50">
        <f>J382/SUMIFS(J$3:J$722,$B$3:$B$722,$B1108)*SUMIFS(Calculations!$E$3:$E$53,Calculations!$A$3:$A$53,$B1108)</f>
        <v>2.6829701636960829E-2</v>
      </c>
      <c r="K1108" s="50">
        <f>K382/SUMIFS(K$3:K$722,$B$3:$B$722,$B1108)*SUMIFS(Calculations!$E$3:$E$53,Calculations!$A$3:$A$53,$B1108)</f>
        <v>2.6297447210936402E-2</v>
      </c>
      <c r="L1108" s="50">
        <f>L382/SUMIFS(L$3:L$722,$B$3:$B$722,$B1108)*SUMIFS(Calculations!$E$3:$E$53,Calculations!$A$3:$A$53,$B1108)</f>
        <v>2.5785880530100783E-2</v>
      </c>
      <c r="M1108" s="50">
        <f>M382/SUMIFS(M$3:M$722,$B$3:$B$722,$B1108)*SUMIFS(Calculations!$E$3:$E$53,Calculations!$A$3:$A$53,$B1108)</f>
        <v>2.5984199275036833E-2</v>
      </c>
      <c r="N1108" s="50">
        <f>N382/SUMIFS(N$3:N$722,$B$3:$B$722,$B1108)*SUMIFS(Calculations!$E$3:$E$53,Calculations!$A$3:$A$53,$B1108)</f>
        <v>2.6185620508182086E-2</v>
      </c>
      <c r="O1108" s="50">
        <f>O382/SUMIFS(O$3:O$722,$B$3:$B$722,$B1108)*SUMIFS(Calculations!$E$3:$E$53,Calculations!$A$3:$A$53,$B1108)</f>
        <v>2.5822648529882794E-2</v>
      </c>
      <c r="P1108" s="50">
        <f>P382/SUMIFS(P$3:P$722,$B$3:$B$722,$B1108)*SUMIFS(Calculations!$E$3:$E$53,Calculations!$A$3:$A$53,$B1108)</f>
        <v>2.5469572983473063E-2</v>
      </c>
      <c r="Q1108" s="50">
        <f>Q382/SUMIFS(Q$3:Q$722,$B$3:$B$722,$B1108)*SUMIFS(Calculations!$E$3:$E$53,Calculations!$A$3:$A$53,$B1108)</f>
        <v>2.5111862645804589E-2</v>
      </c>
      <c r="R1108" s="50">
        <f>R382/SUMIFS(R$3:R$722,$B$3:$B$722,$B1108)*SUMIFS(Calculations!$E$3:$E$53,Calculations!$A$3:$A$53,$B1108)</f>
        <v>2.4764050002000181E-2</v>
      </c>
    </row>
    <row r="1109" spans="2:18" ht="15.75" customHeight="1">
      <c r="B1109" s="50" t="s">
        <v>99</v>
      </c>
      <c r="C1109" s="50" t="s">
        <v>508</v>
      </c>
      <c r="D1109" s="50" t="s">
        <v>517</v>
      </c>
      <c r="E1109" s="50" t="str">
        <f t="shared" si="305"/>
        <v>hydro</v>
      </c>
      <c r="F1109" s="50">
        <f>F383/SUMIFS(F$3:F$722,$B$3:$B$722,$B1109)*SUMIFS(Calculations!$E$3:$E$53,Calculations!$A$3:$A$53,$B1109)</f>
        <v>9.4420116420708217E-2</v>
      </c>
      <c r="G1109" s="50">
        <f>G383/SUMIFS(G$3:G$722,$B$3:$B$722,$B1109)*SUMIFS(Calculations!$E$3:$E$53,Calculations!$A$3:$A$53,$B1109)</f>
        <v>0.10001800483624775</v>
      </c>
      <c r="H1109" s="50">
        <f>H383/SUMIFS(H$3:H$722,$B$3:$B$722,$B1109)*SUMIFS(Calculations!$E$3:$E$53,Calculations!$A$3:$A$53,$B1109)</f>
        <v>0.10531047792921241</v>
      </c>
      <c r="I1109" s="50">
        <f>I383/SUMIFS(I$3:I$722,$B$3:$B$722,$B1109)*SUMIFS(Calculations!$E$3:$E$53,Calculations!$A$3:$A$53,$B1109)</f>
        <v>0.10555406520109435</v>
      </c>
      <c r="J1109" s="50">
        <f>J383/SUMIFS(J$3:J$722,$B$3:$B$722,$B1109)*SUMIFS(Calculations!$E$3:$E$53,Calculations!$A$3:$A$53,$B1109)</f>
        <v>0.10578910424227252</v>
      </c>
      <c r="K1109" s="50">
        <f>K383/SUMIFS(K$3:K$722,$B$3:$B$722,$B1109)*SUMIFS(Calculations!$E$3:$E$53,Calculations!$A$3:$A$53,$B1109)</f>
        <v>0.10358349474760298</v>
      </c>
      <c r="L1109" s="50">
        <f>L383/SUMIFS(L$3:L$722,$B$3:$B$722,$B1109)*SUMIFS(Calculations!$E$3:$E$53,Calculations!$A$3:$A$53,$B1109)</f>
        <v>0.10146361321493948</v>
      </c>
      <c r="M1109" s="50">
        <f>M383/SUMIFS(M$3:M$722,$B$3:$B$722,$B1109)*SUMIFS(Calculations!$E$3:$E$53,Calculations!$A$3:$A$53,$B1109)</f>
        <v>9.8672732603975383E-2</v>
      </c>
      <c r="N1109" s="50">
        <f>N383/SUMIFS(N$3:N$722,$B$3:$B$722,$B1109)*SUMIFS(Calculations!$E$3:$E$53,Calculations!$A$3:$A$53,$B1109)</f>
        <v>9.5838191600789588E-2</v>
      </c>
      <c r="O1109" s="50">
        <f>O383/SUMIFS(O$3:O$722,$B$3:$B$722,$B1109)*SUMIFS(Calculations!$E$3:$E$53,Calculations!$A$3:$A$53,$B1109)</f>
        <v>0.10650272900462761</v>
      </c>
      <c r="P1109" s="50">
        <f>P383/SUMIFS(P$3:P$722,$B$3:$B$722,$B1109)*SUMIFS(Calculations!$E$3:$E$53,Calculations!$A$3:$A$53,$B1109)</f>
        <v>0.11687649776967063</v>
      </c>
      <c r="Q1109" s="50">
        <f>Q383/SUMIFS(Q$3:Q$722,$B$3:$B$722,$B1109)*SUMIFS(Calculations!$E$3:$E$53,Calculations!$A$3:$A$53,$B1109)</f>
        <v>0.12630638553485654</v>
      </c>
      <c r="R1109" s="50">
        <f>R383/SUMIFS(R$3:R$722,$B$3:$B$722,$B1109)*SUMIFS(Calculations!$E$3:$E$53,Calculations!$A$3:$A$53,$B1109)</f>
        <v>0.13547535229093599</v>
      </c>
    </row>
    <row r="1110" spans="2:18" ht="15.75" customHeight="1">
      <c r="B1110" s="50" t="s">
        <v>99</v>
      </c>
      <c r="C1110" s="50" t="s">
        <v>508</v>
      </c>
      <c r="D1110" s="50" t="s">
        <v>516</v>
      </c>
      <c r="E1110" s="50" t="str">
        <f t="shared" si="305"/>
        <v>onshore wind</v>
      </c>
      <c r="F1110" s="50">
        <f>F384/SUMIFS(F$3:F$722,$B$3:$B$722,$B1110)*SUMIFS(Calculations!$E$3:$E$53,Calculations!$A$3:$A$53,$B1110)</f>
        <v>0.15905123319556069</v>
      </c>
      <c r="G1110" s="50">
        <f>G384/SUMIFS(G$3:G$722,$B$3:$B$722,$B1110)*SUMIFS(Calculations!$E$3:$E$53,Calculations!$A$3:$A$53,$B1110)</f>
        <v>0.17484815391129802</v>
      </c>
      <c r="H1110" s="50">
        <f>H384/SUMIFS(H$3:H$722,$B$3:$B$722,$B1110)*SUMIFS(Calculations!$E$3:$E$53,Calculations!$A$3:$A$53,$B1110)</f>
        <v>0.18978321006705348</v>
      </c>
      <c r="I1110" s="50">
        <f>I384/SUMIFS(I$3:I$722,$B$3:$B$722,$B1110)*SUMIFS(Calculations!$E$3:$E$53,Calculations!$A$3:$A$53,$B1110)</f>
        <v>0.18625473627096331</v>
      </c>
      <c r="J1110" s="50">
        <f>J384/SUMIFS(J$3:J$722,$B$3:$B$722,$B1110)*SUMIFS(Calculations!$E$3:$E$53,Calculations!$A$3:$A$53,$B1110)</f>
        <v>0.18285008753275986</v>
      </c>
      <c r="K1110" s="50">
        <f>K384/SUMIFS(K$3:K$722,$B$3:$B$722,$B1110)*SUMIFS(Calculations!$E$3:$E$53,Calculations!$A$3:$A$53,$B1110)</f>
        <v>0.17929684341462268</v>
      </c>
      <c r="L1110" s="50">
        <f>L384/SUMIFS(L$3:L$722,$B$3:$B$722,$B1110)*SUMIFS(Calculations!$E$3:$E$53,Calculations!$A$3:$A$53,$B1110)</f>
        <v>0.17588170732399167</v>
      </c>
      <c r="M1110" s="50">
        <f>M384/SUMIFS(M$3:M$722,$B$3:$B$722,$B1110)*SUMIFS(Calculations!$E$3:$E$53,Calculations!$A$3:$A$53,$B1110)</f>
        <v>0.17728193488682017</v>
      </c>
      <c r="N1110" s="50">
        <f>N384/SUMIFS(N$3:N$722,$B$3:$B$722,$B1110)*SUMIFS(Calculations!$E$3:$E$53,Calculations!$A$3:$A$53,$B1110)</f>
        <v>0.1787040675373664</v>
      </c>
      <c r="O1110" s="50">
        <f>O384/SUMIFS(O$3:O$722,$B$3:$B$722,$B1110)*SUMIFS(Calculations!$E$3:$E$53,Calculations!$A$3:$A$53,$B1110)</f>
        <v>0.17621885597441728</v>
      </c>
      <c r="P1110" s="50">
        <f>P384/SUMIFS(P$3:P$722,$B$3:$B$722,$B1110)*SUMIFS(Calculations!$E$3:$E$53,Calculations!$A$3:$A$53,$B1110)</f>
        <v>0.17380140371090247</v>
      </c>
      <c r="Q1110" s="50">
        <f>Q384/SUMIFS(Q$3:Q$722,$B$3:$B$722,$B1110)*SUMIFS(Calculations!$E$3:$E$53,Calculations!$A$3:$A$53,$B1110)</f>
        <v>0.1714470754059006</v>
      </c>
      <c r="R1110" s="50">
        <f>R384/SUMIFS(R$3:R$722,$B$3:$B$722,$B1110)*SUMIFS(Calculations!$E$3:$E$53,Calculations!$A$3:$A$53,$B1110)</f>
        <v>0.16915789037008763</v>
      </c>
    </row>
    <row r="1111" spans="2:18" ht="15.75" customHeight="1">
      <c r="B1111" s="50" t="s">
        <v>99</v>
      </c>
      <c r="C1111" s="50" t="s">
        <v>508</v>
      </c>
      <c r="D1111" s="50" t="s">
        <v>518</v>
      </c>
      <c r="E1111" s="50" t="str">
        <f t="shared" si="305"/>
        <v>natural gas nonpeaker</v>
      </c>
      <c r="F1111" s="50">
        <f>F385/SUMIFS(F$3:F$722,$B$3:$B$722,$B1111)*SUMIFS(Calculations!$E$3:$E$53,Calculations!$A$3:$A$53,$B1111)</f>
        <v>1.0749354006454169E-5</v>
      </c>
      <c r="G1111" s="50">
        <f>G385/SUMIFS(G$3:G$722,$B$3:$B$722,$B1111)*SUMIFS(Calculations!$E$3:$E$53,Calculations!$A$3:$A$53,$B1111)</f>
        <v>6.7854523617418645E-6</v>
      </c>
      <c r="H1111" s="50">
        <f>H385/SUMIFS(H$3:H$722,$B$3:$B$722,$B1111)*SUMIFS(Calculations!$E$3:$E$53,Calculations!$A$3:$A$53,$B1111)</f>
        <v>3.0378173178632189E-6</v>
      </c>
      <c r="I1111" s="50">
        <f>I385/SUMIFS(I$3:I$722,$B$3:$B$722,$B1111)*SUMIFS(Calculations!$E$3:$E$53,Calculations!$A$3:$A$53,$B1111)</f>
        <v>6.6180832576939994E-6</v>
      </c>
      <c r="J1111" s="50">
        <f>J385/SUMIFS(J$3:J$722,$B$3:$B$722,$B1111)*SUMIFS(Calculations!$E$3:$E$53,Calculations!$A$3:$A$53,$B1111)</f>
        <v>1.0072706593138629E-5</v>
      </c>
      <c r="K1111" s="50">
        <f>K385/SUMIFS(K$3:K$722,$B$3:$B$722,$B1111)*SUMIFS(Calculations!$E$3:$E$53,Calculations!$A$3:$A$53,$B1111)</f>
        <v>6.3730948463055258E-6</v>
      </c>
      <c r="L1111" s="50">
        <f>L385/SUMIFS(L$3:L$722,$B$3:$B$722,$B1111)*SUMIFS(Calculations!$E$3:$E$53,Calculations!$A$3:$A$53,$B1111)</f>
        <v>2.8172801660138523E-6</v>
      </c>
      <c r="M1111" s="50">
        <f>M385/SUMIFS(M$3:M$722,$B$3:$B$722,$B1111)*SUMIFS(Calculations!$E$3:$E$53,Calculations!$A$3:$A$53,$B1111)</f>
        <v>6.1686895677542226E-6</v>
      </c>
      <c r="N1111" s="50">
        <f>N385/SUMIFS(N$3:N$722,$B$3:$B$722,$B1111)*SUMIFS(Calculations!$E$3:$E$53,Calculations!$A$3:$A$53,$B1111)</f>
        <v>9.5725282451865549E-6</v>
      </c>
      <c r="O1111" s="50">
        <f>O385/SUMIFS(O$3:O$722,$B$3:$B$722,$B1111)*SUMIFS(Calculations!$E$3:$E$53,Calculations!$A$3:$A$53,$B1111)</f>
        <v>6.131017087374691E-6</v>
      </c>
      <c r="P1111" s="50">
        <f>P385/SUMIFS(P$3:P$722,$B$3:$B$722,$B1111)*SUMIFS(Calculations!$E$3:$E$53,Calculations!$A$3:$A$53,$B1111)</f>
        <v>2.7833387398256019E-6</v>
      </c>
      <c r="Q1111" s="50">
        <f>Q385/SUMIFS(Q$3:Q$722,$B$3:$B$722,$B1111)*SUMIFS(Calculations!$E$3:$E$53,Calculations!$A$3:$A$53,$B1111)</f>
        <v>2.7442916279806218E-6</v>
      </c>
      <c r="R1111" s="50">
        <f>R385/SUMIFS(R$3:R$722,$B$3:$B$722,$B1111)*SUMIFS(Calculations!$E$3:$E$53,Calculations!$A$3:$A$53,$B1111)</f>
        <v>2.7063249332178992E-6</v>
      </c>
    </row>
    <row r="1112" spans="2:18" ht="15.75" customHeight="1">
      <c r="B1112" s="50" t="s">
        <v>99</v>
      </c>
      <c r="C1112" s="50" t="s">
        <v>508</v>
      </c>
      <c r="D1112" s="50" t="s">
        <v>519</v>
      </c>
      <c r="E1112" s="50" t="str">
        <f t="shared" si="305"/>
        <v>natural gas peaker</v>
      </c>
      <c r="F1112" s="50">
        <f>F386/SUMIFS(F$3:F$722,$B$3:$B$722,$B1112)*SUMIFS(Calculations!$E$3:$E$53,Calculations!$A$3:$A$53,$B1112)</f>
        <v>2.3407362290724906E-4</v>
      </c>
      <c r="G1112" s="50">
        <f>G386/SUMIFS(G$3:G$722,$B$3:$B$722,$B1112)*SUMIFS(Calculations!$E$3:$E$53,Calculations!$A$3:$A$53,$B1112)</f>
        <v>1.3824532452211632E-4</v>
      </c>
      <c r="H1112" s="50">
        <f>H386/SUMIFS(H$3:H$722,$B$3:$B$722,$B1112)*SUMIFS(Calculations!$E$3:$E$53,Calculations!$A$3:$A$53,$B1112)</f>
        <v>4.764532446852063E-5</v>
      </c>
      <c r="I1112" s="50">
        <f>I386/SUMIFS(I$3:I$722,$B$3:$B$722,$B1112)*SUMIFS(Calculations!$E$3:$E$53,Calculations!$A$3:$A$53,$B1112)</f>
        <v>1.614426703977177E-4</v>
      </c>
      <c r="J1112" s="50">
        <f>J386/SUMIFS(J$3:J$722,$B$3:$B$722,$B1112)*SUMIFS(Calculations!$E$3:$E$53,Calculations!$A$3:$A$53,$B1112)</f>
        <v>2.7124651552137065E-4</v>
      </c>
      <c r="K1112" s="50">
        <f>K386/SUMIFS(K$3:K$722,$B$3:$B$722,$B1112)*SUMIFS(Calculations!$E$3:$E$53,Calculations!$A$3:$A$53,$B1112)</f>
        <v>2.3947748668851033E-4</v>
      </c>
      <c r="L1112" s="50">
        <f>L386/SUMIFS(L$3:L$722,$B$3:$B$722,$B1112)*SUMIFS(Calculations!$E$3:$E$53,Calculations!$A$3:$A$53,$B1112)</f>
        <v>2.0894326125277569E-4</v>
      </c>
      <c r="M1112" s="50">
        <f>M386/SUMIFS(M$3:M$722,$B$3:$B$722,$B1112)*SUMIFS(Calculations!$E$3:$E$53,Calculations!$A$3:$A$53,$B1112)</f>
        <v>1.4215582904123888E-4</v>
      </c>
      <c r="N1112" s="50">
        <f>N386/SUMIFS(N$3:N$722,$B$3:$B$722,$B1112)*SUMIFS(Calculations!$E$3:$E$53,Calculations!$A$3:$A$53,$B1112)</f>
        <v>7.4323577687535029E-5</v>
      </c>
      <c r="O1112" s="50">
        <f>O386/SUMIFS(O$3:O$722,$B$3:$B$722,$B1112)*SUMIFS(Calculations!$E$3:$E$53,Calculations!$A$3:$A$53,$B1112)</f>
        <v>7.9982541805410942E-5</v>
      </c>
      <c r="P1112" s="50">
        <f>P386/SUMIFS(P$3:P$722,$B$3:$B$722,$B1112)*SUMIFS(Calculations!$E$3:$E$53,Calculations!$A$3:$A$53,$B1112)</f>
        <v>8.5487214252562106E-5</v>
      </c>
      <c r="Q1112" s="50">
        <f>Q386/SUMIFS(Q$3:Q$722,$B$3:$B$722,$B1112)*SUMIFS(Calculations!$E$3:$E$53,Calculations!$A$3:$A$53,$B1112)</f>
        <v>1.367275656960588E-4</v>
      </c>
      <c r="R1112" s="50">
        <f>R386/SUMIFS(R$3:R$722,$B$3:$B$722,$B1112)*SUMIFS(Calculations!$E$3:$E$53,Calculations!$A$3:$A$53,$B1112)</f>
        <v>1.8655011827083877E-4</v>
      </c>
    </row>
    <row r="1113" spans="2:18" ht="15.75" customHeight="1">
      <c r="B1113" s="50" t="s">
        <v>99</v>
      </c>
      <c r="C1113" s="50" t="s">
        <v>508</v>
      </c>
      <c r="D1113" s="50" t="s">
        <v>520</v>
      </c>
      <c r="E1113" s="50" t="str">
        <f t="shared" ref="E1113:E1176" si="306">LOOKUP(D1113,$U$2:$V$15,$V$2:$V$15)</f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99</v>
      </c>
      <c r="C1114" s="50" t="s">
        <v>508</v>
      </c>
      <c r="D1114" s="50" t="s">
        <v>521</v>
      </c>
      <c r="E1114" s="50" t="str">
        <f t="shared" si="306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99</v>
      </c>
      <c r="C1115" s="50" t="s">
        <v>508</v>
      </c>
      <c r="D1115" s="50" t="s">
        <v>522</v>
      </c>
      <c r="E1115" s="50" t="str">
        <f t="shared" si="306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99</v>
      </c>
      <c r="C1116" s="50" t="s">
        <v>508</v>
      </c>
      <c r="D1116" s="50" t="s">
        <v>523</v>
      </c>
      <c r="E1116" s="50" t="str">
        <f t="shared" si="306"/>
        <v>solar PV</v>
      </c>
      <c r="F1116" s="50">
        <f>F390/SUMIFS(F$3:F$722,$B$3:$B$722,$B1116)*SUMIFS(Calculations!$E$3:$E$53,Calculations!$A$3:$A$53,$B1116)</f>
        <v>1.131839813624639E-3</v>
      </c>
      <c r="G1116" s="50">
        <f>G390/SUMIFS(G$3:G$722,$B$3:$B$722,$B1116)*SUMIFS(Calculations!$E$3:$E$53,Calculations!$A$3:$A$53,$B1116)</f>
        <v>1.1039195333933784E-3</v>
      </c>
      <c r="H1116" s="50">
        <f>H390/SUMIFS(H$3:H$722,$B$3:$B$722,$B1116)*SUMIFS(Calculations!$E$3:$E$53,Calculations!$A$3:$A$53,$B1116)</f>
        <v>1.0775225563722246E-3</v>
      </c>
      <c r="I1116" s="50">
        <f>I390/SUMIFS(I$3:I$722,$B$3:$B$722,$B1116)*SUMIFS(Calculations!$E$3:$E$53,Calculations!$A$3:$A$53,$B1116)</f>
        <v>1.0614764729725667E-3</v>
      </c>
      <c r="J1116" s="50">
        <f>J390/SUMIFS(J$3:J$722,$B$3:$B$722,$B1116)*SUMIFS(Calculations!$E$3:$E$53,Calculations!$A$3:$A$53,$B1116)</f>
        <v>1.0459934962645382E-3</v>
      </c>
      <c r="K1116" s="50">
        <f>K390/SUMIFS(K$3:K$722,$B$3:$B$722,$B1116)*SUMIFS(Calculations!$E$3:$E$53,Calculations!$A$3:$A$53,$B1116)</f>
        <v>1.0300220308544256E-3</v>
      </c>
      <c r="L1116" s="50">
        <f>L390/SUMIFS(L$3:L$722,$B$3:$B$722,$B1116)*SUMIFS(Calculations!$E$3:$E$53,Calculations!$A$3:$A$53,$B1116)</f>
        <v>1.0146713467671931E-3</v>
      </c>
      <c r="M1116" s="50">
        <f>M390/SUMIFS(M$3:M$722,$B$3:$B$722,$B1116)*SUMIFS(Calculations!$E$3:$E$53,Calculations!$A$3:$A$53,$B1116)</f>
        <v>1.032769575548789E-3</v>
      </c>
      <c r="N1116" s="50">
        <f>N390/SUMIFS(N$3:N$722,$B$3:$B$722,$B1116)*SUMIFS(Calculations!$E$3:$E$53,Calculations!$A$3:$A$53,$B1116)</f>
        <v>1.0511509320872726E-3</v>
      </c>
      <c r="O1116" s="50">
        <f>O390/SUMIFS(O$3:O$722,$B$3:$B$722,$B1116)*SUMIFS(Calculations!$E$3:$E$53,Calculations!$A$3:$A$53,$B1116)</f>
        <v>1.0519340281406231E-3</v>
      </c>
      <c r="P1116" s="50">
        <f>P390/SUMIFS(P$3:P$722,$B$3:$B$722,$B1116)*SUMIFS(Calculations!$E$3:$E$53,Calculations!$A$3:$A$53,$B1116)</f>
        <v>1.052695773078134E-3</v>
      </c>
      <c r="Q1116" s="50">
        <f>Q390/SUMIFS(Q$3:Q$722,$B$3:$B$722,$B1116)*SUMIFS(Calculations!$E$3:$E$53,Calculations!$A$3:$A$53,$B1116)</f>
        <v>1.0558887449608034E-3</v>
      </c>
      <c r="R1116" s="50">
        <f>R390/SUMIFS(R$3:R$722,$B$3:$B$722,$B1116)*SUMIFS(Calculations!$E$3:$E$53,Calculations!$A$3:$A$53,$B1116)</f>
        <v>1.058993368660926E-3</v>
      </c>
    </row>
    <row r="1117" spans="2:18" ht="15.75" customHeight="1">
      <c r="B1117" s="50" t="s">
        <v>99</v>
      </c>
      <c r="C1117" s="50" t="s">
        <v>508</v>
      </c>
      <c r="D1117" s="50" t="s">
        <v>524</v>
      </c>
      <c r="E1117" s="50" t="str">
        <f t="shared" si="306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99</v>
      </c>
      <c r="C1118" s="50" t="s">
        <v>508</v>
      </c>
      <c r="D1118" s="50" t="s">
        <v>526</v>
      </c>
      <c r="E1118" s="50" t="str">
        <f t="shared" si="306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79</v>
      </c>
      <c r="C1119" s="50" t="s">
        <v>508</v>
      </c>
      <c r="D1119" s="50" t="s">
        <v>511</v>
      </c>
      <c r="E1119" s="50" t="str">
        <f t="shared" si="306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79</v>
      </c>
      <c r="C1120" s="50" t="s">
        <v>508</v>
      </c>
      <c r="D1120" s="50" t="s">
        <v>512</v>
      </c>
      <c r="E1120" s="50" t="str">
        <f t="shared" si="306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79</v>
      </c>
      <c r="C1121" s="50" t="s">
        <v>508</v>
      </c>
      <c r="D1121" s="50" t="s">
        <v>513</v>
      </c>
      <c r="E1121" s="50" t="str">
        <f t="shared" si="306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79</v>
      </c>
      <c r="C1122" s="50" t="s">
        <v>508</v>
      </c>
      <c r="D1122" s="50" t="s">
        <v>514</v>
      </c>
      <c r="E1122" s="50" t="str">
        <f t="shared" si="306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79</v>
      </c>
      <c r="C1123" s="50" t="s">
        <v>508</v>
      </c>
      <c r="D1123" s="50" t="s">
        <v>515</v>
      </c>
      <c r="E1123" s="50" t="str">
        <f t="shared" si="306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79</v>
      </c>
      <c r="C1124" s="50" t="s">
        <v>508</v>
      </c>
      <c r="D1124" s="50" t="s">
        <v>517</v>
      </c>
      <c r="E1124" s="50" t="str">
        <f t="shared" si="306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79</v>
      </c>
      <c r="C1125" s="50" t="s">
        <v>508</v>
      </c>
      <c r="D1125" s="50" t="s">
        <v>516</v>
      </c>
      <c r="E1125" s="50" t="str">
        <f t="shared" si="306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79</v>
      </c>
      <c r="C1126" s="50" t="s">
        <v>508</v>
      </c>
      <c r="D1126" s="50" t="s">
        <v>518</v>
      </c>
      <c r="E1126" s="50" t="str">
        <f t="shared" si="306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79</v>
      </c>
      <c r="C1127" s="50" t="s">
        <v>508</v>
      </c>
      <c r="D1127" s="50" t="s">
        <v>519</v>
      </c>
      <c r="E1127" s="50" t="str">
        <f t="shared" si="306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79</v>
      </c>
      <c r="C1128" s="50" t="s">
        <v>508</v>
      </c>
      <c r="D1128" s="50" t="s">
        <v>520</v>
      </c>
      <c r="E1128" s="50" t="str">
        <f t="shared" si="306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79</v>
      </c>
      <c r="C1129" s="50" t="s">
        <v>508</v>
      </c>
      <c r="D1129" s="50" t="s">
        <v>521</v>
      </c>
      <c r="E1129" s="50" t="str">
        <f t="shared" si="306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79</v>
      </c>
      <c r="C1130" s="50" t="s">
        <v>508</v>
      </c>
      <c r="D1130" s="50" t="s">
        <v>522</v>
      </c>
      <c r="E1130" s="50" t="str">
        <f t="shared" si="306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79</v>
      </c>
      <c r="C1131" s="50" t="s">
        <v>508</v>
      </c>
      <c r="D1131" s="50" t="s">
        <v>523</v>
      </c>
      <c r="E1131" s="50" t="str">
        <f t="shared" si="306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79</v>
      </c>
      <c r="C1132" s="50" t="s">
        <v>508</v>
      </c>
      <c r="D1132" s="50" t="s">
        <v>524</v>
      </c>
      <c r="E1132" s="50" t="str">
        <f t="shared" si="306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79</v>
      </c>
      <c r="C1133" s="50" t="s">
        <v>508</v>
      </c>
      <c r="D1133" s="50" t="s">
        <v>526</v>
      </c>
      <c r="E1133" s="50" t="str">
        <f t="shared" si="306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85</v>
      </c>
      <c r="C1134" s="50" t="s">
        <v>508</v>
      </c>
      <c r="D1134" s="50" t="s">
        <v>511</v>
      </c>
      <c r="E1134" s="50" t="str">
        <f t="shared" si="306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85</v>
      </c>
      <c r="C1135" s="50" t="s">
        <v>508</v>
      </c>
      <c r="D1135" s="50" t="s">
        <v>512</v>
      </c>
      <c r="E1135" s="50" t="str">
        <f t="shared" si="306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85</v>
      </c>
      <c r="C1136" s="50" t="s">
        <v>508</v>
      </c>
      <c r="D1136" s="50" t="s">
        <v>513</v>
      </c>
      <c r="E1136" s="50" t="str">
        <f t="shared" si="306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85</v>
      </c>
      <c r="C1137" s="50" t="s">
        <v>508</v>
      </c>
      <c r="D1137" s="50" t="s">
        <v>514</v>
      </c>
      <c r="E1137" s="50" t="str">
        <f t="shared" si="306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85</v>
      </c>
      <c r="C1138" s="50" t="s">
        <v>508</v>
      </c>
      <c r="D1138" s="50" t="s">
        <v>515</v>
      </c>
      <c r="E1138" s="50" t="str">
        <f t="shared" si="306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85</v>
      </c>
      <c r="C1139" s="50" t="s">
        <v>508</v>
      </c>
      <c r="D1139" s="50" t="s">
        <v>517</v>
      </c>
      <c r="E1139" s="50" t="str">
        <f t="shared" si="306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85</v>
      </c>
      <c r="C1140" s="50" t="s">
        <v>508</v>
      </c>
      <c r="D1140" s="50" t="s">
        <v>516</v>
      </c>
      <c r="E1140" s="50" t="str">
        <f t="shared" si="306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85</v>
      </c>
      <c r="C1141" s="50" t="s">
        <v>508</v>
      </c>
      <c r="D1141" s="50" t="s">
        <v>518</v>
      </c>
      <c r="E1141" s="50" t="str">
        <f t="shared" si="306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85</v>
      </c>
      <c r="C1142" s="50" t="s">
        <v>508</v>
      </c>
      <c r="D1142" s="50" t="s">
        <v>519</v>
      </c>
      <c r="E1142" s="50" t="str">
        <f t="shared" si="306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85</v>
      </c>
      <c r="C1143" s="50" t="s">
        <v>508</v>
      </c>
      <c r="D1143" s="50" t="s">
        <v>520</v>
      </c>
      <c r="E1143" s="50" t="str">
        <f t="shared" si="306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85</v>
      </c>
      <c r="C1144" s="50" t="s">
        <v>508</v>
      </c>
      <c r="D1144" s="50" t="s">
        <v>521</v>
      </c>
      <c r="E1144" s="50" t="str">
        <f t="shared" si="306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85</v>
      </c>
      <c r="C1145" s="50" t="s">
        <v>508</v>
      </c>
      <c r="D1145" s="50" t="s">
        <v>522</v>
      </c>
      <c r="E1145" s="50" t="str">
        <f t="shared" si="306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85</v>
      </c>
      <c r="C1146" s="50" t="s">
        <v>508</v>
      </c>
      <c r="D1146" s="50" t="s">
        <v>523</v>
      </c>
      <c r="E1146" s="50" t="str">
        <f t="shared" si="306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85</v>
      </c>
      <c r="C1147" s="50" t="s">
        <v>508</v>
      </c>
      <c r="D1147" s="50" t="s">
        <v>524</v>
      </c>
      <c r="E1147" s="50" t="str">
        <f t="shared" si="306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85</v>
      </c>
      <c r="C1148" s="50" t="s">
        <v>508</v>
      </c>
      <c r="D1148" s="50" t="s">
        <v>526</v>
      </c>
      <c r="E1148" s="50" t="str">
        <f t="shared" si="306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88</v>
      </c>
      <c r="C1149" s="50" t="s">
        <v>508</v>
      </c>
      <c r="D1149" s="50" t="s">
        <v>511</v>
      </c>
      <c r="E1149" s="50" t="str">
        <f t="shared" si="306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88</v>
      </c>
      <c r="C1150" s="50" t="s">
        <v>508</v>
      </c>
      <c r="D1150" s="50" t="s">
        <v>512</v>
      </c>
      <c r="E1150" s="50" t="str">
        <f t="shared" si="306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88</v>
      </c>
      <c r="C1151" s="50" t="s">
        <v>508</v>
      </c>
      <c r="D1151" s="50" t="s">
        <v>513</v>
      </c>
      <c r="E1151" s="50" t="str">
        <f t="shared" si="306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88</v>
      </c>
      <c r="C1152" s="50" t="s">
        <v>508</v>
      </c>
      <c r="D1152" s="50" t="s">
        <v>514</v>
      </c>
      <c r="E1152" s="50" t="str">
        <f t="shared" si="306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88</v>
      </c>
      <c r="C1153" s="50" t="s">
        <v>508</v>
      </c>
      <c r="D1153" s="50" t="s">
        <v>515</v>
      </c>
      <c r="E1153" s="50" t="str">
        <f t="shared" si="306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88</v>
      </c>
      <c r="C1154" s="50" t="s">
        <v>508</v>
      </c>
      <c r="D1154" s="50" t="s">
        <v>517</v>
      </c>
      <c r="E1154" s="50" t="str">
        <f t="shared" si="306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88</v>
      </c>
      <c r="C1155" s="50" t="s">
        <v>508</v>
      </c>
      <c r="D1155" s="50" t="s">
        <v>516</v>
      </c>
      <c r="E1155" s="50" t="str">
        <f t="shared" si="306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88</v>
      </c>
      <c r="C1156" s="50" t="s">
        <v>508</v>
      </c>
      <c r="D1156" s="50" t="s">
        <v>518</v>
      </c>
      <c r="E1156" s="50" t="str">
        <f t="shared" si="306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88</v>
      </c>
      <c r="C1157" s="50" t="s">
        <v>508</v>
      </c>
      <c r="D1157" s="50" t="s">
        <v>519</v>
      </c>
      <c r="E1157" s="50" t="str">
        <f t="shared" si="306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88</v>
      </c>
      <c r="C1158" s="50" t="s">
        <v>508</v>
      </c>
      <c r="D1158" s="50" t="s">
        <v>520</v>
      </c>
      <c r="E1158" s="50" t="str">
        <f t="shared" si="306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88</v>
      </c>
      <c r="C1159" s="50" t="s">
        <v>508</v>
      </c>
      <c r="D1159" s="50" t="s">
        <v>521</v>
      </c>
      <c r="E1159" s="50" t="str">
        <f t="shared" si="306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88</v>
      </c>
      <c r="C1160" s="50" t="s">
        <v>508</v>
      </c>
      <c r="D1160" s="50" t="s">
        <v>522</v>
      </c>
      <c r="E1160" s="50" t="str">
        <f t="shared" si="306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88</v>
      </c>
      <c r="C1161" s="50" t="s">
        <v>508</v>
      </c>
      <c r="D1161" s="50" t="s">
        <v>523</v>
      </c>
      <c r="E1161" s="50" t="str">
        <f t="shared" si="306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88</v>
      </c>
      <c r="C1162" s="50" t="s">
        <v>508</v>
      </c>
      <c r="D1162" s="50" t="s">
        <v>524</v>
      </c>
      <c r="E1162" s="50" t="str">
        <f t="shared" si="306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88</v>
      </c>
      <c r="C1163" s="50" t="s">
        <v>508</v>
      </c>
      <c r="D1163" s="50" t="s">
        <v>526</v>
      </c>
      <c r="E1163" s="50" t="str">
        <f t="shared" si="306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91</v>
      </c>
      <c r="C1164" s="50" t="s">
        <v>508</v>
      </c>
      <c r="D1164" s="50" t="s">
        <v>511</v>
      </c>
      <c r="E1164" s="50" t="str">
        <f t="shared" si="306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91</v>
      </c>
      <c r="C1165" s="50" t="s">
        <v>508</v>
      </c>
      <c r="D1165" s="50" t="s">
        <v>512</v>
      </c>
      <c r="E1165" s="50" t="str">
        <f t="shared" si="306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91</v>
      </c>
      <c r="C1166" s="50" t="s">
        <v>508</v>
      </c>
      <c r="D1166" s="50" t="s">
        <v>513</v>
      </c>
      <c r="E1166" s="50" t="str">
        <f t="shared" si="306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91</v>
      </c>
      <c r="C1167" s="50" t="s">
        <v>508</v>
      </c>
      <c r="D1167" s="50" t="s">
        <v>514</v>
      </c>
      <c r="E1167" s="50" t="str">
        <f t="shared" si="306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91</v>
      </c>
      <c r="C1168" s="50" t="s">
        <v>508</v>
      </c>
      <c r="D1168" s="50" t="s">
        <v>515</v>
      </c>
      <c r="E1168" s="50" t="str">
        <f t="shared" si="306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91</v>
      </c>
      <c r="C1169" s="50" t="s">
        <v>508</v>
      </c>
      <c r="D1169" s="50" t="s">
        <v>517</v>
      </c>
      <c r="E1169" s="50" t="str">
        <f t="shared" si="306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91</v>
      </c>
      <c r="C1170" s="50" t="s">
        <v>508</v>
      </c>
      <c r="D1170" s="50" t="s">
        <v>516</v>
      </c>
      <c r="E1170" s="50" t="str">
        <f t="shared" si="306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91</v>
      </c>
      <c r="C1171" s="50" t="s">
        <v>508</v>
      </c>
      <c r="D1171" s="50" t="s">
        <v>518</v>
      </c>
      <c r="E1171" s="50" t="str">
        <f t="shared" si="306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91</v>
      </c>
      <c r="C1172" s="50" t="s">
        <v>508</v>
      </c>
      <c r="D1172" s="50" t="s">
        <v>519</v>
      </c>
      <c r="E1172" s="50" t="str">
        <f t="shared" si="306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91</v>
      </c>
      <c r="C1173" s="50" t="s">
        <v>508</v>
      </c>
      <c r="D1173" s="50" t="s">
        <v>520</v>
      </c>
      <c r="E1173" s="50" t="str">
        <f t="shared" si="306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91</v>
      </c>
      <c r="C1174" s="50" t="s">
        <v>508</v>
      </c>
      <c r="D1174" s="50" t="s">
        <v>521</v>
      </c>
      <c r="E1174" s="50" t="str">
        <f t="shared" si="306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91</v>
      </c>
      <c r="C1175" s="50" t="s">
        <v>508</v>
      </c>
      <c r="D1175" s="50" t="s">
        <v>522</v>
      </c>
      <c r="E1175" s="50" t="str">
        <f t="shared" si="306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91</v>
      </c>
      <c r="C1176" s="50" t="s">
        <v>508</v>
      </c>
      <c r="D1176" s="50" t="s">
        <v>523</v>
      </c>
      <c r="E1176" s="50" t="str">
        <f t="shared" si="306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91</v>
      </c>
      <c r="C1177" s="50" t="s">
        <v>508</v>
      </c>
      <c r="D1177" s="50" t="s">
        <v>524</v>
      </c>
      <c r="E1177" s="50" t="str">
        <f t="shared" ref="E1177:E1240" si="307">LOOKUP(D1177,$U$2:$V$15,$V$2:$V$15)</f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91</v>
      </c>
      <c r="C1178" s="50" t="s">
        <v>508</v>
      </c>
      <c r="D1178" s="50" t="s">
        <v>526</v>
      </c>
      <c r="E1178" s="50" t="str">
        <f t="shared" si="307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82</v>
      </c>
      <c r="C1179" s="50" t="s">
        <v>508</v>
      </c>
      <c r="D1179" s="50" t="s">
        <v>511</v>
      </c>
      <c r="E1179" s="50" t="str">
        <f t="shared" si="307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82</v>
      </c>
      <c r="C1180" s="50" t="s">
        <v>508</v>
      </c>
      <c r="D1180" s="50" t="s">
        <v>512</v>
      </c>
      <c r="E1180" s="50" t="str">
        <f t="shared" si="307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82</v>
      </c>
      <c r="C1181" s="50" t="s">
        <v>508</v>
      </c>
      <c r="D1181" s="50" t="s">
        <v>513</v>
      </c>
      <c r="E1181" s="50" t="str">
        <f t="shared" si="307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82</v>
      </c>
      <c r="C1182" s="50" t="s">
        <v>508</v>
      </c>
      <c r="D1182" s="50" t="s">
        <v>514</v>
      </c>
      <c r="E1182" s="50" t="str">
        <f t="shared" si="307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82</v>
      </c>
      <c r="C1183" s="50" t="s">
        <v>508</v>
      </c>
      <c r="D1183" s="50" t="s">
        <v>515</v>
      </c>
      <c r="E1183" s="50" t="str">
        <f t="shared" si="307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82</v>
      </c>
      <c r="C1184" s="50" t="s">
        <v>508</v>
      </c>
      <c r="D1184" s="50" t="s">
        <v>517</v>
      </c>
      <c r="E1184" s="50" t="str">
        <f t="shared" si="307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82</v>
      </c>
      <c r="C1185" s="50" t="s">
        <v>508</v>
      </c>
      <c r="D1185" s="50" t="s">
        <v>516</v>
      </c>
      <c r="E1185" s="50" t="str">
        <f t="shared" si="307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82</v>
      </c>
      <c r="C1186" s="50" t="s">
        <v>508</v>
      </c>
      <c r="D1186" s="50" t="s">
        <v>518</v>
      </c>
      <c r="E1186" s="50" t="str">
        <f t="shared" si="307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82</v>
      </c>
      <c r="C1187" s="50" t="s">
        <v>508</v>
      </c>
      <c r="D1187" s="50" t="s">
        <v>519</v>
      </c>
      <c r="E1187" s="50" t="str">
        <f t="shared" si="307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82</v>
      </c>
      <c r="C1188" s="50" t="s">
        <v>508</v>
      </c>
      <c r="D1188" s="50" t="s">
        <v>520</v>
      </c>
      <c r="E1188" s="50" t="str">
        <f t="shared" si="307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82</v>
      </c>
      <c r="C1189" s="50" t="s">
        <v>508</v>
      </c>
      <c r="D1189" s="50" t="s">
        <v>521</v>
      </c>
      <c r="E1189" s="50" t="str">
        <f t="shared" si="307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82</v>
      </c>
      <c r="C1190" s="50" t="s">
        <v>508</v>
      </c>
      <c r="D1190" s="50" t="s">
        <v>522</v>
      </c>
      <c r="E1190" s="50" t="str">
        <f t="shared" si="307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82</v>
      </c>
      <c r="C1191" s="50" t="s">
        <v>508</v>
      </c>
      <c r="D1191" s="50" t="s">
        <v>523</v>
      </c>
      <c r="E1191" s="50" t="str">
        <f t="shared" si="307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82</v>
      </c>
      <c r="C1192" s="50" t="s">
        <v>508</v>
      </c>
      <c r="D1192" s="50" t="s">
        <v>524</v>
      </c>
      <c r="E1192" s="50" t="str">
        <f t="shared" si="307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82</v>
      </c>
      <c r="C1193" s="50" t="s">
        <v>508</v>
      </c>
      <c r="D1193" s="50" t="s">
        <v>526</v>
      </c>
      <c r="E1193" s="50" t="str">
        <f t="shared" si="307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94</v>
      </c>
      <c r="C1194" s="50" t="s">
        <v>508</v>
      </c>
      <c r="D1194" s="50" t="s">
        <v>511</v>
      </c>
      <c r="E1194" s="50" t="str">
        <f t="shared" si="307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94</v>
      </c>
      <c r="C1195" s="50" t="s">
        <v>508</v>
      </c>
      <c r="D1195" s="50" t="s">
        <v>512</v>
      </c>
      <c r="E1195" s="50" t="str">
        <f t="shared" si="307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94</v>
      </c>
      <c r="C1196" s="50" t="s">
        <v>508</v>
      </c>
      <c r="D1196" s="50" t="s">
        <v>513</v>
      </c>
      <c r="E1196" s="50" t="str">
        <f t="shared" si="307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94</v>
      </c>
      <c r="C1197" s="50" t="s">
        <v>508</v>
      </c>
      <c r="D1197" s="50" t="s">
        <v>514</v>
      </c>
      <c r="E1197" s="50" t="str">
        <f t="shared" si="307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94</v>
      </c>
      <c r="C1198" s="50" t="s">
        <v>508</v>
      </c>
      <c r="D1198" s="50" t="s">
        <v>515</v>
      </c>
      <c r="E1198" s="50" t="str">
        <f t="shared" si="307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94</v>
      </c>
      <c r="C1199" s="50" t="s">
        <v>508</v>
      </c>
      <c r="D1199" s="50" t="s">
        <v>517</v>
      </c>
      <c r="E1199" s="50" t="str">
        <f t="shared" si="307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94</v>
      </c>
      <c r="C1200" s="50" t="s">
        <v>508</v>
      </c>
      <c r="D1200" s="50" t="s">
        <v>516</v>
      </c>
      <c r="E1200" s="50" t="str">
        <f t="shared" si="307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94</v>
      </c>
      <c r="C1201" s="50" t="s">
        <v>508</v>
      </c>
      <c r="D1201" s="50" t="s">
        <v>518</v>
      </c>
      <c r="E1201" s="50" t="str">
        <f t="shared" si="307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94</v>
      </c>
      <c r="C1202" s="50" t="s">
        <v>508</v>
      </c>
      <c r="D1202" s="50" t="s">
        <v>519</v>
      </c>
      <c r="E1202" s="50" t="str">
        <f t="shared" si="307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94</v>
      </c>
      <c r="C1203" s="50" t="s">
        <v>508</v>
      </c>
      <c r="D1203" s="50" t="s">
        <v>520</v>
      </c>
      <c r="E1203" s="50" t="str">
        <f t="shared" si="307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94</v>
      </c>
      <c r="C1204" s="50" t="s">
        <v>508</v>
      </c>
      <c r="D1204" s="50" t="s">
        <v>521</v>
      </c>
      <c r="E1204" s="50" t="str">
        <f t="shared" si="307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94</v>
      </c>
      <c r="C1205" s="50" t="s">
        <v>508</v>
      </c>
      <c r="D1205" s="50" t="s">
        <v>522</v>
      </c>
      <c r="E1205" s="50" t="str">
        <f t="shared" si="307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94</v>
      </c>
      <c r="C1206" s="50" t="s">
        <v>508</v>
      </c>
      <c r="D1206" s="50" t="s">
        <v>523</v>
      </c>
      <c r="E1206" s="50" t="str">
        <f t="shared" si="307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94</v>
      </c>
      <c r="C1207" s="50" t="s">
        <v>508</v>
      </c>
      <c r="D1207" s="50" t="s">
        <v>524</v>
      </c>
      <c r="E1207" s="50" t="str">
        <f t="shared" si="307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94</v>
      </c>
      <c r="C1208" s="50" t="s">
        <v>508</v>
      </c>
      <c r="D1208" s="50" t="s">
        <v>526</v>
      </c>
      <c r="E1208" s="50" t="str">
        <f t="shared" si="307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102</v>
      </c>
      <c r="C1209" s="50" t="s">
        <v>508</v>
      </c>
      <c r="D1209" s="50" t="s">
        <v>511</v>
      </c>
      <c r="E1209" s="50" t="str">
        <f t="shared" si="307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102</v>
      </c>
      <c r="C1210" s="50" t="s">
        <v>508</v>
      </c>
      <c r="D1210" s="50" t="s">
        <v>512</v>
      </c>
      <c r="E1210" s="50" t="str">
        <f t="shared" si="307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102</v>
      </c>
      <c r="C1211" s="50" t="s">
        <v>508</v>
      </c>
      <c r="D1211" s="50" t="s">
        <v>513</v>
      </c>
      <c r="E1211" s="50" t="str">
        <f t="shared" si="307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102</v>
      </c>
      <c r="C1212" s="50" t="s">
        <v>508</v>
      </c>
      <c r="D1212" s="50" t="s">
        <v>514</v>
      </c>
      <c r="E1212" s="50" t="str">
        <f t="shared" si="307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102</v>
      </c>
      <c r="C1213" s="50" t="s">
        <v>508</v>
      </c>
      <c r="D1213" s="50" t="s">
        <v>515</v>
      </c>
      <c r="E1213" s="50" t="str">
        <f t="shared" si="307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102</v>
      </c>
      <c r="C1214" s="50" t="s">
        <v>508</v>
      </c>
      <c r="D1214" s="50" t="s">
        <v>517</v>
      </c>
      <c r="E1214" s="50" t="str">
        <f t="shared" si="307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102</v>
      </c>
      <c r="C1215" s="50" t="s">
        <v>508</v>
      </c>
      <c r="D1215" s="50" t="s">
        <v>516</v>
      </c>
      <c r="E1215" s="50" t="str">
        <f t="shared" si="307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102</v>
      </c>
      <c r="C1216" s="50" t="s">
        <v>508</v>
      </c>
      <c r="D1216" s="50" t="s">
        <v>518</v>
      </c>
      <c r="E1216" s="50" t="str">
        <f t="shared" si="307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102</v>
      </c>
      <c r="C1217" s="50" t="s">
        <v>508</v>
      </c>
      <c r="D1217" s="50" t="s">
        <v>519</v>
      </c>
      <c r="E1217" s="50" t="str">
        <f t="shared" si="307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102</v>
      </c>
      <c r="C1218" s="50" t="s">
        <v>508</v>
      </c>
      <c r="D1218" s="50" t="s">
        <v>520</v>
      </c>
      <c r="E1218" s="50" t="str">
        <f t="shared" si="307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102</v>
      </c>
      <c r="C1219" s="50" t="s">
        <v>508</v>
      </c>
      <c r="D1219" s="50" t="s">
        <v>521</v>
      </c>
      <c r="E1219" s="50" t="str">
        <f t="shared" si="307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102</v>
      </c>
      <c r="C1220" s="50" t="s">
        <v>508</v>
      </c>
      <c r="D1220" s="50" t="s">
        <v>522</v>
      </c>
      <c r="E1220" s="50" t="str">
        <f t="shared" si="307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102</v>
      </c>
      <c r="C1221" s="50" t="s">
        <v>508</v>
      </c>
      <c r="D1221" s="50" t="s">
        <v>523</v>
      </c>
      <c r="E1221" s="50" t="str">
        <f t="shared" si="307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102</v>
      </c>
      <c r="C1222" s="50" t="s">
        <v>508</v>
      </c>
      <c r="D1222" s="50" t="s">
        <v>524</v>
      </c>
      <c r="E1222" s="50" t="str">
        <f t="shared" si="307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102</v>
      </c>
      <c r="C1223" s="50" t="s">
        <v>508</v>
      </c>
      <c r="D1223" s="50" t="s">
        <v>526</v>
      </c>
      <c r="E1223" s="50" t="str">
        <f t="shared" si="307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104</v>
      </c>
      <c r="C1224" s="50" t="s">
        <v>508</v>
      </c>
      <c r="D1224" s="50" t="s">
        <v>511</v>
      </c>
      <c r="E1224" s="50" t="str">
        <f t="shared" si="307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104</v>
      </c>
      <c r="C1225" s="50" t="s">
        <v>508</v>
      </c>
      <c r="D1225" s="50" t="s">
        <v>512</v>
      </c>
      <c r="E1225" s="50" t="str">
        <f t="shared" si="307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104</v>
      </c>
      <c r="C1226" s="50" t="s">
        <v>508</v>
      </c>
      <c r="D1226" s="50" t="s">
        <v>513</v>
      </c>
      <c r="E1226" s="50" t="str">
        <f t="shared" si="307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104</v>
      </c>
      <c r="C1227" s="50" t="s">
        <v>508</v>
      </c>
      <c r="D1227" s="50" t="s">
        <v>514</v>
      </c>
      <c r="E1227" s="50" t="str">
        <f t="shared" si="307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104</v>
      </c>
      <c r="C1228" s="50" t="s">
        <v>508</v>
      </c>
      <c r="D1228" s="50" t="s">
        <v>515</v>
      </c>
      <c r="E1228" s="50" t="str">
        <f t="shared" si="307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104</v>
      </c>
      <c r="C1229" s="50" t="s">
        <v>508</v>
      </c>
      <c r="D1229" s="50" t="s">
        <v>517</v>
      </c>
      <c r="E1229" s="50" t="str">
        <f t="shared" si="307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104</v>
      </c>
      <c r="C1230" s="50" t="s">
        <v>508</v>
      </c>
      <c r="D1230" s="50" t="s">
        <v>516</v>
      </c>
      <c r="E1230" s="50" t="str">
        <f t="shared" si="307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104</v>
      </c>
      <c r="C1231" s="50" t="s">
        <v>508</v>
      </c>
      <c r="D1231" s="50" t="s">
        <v>518</v>
      </c>
      <c r="E1231" s="50" t="str">
        <f t="shared" si="307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104</v>
      </c>
      <c r="C1232" s="50" t="s">
        <v>508</v>
      </c>
      <c r="D1232" s="50" t="s">
        <v>519</v>
      </c>
      <c r="E1232" s="50" t="str">
        <f t="shared" si="307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104</v>
      </c>
      <c r="C1233" s="50" t="s">
        <v>508</v>
      </c>
      <c r="D1233" s="50" t="s">
        <v>520</v>
      </c>
      <c r="E1233" s="50" t="str">
        <f t="shared" si="307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104</v>
      </c>
      <c r="C1234" s="50" t="s">
        <v>508</v>
      </c>
      <c r="D1234" s="50" t="s">
        <v>521</v>
      </c>
      <c r="E1234" s="50" t="str">
        <f t="shared" si="307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104</v>
      </c>
      <c r="C1235" s="50" t="s">
        <v>508</v>
      </c>
      <c r="D1235" s="50" t="s">
        <v>522</v>
      </c>
      <c r="E1235" s="50" t="str">
        <f t="shared" si="307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104</v>
      </c>
      <c r="C1236" s="50" t="s">
        <v>508</v>
      </c>
      <c r="D1236" s="50" t="s">
        <v>523</v>
      </c>
      <c r="E1236" s="50" t="str">
        <f t="shared" si="307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104</v>
      </c>
      <c r="C1237" s="50" t="s">
        <v>508</v>
      </c>
      <c r="D1237" s="50" t="s">
        <v>524</v>
      </c>
      <c r="E1237" s="50" t="str">
        <f t="shared" si="307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104</v>
      </c>
      <c r="C1238" s="50" t="s">
        <v>508</v>
      </c>
      <c r="D1238" s="50" t="s">
        <v>526</v>
      </c>
      <c r="E1238" s="50" t="str">
        <f t="shared" si="307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107</v>
      </c>
      <c r="C1239" s="50" t="s">
        <v>508</v>
      </c>
      <c r="D1239" s="50" t="s">
        <v>511</v>
      </c>
      <c r="E1239" s="50" t="str">
        <f t="shared" si="307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0</v>
      </c>
      <c r="R1239" s="50">
        <f>R513/SUMIFS(R$3:R$722,$B$3:$B$722,$B1239)*SUMIFS(Calculations!$E$3:$E$53,Calculations!$A$3:$A$53,$B1239)</f>
        <v>0</v>
      </c>
    </row>
    <row r="1240" spans="2:18" ht="15.75" customHeight="1">
      <c r="B1240" s="50" t="s">
        <v>107</v>
      </c>
      <c r="C1240" s="50" t="s">
        <v>508</v>
      </c>
      <c r="D1240" s="50" t="s">
        <v>512</v>
      </c>
      <c r="E1240" s="50" t="str">
        <f t="shared" si="307"/>
        <v>hard coal</v>
      </c>
      <c r="F1240" s="50">
        <f>F514/SUMIFS(F$3:F$722,$B$3:$B$722,$B1240)*SUMIFS(Calculations!$E$3:$E$53,Calculations!$A$3:$A$53,$B1240)</f>
        <v>0</v>
      </c>
      <c r="G1240" s="50">
        <f>G514/SUMIFS(G$3:G$722,$B$3:$B$722,$B1240)*SUMIFS(Calculations!$E$3:$E$53,Calculations!$A$3:$A$53,$B1240)</f>
        <v>0</v>
      </c>
      <c r="H1240" s="50">
        <f>H514/SUMIFS(H$3:H$722,$B$3:$B$722,$B1240)*SUMIFS(Calculations!$E$3:$E$53,Calculations!$A$3:$A$53,$B1240)</f>
        <v>0</v>
      </c>
      <c r="I1240" s="50">
        <f>I514/SUMIFS(I$3:I$722,$B$3:$B$722,$B1240)*SUMIFS(Calculations!$E$3:$E$53,Calculations!$A$3:$A$53,$B1240)</f>
        <v>0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107</v>
      </c>
      <c r="C1241" s="50" t="s">
        <v>508</v>
      </c>
      <c r="D1241" s="50" t="s">
        <v>513</v>
      </c>
      <c r="E1241" s="50" t="str">
        <f t="shared" ref="E1241:E1304" si="308">LOOKUP(D1241,$U$2:$V$15,$V$2:$V$15)</f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107</v>
      </c>
      <c r="C1242" s="50" t="s">
        <v>508</v>
      </c>
      <c r="D1242" s="50" t="s">
        <v>514</v>
      </c>
      <c r="E1242" s="50" t="str">
        <f t="shared" si="308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107</v>
      </c>
      <c r="C1243" s="50" t="s">
        <v>508</v>
      </c>
      <c r="D1243" s="50" t="s">
        <v>515</v>
      </c>
      <c r="E1243" s="50" t="str">
        <f t="shared" si="308"/>
        <v>hydro</v>
      </c>
      <c r="F1243" s="50">
        <f>F517/SUMIFS(F$3:F$722,$B$3:$B$722,$B1243)*SUMIFS(Calculations!$E$3:$E$53,Calculations!$A$3:$A$53,$B1243)</f>
        <v>0</v>
      </c>
      <c r="G1243" s="50">
        <f>G517/SUMIFS(G$3:G$722,$B$3:$B$722,$B1243)*SUMIFS(Calculations!$E$3:$E$53,Calculations!$A$3:$A$53,$B1243)</f>
        <v>0</v>
      </c>
      <c r="H1243" s="50">
        <f>H517/SUMIFS(H$3:H$722,$B$3:$B$722,$B1243)*SUMIFS(Calculations!$E$3:$E$53,Calculations!$A$3:$A$53,$B1243)</f>
        <v>0</v>
      </c>
      <c r="I1243" s="50">
        <f>I517/SUMIFS(I$3:I$722,$B$3:$B$722,$B1243)*SUMIFS(Calculations!$E$3:$E$53,Calculations!$A$3:$A$53,$B1243)</f>
        <v>0</v>
      </c>
      <c r="J1243" s="50">
        <f>J517/SUMIFS(J$3:J$722,$B$3:$B$722,$B1243)*SUMIFS(Calculations!$E$3:$E$53,Calculations!$A$3:$A$53,$B1243)</f>
        <v>0</v>
      </c>
      <c r="K1243" s="50">
        <f>K517/SUMIFS(K$3:K$722,$B$3:$B$722,$B1243)*SUMIFS(Calculations!$E$3:$E$53,Calculations!$A$3:$A$53,$B1243)</f>
        <v>0</v>
      </c>
      <c r="L1243" s="50">
        <f>L517/SUMIFS(L$3:L$722,$B$3:$B$722,$B1243)*SUMIFS(Calculations!$E$3:$E$53,Calculations!$A$3:$A$53,$B1243)</f>
        <v>0</v>
      </c>
      <c r="M1243" s="50">
        <f>M517/SUMIFS(M$3:M$722,$B$3:$B$722,$B1243)*SUMIFS(Calculations!$E$3:$E$53,Calculations!$A$3:$A$53,$B1243)</f>
        <v>0</v>
      </c>
      <c r="N1243" s="50">
        <f>N517/SUMIFS(N$3:N$722,$B$3:$B$722,$B1243)*SUMIFS(Calculations!$E$3:$E$53,Calculations!$A$3:$A$53,$B1243)</f>
        <v>0</v>
      </c>
      <c r="O1243" s="50">
        <f>O517/SUMIFS(O$3:O$722,$B$3:$B$722,$B1243)*SUMIFS(Calculations!$E$3:$E$53,Calculations!$A$3:$A$53,$B1243)</f>
        <v>0</v>
      </c>
      <c r="P1243" s="50">
        <f>P517/SUMIFS(P$3:P$722,$B$3:$B$722,$B1243)*SUMIFS(Calculations!$E$3:$E$53,Calculations!$A$3:$A$53,$B1243)</f>
        <v>0</v>
      </c>
      <c r="Q1243" s="50">
        <f>Q517/SUMIFS(Q$3:Q$722,$B$3:$B$722,$B1243)*SUMIFS(Calculations!$E$3:$E$53,Calculations!$A$3:$A$53,$B1243)</f>
        <v>0</v>
      </c>
      <c r="R1243" s="50">
        <f>R517/SUMIFS(R$3:R$722,$B$3:$B$722,$B1243)*SUMIFS(Calculations!$E$3:$E$53,Calculations!$A$3:$A$53,$B1243)</f>
        <v>0</v>
      </c>
    </row>
    <row r="1244" spans="2:18" ht="15.75" customHeight="1">
      <c r="B1244" s="50" t="s">
        <v>107</v>
      </c>
      <c r="C1244" s="50" t="s">
        <v>508</v>
      </c>
      <c r="D1244" s="50" t="s">
        <v>517</v>
      </c>
      <c r="E1244" s="50" t="str">
        <f t="shared" si="308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107</v>
      </c>
      <c r="C1245" s="50" t="s">
        <v>508</v>
      </c>
      <c r="D1245" s="50" t="s">
        <v>516</v>
      </c>
      <c r="E1245" s="50" t="str">
        <f t="shared" si="308"/>
        <v>onshore wind</v>
      </c>
      <c r="F1245" s="50">
        <f>F519/SUMIFS(F$3:F$722,$B$3:$B$722,$B1245)*SUMIFS(Calculations!$E$3:$E$53,Calculations!$A$3:$A$53,$B1245)</f>
        <v>0</v>
      </c>
      <c r="G1245" s="50">
        <f>G519/SUMIFS(G$3:G$722,$B$3:$B$722,$B1245)*SUMIFS(Calculations!$E$3:$E$53,Calculations!$A$3:$A$53,$B1245)</f>
        <v>0</v>
      </c>
      <c r="H1245" s="50">
        <f>H519/SUMIFS(H$3:H$722,$B$3:$B$722,$B1245)*SUMIFS(Calculations!$E$3:$E$53,Calculations!$A$3:$A$53,$B1245)</f>
        <v>0</v>
      </c>
      <c r="I1245" s="50">
        <f>I519/SUMIFS(I$3:I$722,$B$3:$B$722,$B1245)*SUMIFS(Calculations!$E$3:$E$53,Calculations!$A$3:$A$53,$B1245)</f>
        <v>0</v>
      </c>
      <c r="J1245" s="50">
        <f>J519/SUMIFS(J$3:J$722,$B$3:$B$722,$B1245)*SUMIFS(Calculations!$E$3:$E$53,Calculations!$A$3:$A$53,$B1245)</f>
        <v>0</v>
      </c>
      <c r="K1245" s="50">
        <f>K519/SUMIFS(K$3:K$722,$B$3:$B$722,$B1245)*SUMIFS(Calculations!$E$3:$E$53,Calculations!$A$3:$A$53,$B1245)</f>
        <v>0</v>
      </c>
      <c r="L1245" s="50">
        <f>L519/SUMIFS(L$3:L$722,$B$3:$B$722,$B1245)*SUMIFS(Calculations!$E$3:$E$53,Calculations!$A$3:$A$53,$B1245)</f>
        <v>0</v>
      </c>
      <c r="M1245" s="50">
        <f>M519/SUMIFS(M$3:M$722,$B$3:$B$722,$B1245)*SUMIFS(Calculations!$E$3:$E$53,Calculations!$A$3:$A$53,$B1245)</f>
        <v>0</v>
      </c>
      <c r="N1245" s="50">
        <f>N519/SUMIFS(N$3:N$722,$B$3:$B$722,$B1245)*SUMIFS(Calculations!$E$3:$E$53,Calculations!$A$3:$A$53,$B1245)</f>
        <v>0</v>
      </c>
      <c r="O1245" s="50">
        <f>O519/SUMIFS(O$3:O$722,$B$3:$B$722,$B1245)*SUMIFS(Calculations!$E$3:$E$53,Calculations!$A$3:$A$53,$B1245)</f>
        <v>0</v>
      </c>
      <c r="P1245" s="50">
        <f>P519/SUMIFS(P$3:P$722,$B$3:$B$722,$B1245)*SUMIFS(Calculations!$E$3:$E$53,Calculations!$A$3:$A$53,$B1245)</f>
        <v>0</v>
      </c>
      <c r="Q1245" s="50">
        <f>Q519/SUMIFS(Q$3:Q$722,$B$3:$B$722,$B1245)*SUMIFS(Calculations!$E$3:$E$53,Calculations!$A$3:$A$53,$B1245)</f>
        <v>0</v>
      </c>
      <c r="R1245" s="50">
        <f>R519/SUMIFS(R$3:R$722,$B$3:$B$722,$B1245)*SUMIFS(Calculations!$E$3:$E$53,Calculations!$A$3:$A$53,$B1245)</f>
        <v>0</v>
      </c>
    </row>
    <row r="1246" spans="2:18" ht="15.75" customHeight="1">
      <c r="B1246" s="50" t="s">
        <v>107</v>
      </c>
      <c r="C1246" s="50" t="s">
        <v>508</v>
      </c>
      <c r="D1246" s="50" t="s">
        <v>518</v>
      </c>
      <c r="E1246" s="50" t="str">
        <f t="shared" si="308"/>
        <v>natural gas nonpeaker</v>
      </c>
      <c r="F1246" s="50">
        <f>F520/SUMIFS(F$3:F$722,$B$3:$B$722,$B1246)*SUMIFS(Calculations!$E$3:$E$53,Calculations!$A$3:$A$53,$B1246)</f>
        <v>0</v>
      </c>
      <c r="G1246" s="50">
        <f>G520/SUMIFS(G$3:G$722,$B$3:$B$722,$B1246)*SUMIFS(Calculations!$E$3:$E$53,Calculations!$A$3:$A$53,$B1246)</f>
        <v>0</v>
      </c>
      <c r="H1246" s="50">
        <f>H520/SUMIFS(H$3:H$722,$B$3:$B$722,$B1246)*SUMIFS(Calculations!$E$3:$E$53,Calculations!$A$3:$A$53,$B1246)</f>
        <v>0</v>
      </c>
      <c r="I1246" s="50">
        <f>I520/SUMIFS(I$3:I$722,$B$3:$B$722,$B1246)*SUMIFS(Calculations!$E$3:$E$53,Calculations!$A$3:$A$53,$B1246)</f>
        <v>0</v>
      </c>
      <c r="J1246" s="50">
        <f>J520/SUMIFS(J$3:J$722,$B$3:$B$722,$B1246)*SUMIFS(Calculations!$E$3:$E$53,Calculations!$A$3:$A$53,$B1246)</f>
        <v>0</v>
      </c>
      <c r="K1246" s="50">
        <f>K520/SUMIFS(K$3:K$722,$B$3:$B$722,$B1246)*SUMIFS(Calculations!$E$3:$E$53,Calculations!$A$3:$A$53,$B1246)</f>
        <v>0</v>
      </c>
      <c r="L1246" s="50">
        <f>L520/SUMIFS(L$3:L$722,$B$3:$B$722,$B1246)*SUMIFS(Calculations!$E$3:$E$53,Calculations!$A$3:$A$53,$B1246)</f>
        <v>0</v>
      </c>
      <c r="M1246" s="50">
        <f>M520/SUMIFS(M$3:M$722,$B$3:$B$722,$B1246)*SUMIFS(Calculations!$E$3:$E$53,Calculations!$A$3:$A$53,$B1246)</f>
        <v>0</v>
      </c>
      <c r="N1246" s="50">
        <f>N520/SUMIFS(N$3:N$722,$B$3:$B$722,$B1246)*SUMIFS(Calculations!$E$3:$E$53,Calculations!$A$3:$A$53,$B1246)</f>
        <v>0</v>
      </c>
      <c r="O1246" s="50">
        <f>O520/SUMIFS(O$3:O$722,$B$3:$B$722,$B1246)*SUMIFS(Calculations!$E$3:$E$53,Calculations!$A$3:$A$53,$B1246)</f>
        <v>0</v>
      </c>
      <c r="P1246" s="50">
        <f>P520/SUMIFS(P$3:P$722,$B$3:$B$722,$B1246)*SUMIFS(Calculations!$E$3:$E$53,Calculations!$A$3:$A$53,$B1246)</f>
        <v>0</v>
      </c>
      <c r="Q1246" s="50">
        <f>Q520/SUMIFS(Q$3:Q$722,$B$3:$B$722,$B1246)*SUMIFS(Calculations!$E$3:$E$53,Calculations!$A$3:$A$53,$B1246)</f>
        <v>0</v>
      </c>
      <c r="R1246" s="50">
        <f>R520/SUMIFS(R$3:R$722,$B$3:$B$722,$B1246)*SUMIFS(Calculations!$E$3:$E$53,Calculations!$A$3:$A$53,$B1246)</f>
        <v>0</v>
      </c>
    </row>
    <row r="1247" spans="2:18" ht="15.75" customHeight="1">
      <c r="B1247" s="50" t="s">
        <v>107</v>
      </c>
      <c r="C1247" s="50" t="s">
        <v>508</v>
      </c>
      <c r="D1247" s="50" t="s">
        <v>519</v>
      </c>
      <c r="E1247" s="50" t="str">
        <f t="shared" si="308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0</v>
      </c>
      <c r="L1247" s="50">
        <f>L521/SUMIFS(L$3:L$722,$B$3:$B$722,$B1247)*SUMIFS(Calculations!$E$3:$E$53,Calculations!$A$3:$A$53,$B1247)</f>
        <v>0</v>
      </c>
      <c r="M1247" s="50">
        <f>M521/SUMIFS(M$3:M$722,$B$3:$B$722,$B1247)*SUMIFS(Calculations!$E$3:$E$53,Calculations!$A$3:$A$53,$B1247)</f>
        <v>0</v>
      </c>
      <c r="N1247" s="50">
        <f>N521/SUMIFS(N$3:N$722,$B$3:$B$722,$B1247)*SUMIFS(Calculations!$E$3:$E$53,Calculations!$A$3:$A$53,$B1247)</f>
        <v>0</v>
      </c>
      <c r="O1247" s="50">
        <f>O521/SUMIFS(O$3:O$722,$B$3:$B$722,$B1247)*SUMIFS(Calculations!$E$3:$E$53,Calculations!$A$3:$A$53,$B1247)</f>
        <v>0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107</v>
      </c>
      <c r="C1248" s="50" t="s">
        <v>508</v>
      </c>
      <c r="D1248" s="50" t="s">
        <v>520</v>
      </c>
      <c r="E1248" s="50" t="str">
        <f t="shared" si="308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107</v>
      </c>
      <c r="C1249" s="50" t="s">
        <v>508</v>
      </c>
      <c r="D1249" s="50" t="s">
        <v>521</v>
      </c>
      <c r="E1249" s="50" t="str">
        <f t="shared" si="308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107</v>
      </c>
      <c r="C1250" s="50" t="s">
        <v>508</v>
      </c>
      <c r="D1250" s="50" t="s">
        <v>522</v>
      </c>
      <c r="E1250" s="50" t="str">
        <f t="shared" si="308"/>
        <v>crude oil</v>
      </c>
      <c r="F1250" s="50">
        <f>F524/SUMIFS(F$3:F$722,$B$3:$B$722,$B1250)*SUMIFS(Calculations!$E$3:$E$53,Calculations!$A$3:$A$53,$B1250)</f>
        <v>0</v>
      </c>
      <c r="G1250" s="50">
        <f>G524/SUMIFS(G$3:G$722,$B$3:$B$722,$B1250)*SUMIFS(Calculations!$E$3:$E$53,Calculations!$A$3:$A$53,$B1250)</f>
        <v>0</v>
      </c>
      <c r="H1250" s="50">
        <f>H524/SUMIFS(H$3:H$722,$B$3:$B$722,$B1250)*SUMIFS(Calculations!$E$3:$E$53,Calculations!$A$3:$A$53,$B1250)</f>
        <v>0</v>
      </c>
      <c r="I1250" s="50">
        <f>I524/SUMIFS(I$3:I$722,$B$3:$B$722,$B1250)*SUMIFS(Calculations!$E$3:$E$53,Calculations!$A$3:$A$53,$B1250)</f>
        <v>0</v>
      </c>
      <c r="J1250" s="50">
        <f>J524/SUMIFS(J$3:J$722,$B$3:$B$722,$B1250)*SUMIFS(Calculations!$E$3:$E$53,Calculations!$A$3:$A$53,$B1250)</f>
        <v>0</v>
      </c>
      <c r="K1250" s="50">
        <f>K524/SUMIFS(K$3:K$722,$B$3:$B$722,$B1250)*SUMIFS(Calculations!$E$3:$E$53,Calculations!$A$3:$A$53,$B1250)</f>
        <v>0</v>
      </c>
      <c r="L1250" s="50">
        <f>L524/SUMIFS(L$3:L$722,$B$3:$B$722,$B1250)*SUMIFS(Calculations!$E$3:$E$53,Calculations!$A$3:$A$53,$B1250)</f>
        <v>0</v>
      </c>
      <c r="M1250" s="50">
        <f>M524/SUMIFS(M$3:M$722,$B$3:$B$722,$B1250)*SUMIFS(Calculations!$E$3:$E$53,Calculations!$A$3:$A$53,$B1250)</f>
        <v>0</v>
      </c>
      <c r="N1250" s="50">
        <f>N524/SUMIFS(N$3:N$722,$B$3:$B$722,$B1250)*SUMIFS(Calculations!$E$3:$E$53,Calculations!$A$3:$A$53,$B1250)</f>
        <v>0</v>
      </c>
      <c r="O1250" s="50">
        <f>O524/SUMIFS(O$3:O$722,$B$3:$B$722,$B1250)*SUMIFS(Calculations!$E$3:$E$53,Calculations!$A$3:$A$53,$B1250)</f>
        <v>0</v>
      </c>
      <c r="P1250" s="50">
        <f>P524/SUMIFS(P$3:P$722,$B$3:$B$722,$B1250)*SUMIFS(Calculations!$E$3:$E$53,Calculations!$A$3:$A$53,$B1250)</f>
        <v>0</v>
      </c>
      <c r="Q1250" s="50">
        <f>Q524/SUMIFS(Q$3:Q$722,$B$3:$B$722,$B1250)*SUMIFS(Calculations!$E$3:$E$53,Calculations!$A$3:$A$53,$B1250)</f>
        <v>0</v>
      </c>
      <c r="R1250" s="50">
        <f>R524/SUMIFS(R$3:R$722,$B$3:$B$722,$B1250)*SUMIFS(Calculations!$E$3:$E$53,Calculations!$A$3:$A$53,$B1250)</f>
        <v>0</v>
      </c>
    </row>
    <row r="1251" spans="2:18" ht="15.75" customHeight="1">
      <c r="B1251" s="50" t="s">
        <v>107</v>
      </c>
      <c r="C1251" s="50" t="s">
        <v>508</v>
      </c>
      <c r="D1251" s="50" t="s">
        <v>523</v>
      </c>
      <c r="E1251" s="50" t="str">
        <f t="shared" si="308"/>
        <v>solar PV</v>
      </c>
      <c r="F1251" s="50">
        <f>F525/SUMIFS(F$3:F$722,$B$3:$B$722,$B1251)*SUMIFS(Calculations!$E$3:$E$53,Calculations!$A$3:$A$53,$B1251)</f>
        <v>0</v>
      </c>
      <c r="G1251" s="50">
        <f>G525/SUMIFS(G$3:G$722,$B$3:$B$722,$B1251)*SUMIFS(Calculations!$E$3:$E$53,Calculations!$A$3:$A$53,$B1251)</f>
        <v>0</v>
      </c>
      <c r="H1251" s="50">
        <f>H525/SUMIFS(H$3:H$722,$B$3:$B$722,$B1251)*SUMIFS(Calculations!$E$3:$E$53,Calculations!$A$3:$A$53,$B1251)</f>
        <v>0</v>
      </c>
      <c r="I1251" s="50">
        <f>I525/SUMIFS(I$3:I$722,$B$3:$B$722,$B1251)*SUMIFS(Calculations!$E$3:$E$53,Calculations!$A$3:$A$53,$B1251)</f>
        <v>0</v>
      </c>
      <c r="J1251" s="50">
        <f>J525/SUMIFS(J$3:J$722,$B$3:$B$722,$B1251)*SUMIFS(Calculations!$E$3:$E$53,Calculations!$A$3:$A$53,$B1251)</f>
        <v>0</v>
      </c>
      <c r="K1251" s="50">
        <f>K525/SUMIFS(K$3:K$722,$B$3:$B$722,$B1251)*SUMIFS(Calculations!$E$3:$E$53,Calculations!$A$3:$A$53,$B1251)</f>
        <v>0</v>
      </c>
      <c r="L1251" s="50">
        <f>L525/SUMIFS(L$3:L$722,$B$3:$B$722,$B1251)*SUMIFS(Calculations!$E$3:$E$53,Calculations!$A$3:$A$53,$B1251)</f>
        <v>0</v>
      </c>
      <c r="M1251" s="50">
        <f>M525/SUMIFS(M$3:M$722,$B$3:$B$722,$B1251)*SUMIFS(Calculations!$E$3:$E$53,Calculations!$A$3:$A$53,$B1251)</f>
        <v>0</v>
      </c>
      <c r="N1251" s="50">
        <f>N525/SUMIFS(N$3:N$722,$B$3:$B$722,$B1251)*SUMIFS(Calculations!$E$3:$E$53,Calculations!$A$3:$A$53,$B1251)</f>
        <v>0</v>
      </c>
      <c r="O1251" s="50">
        <f>O525/SUMIFS(O$3:O$722,$B$3:$B$722,$B1251)*SUMIFS(Calculations!$E$3:$E$53,Calculations!$A$3:$A$53,$B1251)</f>
        <v>0</v>
      </c>
      <c r="P1251" s="50">
        <f>P525/SUMIFS(P$3:P$722,$B$3:$B$722,$B1251)*SUMIFS(Calculations!$E$3:$E$53,Calculations!$A$3:$A$53,$B1251)</f>
        <v>0</v>
      </c>
      <c r="Q1251" s="50">
        <f>Q525/SUMIFS(Q$3:Q$722,$B$3:$B$722,$B1251)*SUMIFS(Calculations!$E$3:$E$53,Calculations!$A$3:$A$53,$B1251)</f>
        <v>0</v>
      </c>
      <c r="R1251" s="50">
        <f>R525/SUMIFS(R$3:R$722,$B$3:$B$722,$B1251)*SUMIFS(Calculations!$E$3:$E$53,Calculations!$A$3:$A$53,$B1251)</f>
        <v>0</v>
      </c>
    </row>
    <row r="1252" spans="2:18" ht="15.75" customHeight="1">
      <c r="B1252" s="50" t="s">
        <v>107</v>
      </c>
      <c r="C1252" s="50" t="s">
        <v>508</v>
      </c>
      <c r="D1252" s="50" t="s">
        <v>524</v>
      </c>
      <c r="E1252" s="50" t="str">
        <f t="shared" si="308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107</v>
      </c>
      <c r="C1253" s="50" t="s">
        <v>508</v>
      </c>
      <c r="D1253" s="50" t="s">
        <v>526</v>
      </c>
      <c r="E1253" s="50" t="str">
        <f t="shared" si="308"/>
        <v>solar PV</v>
      </c>
      <c r="F1253" s="50">
        <f>F527/SUMIFS(F$3:F$722,$B$3:$B$722,$B1253)*SUMIFS(Calculations!$E$3:$E$53,Calculations!$A$3:$A$53,$B1253)</f>
        <v>0</v>
      </c>
      <c r="G1253" s="50">
        <f>G527/SUMIFS(G$3:G$722,$B$3:$B$722,$B1253)*SUMIFS(Calculations!$E$3:$E$53,Calculations!$A$3:$A$53,$B1253)</f>
        <v>0</v>
      </c>
      <c r="H1253" s="50">
        <f>H527/SUMIFS(H$3:H$722,$B$3:$B$722,$B1253)*SUMIFS(Calculations!$E$3:$E$53,Calculations!$A$3:$A$53,$B1253)</f>
        <v>0</v>
      </c>
      <c r="I1253" s="50">
        <f>I527/SUMIFS(I$3:I$722,$B$3:$B$722,$B1253)*SUMIFS(Calculations!$E$3:$E$53,Calculations!$A$3:$A$53,$B1253)</f>
        <v>0</v>
      </c>
      <c r="J1253" s="50">
        <f>J527/SUMIFS(J$3:J$722,$B$3:$B$722,$B1253)*SUMIFS(Calculations!$E$3:$E$53,Calculations!$A$3:$A$53,$B1253)</f>
        <v>0</v>
      </c>
      <c r="K1253" s="50">
        <f>K527/SUMIFS(K$3:K$722,$B$3:$B$722,$B1253)*SUMIFS(Calculations!$E$3:$E$53,Calculations!$A$3:$A$53,$B1253)</f>
        <v>0</v>
      </c>
      <c r="L1253" s="50">
        <f>L527/SUMIFS(L$3:L$722,$B$3:$B$722,$B1253)*SUMIFS(Calculations!$E$3:$E$53,Calculations!$A$3:$A$53,$B1253)</f>
        <v>0</v>
      </c>
      <c r="M1253" s="50">
        <f>M527/SUMIFS(M$3:M$722,$B$3:$B$722,$B1253)*SUMIFS(Calculations!$E$3:$E$53,Calculations!$A$3:$A$53,$B1253)</f>
        <v>0</v>
      </c>
      <c r="N1253" s="50">
        <f>N527/SUMIFS(N$3:N$722,$B$3:$B$722,$B1253)*SUMIFS(Calculations!$E$3:$E$53,Calculations!$A$3:$A$53,$B1253)</f>
        <v>0</v>
      </c>
      <c r="O1253" s="50">
        <f>O527/SUMIFS(O$3:O$722,$B$3:$B$722,$B1253)*SUMIFS(Calculations!$E$3:$E$53,Calculations!$A$3:$A$53,$B1253)</f>
        <v>0</v>
      </c>
      <c r="P1253" s="50">
        <f>P527/SUMIFS(P$3:P$722,$B$3:$B$722,$B1253)*SUMIFS(Calculations!$E$3:$E$53,Calculations!$A$3:$A$53,$B1253)</f>
        <v>0</v>
      </c>
      <c r="Q1253" s="50">
        <f>Q527/SUMIFS(Q$3:Q$722,$B$3:$B$722,$B1253)*SUMIFS(Calculations!$E$3:$E$53,Calculations!$A$3:$A$53,$B1253)</f>
        <v>0</v>
      </c>
      <c r="R1253" s="50">
        <f>R527/SUMIFS(R$3:R$722,$B$3:$B$722,$B1253)*SUMIFS(Calculations!$E$3:$E$53,Calculations!$A$3:$A$53,$B1253)</f>
        <v>0</v>
      </c>
    </row>
    <row r="1254" spans="2:18" ht="15.75" customHeight="1">
      <c r="B1254" s="50" t="s">
        <v>110</v>
      </c>
      <c r="C1254" s="50" t="s">
        <v>508</v>
      </c>
      <c r="D1254" s="50" t="s">
        <v>511</v>
      </c>
      <c r="E1254" s="50" t="str">
        <f t="shared" si="308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110</v>
      </c>
      <c r="C1255" s="50" t="s">
        <v>508</v>
      </c>
      <c r="D1255" s="50" t="s">
        <v>512</v>
      </c>
      <c r="E1255" s="50" t="str">
        <f t="shared" si="308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110</v>
      </c>
      <c r="C1256" s="50" t="s">
        <v>508</v>
      </c>
      <c r="D1256" s="50" t="s">
        <v>513</v>
      </c>
      <c r="E1256" s="50" t="str">
        <f t="shared" si="308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110</v>
      </c>
      <c r="C1257" s="50" t="s">
        <v>508</v>
      </c>
      <c r="D1257" s="50" t="s">
        <v>514</v>
      </c>
      <c r="E1257" s="50" t="str">
        <f t="shared" si="308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110</v>
      </c>
      <c r="C1258" s="50" t="s">
        <v>508</v>
      </c>
      <c r="D1258" s="50" t="s">
        <v>515</v>
      </c>
      <c r="E1258" s="50" t="str">
        <f t="shared" si="308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110</v>
      </c>
      <c r="C1259" s="50" t="s">
        <v>508</v>
      </c>
      <c r="D1259" s="50" t="s">
        <v>517</v>
      </c>
      <c r="E1259" s="50" t="str">
        <f t="shared" si="308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110</v>
      </c>
      <c r="C1260" s="50" t="s">
        <v>508</v>
      </c>
      <c r="D1260" s="50" t="s">
        <v>516</v>
      </c>
      <c r="E1260" s="50" t="str">
        <f t="shared" si="308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110</v>
      </c>
      <c r="C1261" s="50" t="s">
        <v>508</v>
      </c>
      <c r="D1261" s="50" t="s">
        <v>518</v>
      </c>
      <c r="E1261" s="50" t="str">
        <f t="shared" si="308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110</v>
      </c>
      <c r="C1262" s="50" t="s">
        <v>508</v>
      </c>
      <c r="D1262" s="50" t="s">
        <v>519</v>
      </c>
      <c r="E1262" s="50" t="str">
        <f t="shared" si="308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110</v>
      </c>
      <c r="C1263" s="50" t="s">
        <v>508</v>
      </c>
      <c r="D1263" s="50" t="s">
        <v>520</v>
      </c>
      <c r="E1263" s="50" t="str">
        <f t="shared" si="308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110</v>
      </c>
      <c r="C1264" s="50" t="s">
        <v>508</v>
      </c>
      <c r="D1264" s="50" t="s">
        <v>521</v>
      </c>
      <c r="E1264" s="50" t="str">
        <f t="shared" si="308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110</v>
      </c>
      <c r="C1265" s="50" t="s">
        <v>508</v>
      </c>
      <c r="D1265" s="50" t="s">
        <v>522</v>
      </c>
      <c r="E1265" s="50" t="str">
        <f t="shared" si="308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110</v>
      </c>
      <c r="C1266" s="50" t="s">
        <v>508</v>
      </c>
      <c r="D1266" s="50" t="s">
        <v>523</v>
      </c>
      <c r="E1266" s="50" t="str">
        <f t="shared" si="308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110</v>
      </c>
      <c r="C1267" s="50" t="s">
        <v>508</v>
      </c>
      <c r="D1267" s="50" t="s">
        <v>524</v>
      </c>
      <c r="E1267" s="50" t="str">
        <f t="shared" si="308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110</v>
      </c>
      <c r="C1268" s="50" t="s">
        <v>508</v>
      </c>
      <c r="D1268" s="50" t="s">
        <v>526</v>
      </c>
      <c r="E1268" s="50" t="str">
        <f t="shared" si="308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113</v>
      </c>
      <c r="C1269" s="50" t="s">
        <v>508</v>
      </c>
      <c r="D1269" s="50" t="s">
        <v>511</v>
      </c>
      <c r="E1269" s="50" t="str">
        <f t="shared" si="308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113</v>
      </c>
      <c r="C1270" s="50" t="s">
        <v>508</v>
      </c>
      <c r="D1270" s="50" t="s">
        <v>512</v>
      </c>
      <c r="E1270" s="50" t="str">
        <f t="shared" si="308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113</v>
      </c>
      <c r="C1271" s="50" t="s">
        <v>508</v>
      </c>
      <c r="D1271" s="50" t="s">
        <v>513</v>
      </c>
      <c r="E1271" s="50" t="str">
        <f t="shared" si="308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113</v>
      </c>
      <c r="C1272" s="50" t="s">
        <v>508</v>
      </c>
      <c r="D1272" s="50" t="s">
        <v>514</v>
      </c>
      <c r="E1272" s="50" t="str">
        <f t="shared" si="308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113</v>
      </c>
      <c r="C1273" s="50" t="s">
        <v>508</v>
      </c>
      <c r="D1273" s="50" t="s">
        <v>515</v>
      </c>
      <c r="E1273" s="50" t="str">
        <f t="shared" si="308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113</v>
      </c>
      <c r="C1274" s="50" t="s">
        <v>508</v>
      </c>
      <c r="D1274" s="50" t="s">
        <v>517</v>
      </c>
      <c r="E1274" s="50" t="str">
        <f t="shared" si="308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113</v>
      </c>
      <c r="C1275" s="50" t="s">
        <v>508</v>
      </c>
      <c r="D1275" s="50" t="s">
        <v>516</v>
      </c>
      <c r="E1275" s="50" t="str">
        <f t="shared" si="308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113</v>
      </c>
      <c r="C1276" s="50" t="s">
        <v>508</v>
      </c>
      <c r="D1276" s="50" t="s">
        <v>518</v>
      </c>
      <c r="E1276" s="50" t="str">
        <f t="shared" si="308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113</v>
      </c>
      <c r="C1277" s="50" t="s">
        <v>508</v>
      </c>
      <c r="D1277" s="50" t="s">
        <v>519</v>
      </c>
      <c r="E1277" s="50" t="str">
        <f t="shared" si="308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113</v>
      </c>
      <c r="C1278" s="50" t="s">
        <v>508</v>
      </c>
      <c r="D1278" s="50" t="s">
        <v>520</v>
      </c>
      <c r="E1278" s="50" t="str">
        <f t="shared" si="308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113</v>
      </c>
      <c r="C1279" s="50" t="s">
        <v>508</v>
      </c>
      <c r="D1279" s="50" t="s">
        <v>521</v>
      </c>
      <c r="E1279" s="50" t="str">
        <f t="shared" si="308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113</v>
      </c>
      <c r="C1280" s="50" t="s">
        <v>508</v>
      </c>
      <c r="D1280" s="50" t="s">
        <v>522</v>
      </c>
      <c r="E1280" s="50" t="str">
        <f t="shared" si="308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113</v>
      </c>
      <c r="C1281" s="50" t="s">
        <v>508</v>
      </c>
      <c r="D1281" s="50" t="s">
        <v>523</v>
      </c>
      <c r="E1281" s="50" t="str">
        <f t="shared" si="308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113</v>
      </c>
      <c r="C1282" s="50" t="s">
        <v>508</v>
      </c>
      <c r="D1282" s="50" t="s">
        <v>524</v>
      </c>
      <c r="E1282" s="50" t="str">
        <f t="shared" si="308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113</v>
      </c>
      <c r="C1283" s="50" t="s">
        <v>508</v>
      </c>
      <c r="D1283" s="50" t="s">
        <v>526</v>
      </c>
      <c r="E1283" s="50" t="str">
        <f t="shared" si="308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115</v>
      </c>
      <c r="C1284" s="50" t="s">
        <v>508</v>
      </c>
      <c r="D1284" s="50" t="s">
        <v>511</v>
      </c>
      <c r="E1284" s="50" t="str">
        <f t="shared" si="308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115</v>
      </c>
      <c r="C1285" s="50" t="s">
        <v>508</v>
      </c>
      <c r="D1285" s="50" t="s">
        <v>512</v>
      </c>
      <c r="E1285" s="50" t="str">
        <f t="shared" si="308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115</v>
      </c>
      <c r="C1286" s="50" t="s">
        <v>508</v>
      </c>
      <c r="D1286" s="50" t="s">
        <v>513</v>
      </c>
      <c r="E1286" s="50" t="str">
        <f t="shared" si="308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115</v>
      </c>
      <c r="C1287" s="50" t="s">
        <v>508</v>
      </c>
      <c r="D1287" s="50" t="s">
        <v>514</v>
      </c>
      <c r="E1287" s="50" t="str">
        <f t="shared" si="308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115</v>
      </c>
      <c r="C1288" s="50" t="s">
        <v>508</v>
      </c>
      <c r="D1288" s="50" t="s">
        <v>515</v>
      </c>
      <c r="E1288" s="50" t="str">
        <f t="shared" si="308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115</v>
      </c>
      <c r="C1289" s="50" t="s">
        <v>508</v>
      </c>
      <c r="D1289" s="50" t="s">
        <v>517</v>
      </c>
      <c r="E1289" s="50" t="str">
        <f t="shared" si="308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115</v>
      </c>
      <c r="C1290" s="50" t="s">
        <v>508</v>
      </c>
      <c r="D1290" s="50" t="s">
        <v>516</v>
      </c>
      <c r="E1290" s="50" t="str">
        <f t="shared" si="308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115</v>
      </c>
      <c r="C1291" s="50" t="s">
        <v>508</v>
      </c>
      <c r="D1291" s="50" t="s">
        <v>518</v>
      </c>
      <c r="E1291" s="50" t="str">
        <f t="shared" si="308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115</v>
      </c>
      <c r="C1292" s="50" t="s">
        <v>508</v>
      </c>
      <c r="D1292" s="50" t="s">
        <v>519</v>
      </c>
      <c r="E1292" s="50" t="str">
        <f t="shared" si="308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115</v>
      </c>
      <c r="C1293" s="50" t="s">
        <v>508</v>
      </c>
      <c r="D1293" s="50" t="s">
        <v>520</v>
      </c>
      <c r="E1293" s="50" t="str">
        <f t="shared" si="308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115</v>
      </c>
      <c r="C1294" s="50" t="s">
        <v>508</v>
      </c>
      <c r="D1294" s="50" t="s">
        <v>521</v>
      </c>
      <c r="E1294" s="50" t="str">
        <f t="shared" si="308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115</v>
      </c>
      <c r="C1295" s="50" t="s">
        <v>508</v>
      </c>
      <c r="D1295" s="50" t="s">
        <v>522</v>
      </c>
      <c r="E1295" s="50" t="str">
        <f t="shared" si="308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115</v>
      </c>
      <c r="C1296" s="50" t="s">
        <v>508</v>
      </c>
      <c r="D1296" s="50" t="s">
        <v>523</v>
      </c>
      <c r="E1296" s="50" t="str">
        <f t="shared" si="308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115</v>
      </c>
      <c r="C1297" s="50" t="s">
        <v>508</v>
      </c>
      <c r="D1297" s="50" t="s">
        <v>524</v>
      </c>
      <c r="E1297" s="50" t="str">
        <f t="shared" si="308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115</v>
      </c>
      <c r="C1298" s="50" t="s">
        <v>508</v>
      </c>
      <c r="D1298" s="50" t="s">
        <v>526</v>
      </c>
      <c r="E1298" s="50" t="str">
        <f t="shared" si="308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118</v>
      </c>
      <c r="C1299" s="50" t="s">
        <v>508</v>
      </c>
      <c r="D1299" s="50" t="s">
        <v>511</v>
      </c>
      <c r="E1299" s="50" t="str">
        <f t="shared" si="308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118</v>
      </c>
      <c r="C1300" s="50" t="s">
        <v>508</v>
      </c>
      <c r="D1300" s="50" t="s">
        <v>512</v>
      </c>
      <c r="E1300" s="50" t="str">
        <f t="shared" si="308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118</v>
      </c>
      <c r="C1301" s="50" t="s">
        <v>508</v>
      </c>
      <c r="D1301" s="50" t="s">
        <v>513</v>
      </c>
      <c r="E1301" s="50" t="str">
        <f t="shared" si="308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118</v>
      </c>
      <c r="C1302" s="50" t="s">
        <v>508</v>
      </c>
      <c r="D1302" s="50" t="s">
        <v>514</v>
      </c>
      <c r="E1302" s="50" t="str">
        <f t="shared" si="308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118</v>
      </c>
      <c r="C1303" s="50" t="s">
        <v>508</v>
      </c>
      <c r="D1303" s="50" t="s">
        <v>515</v>
      </c>
      <c r="E1303" s="50" t="str">
        <f t="shared" si="308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118</v>
      </c>
      <c r="C1304" s="50" t="s">
        <v>508</v>
      </c>
      <c r="D1304" s="50" t="s">
        <v>517</v>
      </c>
      <c r="E1304" s="50" t="str">
        <f t="shared" si="308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118</v>
      </c>
      <c r="C1305" s="50" t="s">
        <v>508</v>
      </c>
      <c r="D1305" s="50" t="s">
        <v>516</v>
      </c>
      <c r="E1305" s="50" t="str">
        <f t="shared" ref="E1305:E1368" si="309">LOOKUP(D1305,$U$2:$V$15,$V$2:$V$15)</f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118</v>
      </c>
      <c r="C1306" s="50" t="s">
        <v>508</v>
      </c>
      <c r="D1306" s="50" t="s">
        <v>518</v>
      </c>
      <c r="E1306" s="50" t="str">
        <f t="shared" si="30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118</v>
      </c>
      <c r="C1307" s="50" t="s">
        <v>508</v>
      </c>
      <c r="D1307" s="50" t="s">
        <v>519</v>
      </c>
      <c r="E1307" s="50" t="str">
        <f t="shared" si="30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118</v>
      </c>
      <c r="C1308" s="50" t="s">
        <v>508</v>
      </c>
      <c r="D1308" s="50" t="s">
        <v>520</v>
      </c>
      <c r="E1308" s="50" t="str">
        <f t="shared" si="30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118</v>
      </c>
      <c r="C1309" s="50" t="s">
        <v>508</v>
      </c>
      <c r="D1309" s="50" t="s">
        <v>521</v>
      </c>
      <c r="E1309" s="50" t="str">
        <f t="shared" si="30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118</v>
      </c>
      <c r="C1310" s="50" t="s">
        <v>508</v>
      </c>
      <c r="D1310" s="50" t="s">
        <v>522</v>
      </c>
      <c r="E1310" s="50" t="str">
        <f t="shared" si="30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118</v>
      </c>
      <c r="C1311" s="50" t="s">
        <v>508</v>
      </c>
      <c r="D1311" s="50" t="s">
        <v>523</v>
      </c>
      <c r="E1311" s="50" t="str">
        <f t="shared" si="30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118</v>
      </c>
      <c r="C1312" s="50" t="s">
        <v>508</v>
      </c>
      <c r="D1312" s="50" t="s">
        <v>524</v>
      </c>
      <c r="E1312" s="50" t="str">
        <f t="shared" si="30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118</v>
      </c>
      <c r="C1313" s="50" t="s">
        <v>508</v>
      </c>
      <c r="D1313" s="50" t="s">
        <v>526</v>
      </c>
      <c r="E1313" s="50" t="str">
        <f t="shared" si="30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121</v>
      </c>
      <c r="C1314" s="50" t="s">
        <v>508</v>
      </c>
      <c r="D1314" s="50" t="s">
        <v>511</v>
      </c>
      <c r="E1314" s="50" t="str">
        <f t="shared" si="30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121</v>
      </c>
      <c r="C1315" s="50" t="s">
        <v>508</v>
      </c>
      <c r="D1315" s="50" t="s">
        <v>512</v>
      </c>
      <c r="E1315" s="50" t="str">
        <f t="shared" si="30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121</v>
      </c>
      <c r="C1316" s="50" t="s">
        <v>508</v>
      </c>
      <c r="D1316" s="50" t="s">
        <v>513</v>
      </c>
      <c r="E1316" s="50" t="str">
        <f t="shared" si="30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121</v>
      </c>
      <c r="C1317" s="50" t="s">
        <v>508</v>
      </c>
      <c r="D1317" s="50" t="s">
        <v>514</v>
      </c>
      <c r="E1317" s="50" t="str">
        <f t="shared" si="30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121</v>
      </c>
      <c r="C1318" s="50" t="s">
        <v>508</v>
      </c>
      <c r="D1318" s="50" t="s">
        <v>515</v>
      </c>
      <c r="E1318" s="50" t="str">
        <f t="shared" si="30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121</v>
      </c>
      <c r="C1319" s="50" t="s">
        <v>508</v>
      </c>
      <c r="D1319" s="50" t="s">
        <v>517</v>
      </c>
      <c r="E1319" s="50" t="str">
        <f t="shared" si="30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121</v>
      </c>
      <c r="C1320" s="50" t="s">
        <v>508</v>
      </c>
      <c r="D1320" s="50" t="s">
        <v>516</v>
      </c>
      <c r="E1320" s="50" t="str">
        <f t="shared" si="30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121</v>
      </c>
      <c r="C1321" s="50" t="s">
        <v>508</v>
      </c>
      <c r="D1321" s="50" t="s">
        <v>518</v>
      </c>
      <c r="E1321" s="50" t="str">
        <f t="shared" si="30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121</v>
      </c>
      <c r="C1322" s="50" t="s">
        <v>508</v>
      </c>
      <c r="D1322" s="50" t="s">
        <v>519</v>
      </c>
      <c r="E1322" s="50" t="str">
        <f t="shared" si="30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121</v>
      </c>
      <c r="C1323" s="50" t="s">
        <v>508</v>
      </c>
      <c r="D1323" s="50" t="s">
        <v>520</v>
      </c>
      <c r="E1323" s="50" t="str">
        <f t="shared" si="30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121</v>
      </c>
      <c r="C1324" s="50" t="s">
        <v>508</v>
      </c>
      <c r="D1324" s="50" t="s">
        <v>521</v>
      </c>
      <c r="E1324" s="50" t="str">
        <f t="shared" si="30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121</v>
      </c>
      <c r="C1325" s="50" t="s">
        <v>508</v>
      </c>
      <c r="D1325" s="50" t="s">
        <v>522</v>
      </c>
      <c r="E1325" s="50" t="str">
        <f t="shared" si="30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121</v>
      </c>
      <c r="C1326" s="50" t="s">
        <v>508</v>
      </c>
      <c r="D1326" s="50" t="s">
        <v>523</v>
      </c>
      <c r="E1326" s="50" t="str">
        <f t="shared" si="30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121</v>
      </c>
      <c r="C1327" s="50" t="s">
        <v>508</v>
      </c>
      <c r="D1327" s="50" t="s">
        <v>524</v>
      </c>
      <c r="E1327" s="50" t="str">
        <f t="shared" si="30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121</v>
      </c>
      <c r="C1328" s="50" t="s">
        <v>508</v>
      </c>
      <c r="D1328" s="50" t="s">
        <v>526</v>
      </c>
      <c r="E1328" s="50" t="str">
        <f t="shared" si="30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124</v>
      </c>
      <c r="C1329" s="50" t="s">
        <v>508</v>
      </c>
      <c r="D1329" s="50" t="s">
        <v>511</v>
      </c>
      <c r="E1329" s="50" t="str">
        <f t="shared" si="30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124</v>
      </c>
      <c r="C1330" s="50" t="s">
        <v>508</v>
      </c>
      <c r="D1330" s="50" t="s">
        <v>512</v>
      </c>
      <c r="E1330" s="50" t="str">
        <f t="shared" si="30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124</v>
      </c>
      <c r="C1331" s="50" t="s">
        <v>508</v>
      </c>
      <c r="D1331" s="50" t="s">
        <v>513</v>
      </c>
      <c r="E1331" s="50" t="str">
        <f t="shared" si="30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124</v>
      </c>
      <c r="C1332" s="50" t="s">
        <v>508</v>
      </c>
      <c r="D1332" s="50" t="s">
        <v>514</v>
      </c>
      <c r="E1332" s="50" t="str">
        <f t="shared" si="30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124</v>
      </c>
      <c r="C1333" s="50" t="s">
        <v>508</v>
      </c>
      <c r="D1333" s="50" t="s">
        <v>515</v>
      </c>
      <c r="E1333" s="50" t="str">
        <f t="shared" si="30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124</v>
      </c>
      <c r="C1334" s="50" t="s">
        <v>508</v>
      </c>
      <c r="D1334" s="50" t="s">
        <v>517</v>
      </c>
      <c r="E1334" s="50" t="str">
        <f t="shared" si="30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124</v>
      </c>
      <c r="C1335" s="50" t="s">
        <v>508</v>
      </c>
      <c r="D1335" s="50" t="s">
        <v>516</v>
      </c>
      <c r="E1335" s="50" t="str">
        <f t="shared" si="30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124</v>
      </c>
      <c r="C1336" s="50" t="s">
        <v>508</v>
      </c>
      <c r="D1336" s="50" t="s">
        <v>518</v>
      </c>
      <c r="E1336" s="50" t="str">
        <f t="shared" si="30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124</v>
      </c>
      <c r="C1337" s="50" t="s">
        <v>508</v>
      </c>
      <c r="D1337" s="50" t="s">
        <v>519</v>
      </c>
      <c r="E1337" s="50" t="str">
        <f t="shared" si="30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124</v>
      </c>
      <c r="C1338" s="50" t="s">
        <v>508</v>
      </c>
      <c r="D1338" s="50" t="s">
        <v>520</v>
      </c>
      <c r="E1338" s="50" t="str">
        <f t="shared" si="30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124</v>
      </c>
      <c r="C1339" s="50" t="s">
        <v>508</v>
      </c>
      <c r="D1339" s="50" t="s">
        <v>521</v>
      </c>
      <c r="E1339" s="50" t="str">
        <f t="shared" si="30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124</v>
      </c>
      <c r="C1340" s="50" t="s">
        <v>508</v>
      </c>
      <c r="D1340" s="50" t="s">
        <v>522</v>
      </c>
      <c r="E1340" s="50" t="str">
        <f t="shared" si="30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124</v>
      </c>
      <c r="C1341" s="50" t="s">
        <v>508</v>
      </c>
      <c r="D1341" s="50" t="s">
        <v>523</v>
      </c>
      <c r="E1341" s="50" t="str">
        <f t="shared" si="30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124</v>
      </c>
      <c r="C1342" s="50" t="s">
        <v>508</v>
      </c>
      <c r="D1342" s="50" t="s">
        <v>524</v>
      </c>
      <c r="E1342" s="50" t="str">
        <f t="shared" si="30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124</v>
      </c>
      <c r="C1343" s="50" t="s">
        <v>508</v>
      </c>
      <c r="D1343" s="50" t="s">
        <v>526</v>
      </c>
      <c r="E1343" s="50" t="str">
        <f t="shared" si="30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126</v>
      </c>
      <c r="C1344" s="50" t="s">
        <v>508</v>
      </c>
      <c r="D1344" s="50" t="s">
        <v>511</v>
      </c>
      <c r="E1344" s="50" t="str">
        <f t="shared" si="30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0</v>
      </c>
      <c r="H1344" s="50">
        <f>H618/SUMIFS(H$3:H$722,$B$3:$B$722,$B1344)*SUMIFS(Calculations!$E$3:$E$53,Calculations!$A$3:$A$53,$B1344)</f>
        <v>0</v>
      </c>
      <c r="I1344" s="50">
        <f>I618/SUMIFS(I$3:I$722,$B$3:$B$722,$B1344)*SUMIFS(Calculations!$E$3:$E$53,Calculations!$A$3:$A$53,$B1344)</f>
        <v>0</v>
      </c>
      <c r="J1344" s="50">
        <f>J618/SUMIFS(J$3:J$722,$B$3:$B$722,$B1344)*SUMIFS(Calculations!$E$3:$E$53,Calculations!$A$3:$A$53,$B1344)</f>
        <v>0</v>
      </c>
      <c r="K1344" s="50">
        <f>K618/SUMIFS(K$3:K$722,$B$3:$B$722,$B1344)*SUMIFS(Calculations!$E$3:$E$53,Calculations!$A$3:$A$53,$B1344)</f>
        <v>0</v>
      </c>
      <c r="L1344" s="50">
        <f>L618/SUMIFS(L$3:L$722,$B$3:$B$722,$B1344)*SUMIFS(Calculations!$E$3:$E$53,Calculations!$A$3:$A$53,$B1344)</f>
        <v>0</v>
      </c>
      <c r="M1344" s="50">
        <f>M618/SUMIFS(M$3:M$722,$B$3:$B$722,$B1344)*SUMIFS(Calculations!$E$3:$E$53,Calculations!$A$3:$A$53,$B1344)</f>
        <v>0</v>
      </c>
      <c r="N1344" s="50">
        <f>N618/SUMIFS(N$3:N$722,$B$3:$B$722,$B1344)*SUMIFS(Calculations!$E$3:$E$53,Calculations!$A$3:$A$53,$B1344)</f>
        <v>0</v>
      </c>
      <c r="O1344" s="50">
        <f>O618/SUMIFS(O$3:O$722,$B$3:$B$722,$B1344)*SUMIFS(Calculations!$E$3:$E$53,Calculations!$A$3:$A$53,$B1344)</f>
        <v>0</v>
      </c>
      <c r="P1344" s="50">
        <f>P618/SUMIFS(P$3:P$722,$B$3:$B$722,$B1344)*SUMIFS(Calculations!$E$3:$E$53,Calculations!$A$3:$A$53,$B1344)</f>
        <v>0</v>
      </c>
      <c r="Q1344" s="50">
        <f>Q618/SUMIFS(Q$3:Q$722,$B$3:$B$722,$B1344)*SUMIFS(Calculations!$E$3:$E$53,Calculations!$A$3:$A$53,$B1344)</f>
        <v>0</v>
      </c>
      <c r="R1344" s="50">
        <f>R618/SUMIFS(R$3:R$722,$B$3:$B$722,$B1344)*SUMIFS(Calculations!$E$3:$E$53,Calculations!$A$3:$A$53,$B1344)</f>
        <v>0</v>
      </c>
    </row>
    <row r="1345" spans="2:18" ht="15.75" customHeight="1">
      <c r="B1345" s="50" t="s">
        <v>126</v>
      </c>
      <c r="C1345" s="50" t="s">
        <v>508</v>
      </c>
      <c r="D1345" s="50" t="s">
        <v>512</v>
      </c>
      <c r="E1345" s="50" t="str">
        <f t="shared" si="309"/>
        <v>hard coal</v>
      </c>
      <c r="F1345" s="50">
        <f>F619/SUMIFS(F$3:F$722,$B$3:$B$722,$B1345)*SUMIFS(Calculations!$E$3:$E$53,Calculations!$A$3:$A$53,$B1345)</f>
        <v>0</v>
      </c>
      <c r="G1345" s="50">
        <f>G619/SUMIFS(G$3:G$722,$B$3:$B$722,$B1345)*SUMIFS(Calculations!$E$3:$E$53,Calculations!$A$3:$A$53,$B1345)</f>
        <v>0</v>
      </c>
      <c r="H1345" s="50">
        <f>H619/SUMIFS(H$3:H$722,$B$3:$B$722,$B1345)*SUMIFS(Calculations!$E$3:$E$53,Calculations!$A$3:$A$53,$B1345)</f>
        <v>0</v>
      </c>
      <c r="I1345" s="50">
        <f>I619/SUMIFS(I$3:I$722,$B$3:$B$722,$B1345)*SUMIFS(Calculations!$E$3:$E$53,Calculations!$A$3:$A$53,$B1345)</f>
        <v>0</v>
      </c>
      <c r="J1345" s="50">
        <f>J619/SUMIFS(J$3:J$722,$B$3:$B$722,$B1345)*SUMIFS(Calculations!$E$3:$E$53,Calculations!$A$3:$A$53,$B1345)</f>
        <v>0</v>
      </c>
      <c r="K1345" s="50">
        <f>K619/SUMIFS(K$3:K$722,$B$3:$B$722,$B1345)*SUMIFS(Calculations!$E$3:$E$53,Calculations!$A$3:$A$53,$B1345)</f>
        <v>0</v>
      </c>
      <c r="L1345" s="50">
        <f>L619/SUMIFS(L$3:L$722,$B$3:$B$722,$B1345)*SUMIFS(Calculations!$E$3:$E$53,Calculations!$A$3:$A$53,$B1345)</f>
        <v>0</v>
      </c>
      <c r="M1345" s="50">
        <f>M619/SUMIFS(M$3:M$722,$B$3:$B$722,$B1345)*SUMIFS(Calculations!$E$3:$E$53,Calculations!$A$3:$A$53,$B1345)</f>
        <v>0</v>
      </c>
      <c r="N1345" s="50">
        <f>N619/SUMIFS(N$3:N$722,$B$3:$B$722,$B1345)*SUMIFS(Calculations!$E$3:$E$53,Calculations!$A$3:$A$53,$B1345)</f>
        <v>0</v>
      </c>
      <c r="O1345" s="50">
        <f>O619/SUMIFS(O$3:O$722,$B$3:$B$722,$B1345)*SUMIFS(Calculations!$E$3:$E$53,Calculations!$A$3:$A$53,$B1345)</f>
        <v>0</v>
      </c>
      <c r="P1345" s="50">
        <f>P619/SUMIFS(P$3:P$722,$B$3:$B$722,$B1345)*SUMIFS(Calculations!$E$3:$E$53,Calculations!$A$3:$A$53,$B1345)</f>
        <v>0</v>
      </c>
      <c r="Q1345" s="50">
        <f>Q619/SUMIFS(Q$3:Q$722,$B$3:$B$722,$B1345)*SUMIFS(Calculations!$E$3:$E$53,Calculations!$A$3:$A$53,$B1345)</f>
        <v>0</v>
      </c>
      <c r="R1345" s="50">
        <f>R619/SUMIFS(R$3:R$722,$B$3:$B$722,$B1345)*SUMIFS(Calculations!$E$3:$E$53,Calculations!$A$3:$A$53,$B1345)</f>
        <v>0</v>
      </c>
    </row>
    <row r="1346" spans="2:18" ht="15.75" customHeight="1">
      <c r="B1346" s="50" t="s">
        <v>126</v>
      </c>
      <c r="C1346" s="50" t="s">
        <v>508</v>
      </c>
      <c r="D1346" s="50" t="s">
        <v>513</v>
      </c>
      <c r="E1346" s="50" t="str">
        <f t="shared" si="30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126</v>
      </c>
      <c r="C1347" s="50" t="s">
        <v>508</v>
      </c>
      <c r="D1347" s="50" t="s">
        <v>514</v>
      </c>
      <c r="E1347" s="50" t="str">
        <f t="shared" si="309"/>
        <v>geothermal</v>
      </c>
      <c r="F1347" s="50">
        <f>F621/SUMIFS(F$3:F$722,$B$3:$B$722,$B1347)*SUMIFS(Calculations!$E$3:$E$53,Calculations!$A$3:$A$53,$B1347)</f>
        <v>0</v>
      </c>
      <c r="G1347" s="50">
        <f>G621/SUMIFS(G$3:G$722,$B$3:$B$722,$B1347)*SUMIFS(Calculations!$E$3:$E$53,Calculations!$A$3:$A$53,$B1347)</f>
        <v>0</v>
      </c>
      <c r="H1347" s="50">
        <f>H621/SUMIFS(H$3:H$722,$B$3:$B$722,$B1347)*SUMIFS(Calculations!$E$3:$E$53,Calculations!$A$3:$A$53,$B1347)</f>
        <v>0</v>
      </c>
      <c r="I1347" s="50">
        <f>I621/SUMIFS(I$3:I$722,$B$3:$B$722,$B1347)*SUMIFS(Calculations!$E$3:$E$53,Calculations!$A$3:$A$53,$B1347)</f>
        <v>0</v>
      </c>
      <c r="J1347" s="50">
        <f>J621/SUMIFS(J$3:J$722,$B$3:$B$722,$B1347)*SUMIFS(Calculations!$E$3:$E$53,Calculations!$A$3:$A$53,$B1347)</f>
        <v>0</v>
      </c>
      <c r="K1347" s="50">
        <f>K621/SUMIFS(K$3:K$722,$B$3:$B$722,$B1347)*SUMIFS(Calculations!$E$3:$E$53,Calculations!$A$3:$A$53,$B1347)</f>
        <v>0</v>
      </c>
      <c r="L1347" s="50">
        <f>L621/SUMIFS(L$3:L$722,$B$3:$B$722,$B1347)*SUMIFS(Calculations!$E$3:$E$53,Calculations!$A$3:$A$53,$B1347)</f>
        <v>0</v>
      </c>
      <c r="M1347" s="50">
        <f>M621/SUMIFS(M$3:M$722,$B$3:$B$722,$B1347)*SUMIFS(Calculations!$E$3:$E$53,Calculations!$A$3:$A$53,$B1347)</f>
        <v>0</v>
      </c>
      <c r="N1347" s="50">
        <f>N621/SUMIFS(N$3:N$722,$B$3:$B$722,$B1347)*SUMIFS(Calculations!$E$3:$E$53,Calculations!$A$3:$A$53,$B1347)</f>
        <v>0</v>
      </c>
      <c r="O1347" s="50">
        <f>O621/SUMIFS(O$3:O$722,$B$3:$B$722,$B1347)*SUMIFS(Calculations!$E$3:$E$53,Calculations!$A$3:$A$53,$B1347)</f>
        <v>0</v>
      </c>
      <c r="P1347" s="50">
        <f>P621/SUMIFS(P$3:P$722,$B$3:$B$722,$B1347)*SUMIFS(Calculations!$E$3:$E$53,Calculations!$A$3:$A$53,$B1347)</f>
        <v>0</v>
      </c>
      <c r="Q1347" s="50">
        <f>Q621/SUMIFS(Q$3:Q$722,$B$3:$B$722,$B1347)*SUMIFS(Calculations!$E$3:$E$53,Calculations!$A$3:$A$53,$B1347)</f>
        <v>0</v>
      </c>
      <c r="R1347" s="50">
        <f>R621/SUMIFS(R$3:R$722,$B$3:$B$722,$B1347)*SUMIFS(Calculations!$E$3:$E$53,Calculations!$A$3:$A$53,$B1347)</f>
        <v>0</v>
      </c>
    </row>
    <row r="1348" spans="2:18" ht="15.75" customHeight="1">
      <c r="B1348" s="50" t="s">
        <v>126</v>
      </c>
      <c r="C1348" s="50" t="s">
        <v>508</v>
      </c>
      <c r="D1348" s="50" t="s">
        <v>515</v>
      </c>
      <c r="E1348" s="50" t="str">
        <f t="shared" si="309"/>
        <v>hydro</v>
      </c>
      <c r="F1348" s="50">
        <f>F622/SUMIFS(F$3:F$722,$B$3:$B$722,$B1348)*SUMIFS(Calculations!$E$3:$E$53,Calculations!$A$3:$A$53,$B1348)</f>
        <v>0</v>
      </c>
      <c r="G1348" s="50">
        <f>G622/SUMIFS(G$3:G$722,$B$3:$B$722,$B1348)*SUMIFS(Calculations!$E$3:$E$53,Calculations!$A$3:$A$53,$B1348)</f>
        <v>0</v>
      </c>
      <c r="H1348" s="50">
        <f>H622/SUMIFS(H$3:H$722,$B$3:$B$722,$B1348)*SUMIFS(Calculations!$E$3:$E$53,Calculations!$A$3:$A$53,$B1348)</f>
        <v>0</v>
      </c>
      <c r="I1348" s="50">
        <f>I622/SUMIFS(I$3:I$722,$B$3:$B$722,$B1348)*SUMIFS(Calculations!$E$3:$E$53,Calculations!$A$3:$A$53,$B1348)</f>
        <v>0</v>
      </c>
      <c r="J1348" s="50">
        <f>J622/SUMIFS(J$3:J$722,$B$3:$B$722,$B1348)*SUMIFS(Calculations!$E$3:$E$53,Calculations!$A$3:$A$53,$B1348)</f>
        <v>0</v>
      </c>
      <c r="K1348" s="50">
        <f>K622/SUMIFS(K$3:K$722,$B$3:$B$722,$B1348)*SUMIFS(Calculations!$E$3:$E$53,Calculations!$A$3:$A$53,$B1348)</f>
        <v>0</v>
      </c>
      <c r="L1348" s="50">
        <f>L622/SUMIFS(L$3:L$722,$B$3:$B$722,$B1348)*SUMIFS(Calculations!$E$3:$E$53,Calculations!$A$3:$A$53,$B1348)</f>
        <v>0</v>
      </c>
      <c r="M1348" s="50">
        <f>M622/SUMIFS(M$3:M$722,$B$3:$B$722,$B1348)*SUMIFS(Calculations!$E$3:$E$53,Calculations!$A$3:$A$53,$B1348)</f>
        <v>0</v>
      </c>
      <c r="N1348" s="50">
        <f>N622/SUMIFS(N$3:N$722,$B$3:$B$722,$B1348)*SUMIFS(Calculations!$E$3:$E$53,Calculations!$A$3:$A$53,$B1348)</f>
        <v>0</v>
      </c>
      <c r="O1348" s="50">
        <f>O622/SUMIFS(O$3:O$722,$B$3:$B$722,$B1348)*SUMIFS(Calculations!$E$3:$E$53,Calculations!$A$3:$A$53,$B1348)</f>
        <v>0</v>
      </c>
      <c r="P1348" s="50">
        <f>P622/SUMIFS(P$3:P$722,$B$3:$B$722,$B1348)*SUMIFS(Calculations!$E$3:$E$53,Calculations!$A$3:$A$53,$B1348)</f>
        <v>0</v>
      </c>
      <c r="Q1348" s="50">
        <f>Q622/SUMIFS(Q$3:Q$722,$B$3:$B$722,$B1348)*SUMIFS(Calculations!$E$3:$E$53,Calculations!$A$3:$A$53,$B1348)</f>
        <v>0</v>
      </c>
      <c r="R1348" s="50">
        <f>R622/SUMIFS(R$3:R$722,$B$3:$B$722,$B1348)*SUMIFS(Calculations!$E$3:$E$53,Calculations!$A$3:$A$53,$B1348)</f>
        <v>0</v>
      </c>
    </row>
    <row r="1349" spans="2:18" ht="15.75" customHeight="1">
      <c r="B1349" s="50" t="s">
        <v>126</v>
      </c>
      <c r="C1349" s="50" t="s">
        <v>508</v>
      </c>
      <c r="D1349" s="50" t="s">
        <v>517</v>
      </c>
      <c r="E1349" s="50" t="str">
        <f t="shared" si="30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126</v>
      </c>
      <c r="C1350" s="50" t="s">
        <v>508</v>
      </c>
      <c r="D1350" s="50" t="s">
        <v>516</v>
      </c>
      <c r="E1350" s="50" t="str">
        <f t="shared" si="309"/>
        <v>onshore wind</v>
      </c>
      <c r="F1350" s="50">
        <f>F624/SUMIFS(F$3:F$722,$B$3:$B$722,$B1350)*SUMIFS(Calculations!$E$3:$E$53,Calculations!$A$3:$A$53,$B1350)</f>
        <v>0</v>
      </c>
      <c r="G1350" s="50">
        <f>G624/SUMIFS(G$3:G$722,$B$3:$B$722,$B1350)*SUMIFS(Calculations!$E$3:$E$53,Calculations!$A$3:$A$53,$B1350)</f>
        <v>0</v>
      </c>
      <c r="H1350" s="50">
        <f>H624/SUMIFS(H$3:H$722,$B$3:$B$722,$B1350)*SUMIFS(Calculations!$E$3:$E$53,Calculations!$A$3:$A$53,$B1350)</f>
        <v>0</v>
      </c>
      <c r="I1350" s="50">
        <f>I624/SUMIFS(I$3:I$722,$B$3:$B$722,$B1350)*SUMIFS(Calculations!$E$3:$E$53,Calculations!$A$3:$A$53,$B1350)</f>
        <v>0</v>
      </c>
      <c r="J1350" s="50">
        <f>J624/SUMIFS(J$3:J$722,$B$3:$B$722,$B1350)*SUMIFS(Calculations!$E$3:$E$53,Calculations!$A$3:$A$53,$B1350)</f>
        <v>0</v>
      </c>
      <c r="K1350" s="50">
        <f>K624/SUMIFS(K$3:K$722,$B$3:$B$722,$B1350)*SUMIFS(Calculations!$E$3:$E$53,Calculations!$A$3:$A$53,$B1350)</f>
        <v>0</v>
      </c>
      <c r="L1350" s="50">
        <f>L624/SUMIFS(L$3:L$722,$B$3:$B$722,$B1350)*SUMIFS(Calculations!$E$3:$E$53,Calculations!$A$3:$A$53,$B1350)</f>
        <v>0</v>
      </c>
      <c r="M1350" s="50">
        <f>M624/SUMIFS(M$3:M$722,$B$3:$B$722,$B1350)*SUMIFS(Calculations!$E$3:$E$53,Calculations!$A$3:$A$53,$B1350)</f>
        <v>0</v>
      </c>
      <c r="N1350" s="50">
        <f>N624/SUMIFS(N$3:N$722,$B$3:$B$722,$B1350)*SUMIFS(Calculations!$E$3:$E$53,Calculations!$A$3:$A$53,$B1350)</f>
        <v>0</v>
      </c>
      <c r="O1350" s="50">
        <f>O624/SUMIFS(O$3:O$722,$B$3:$B$722,$B1350)*SUMIFS(Calculations!$E$3:$E$53,Calculations!$A$3:$A$53,$B1350)</f>
        <v>0</v>
      </c>
      <c r="P1350" s="50">
        <f>P624/SUMIFS(P$3:P$722,$B$3:$B$722,$B1350)*SUMIFS(Calculations!$E$3:$E$53,Calculations!$A$3:$A$53,$B1350)</f>
        <v>0</v>
      </c>
      <c r="Q1350" s="50">
        <f>Q624/SUMIFS(Q$3:Q$722,$B$3:$B$722,$B1350)*SUMIFS(Calculations!$E$3:$E$53,Calculations!$A$3:$A$53,$B1350)</f>
        <v>0</v>
      </c>
      <c r="R1350" s="50">
        <f>R624/SUMIFS(R$3:R$722,$B$3:$B$722,$B1350)*SUMIFS(Calculations!$E$3:$E$53,Calculations!$A$3:$A$53,$B1350)</f>
        <v>0</v>
      </c>
    </row>
    <row r="1351" spans="2:18" ht="15.75" customHeight="1">
      <c r="B1351" s="50" t="s">
        <v>126</v>
      </c>
      <c r="C1351" s="50" t="s">
        <v>508</v>
      </c>
      <c r="D1351" s="50" t="s">
        <v>518</v>
      </c>
      <c r="E1351" s="50" t="str">
        <f t="shared" si="309"/>
        <v>natural gas nonpeaker</v>
      </c>
      <c r="F1351" s="50">
        <f>F625/SUMIFS(F$3:F$722,$B$3:$B$722,$B1351)*SUMIFS(Calculations!$E$3:$E$53,Calculations!$A$3:$A$53,$B1351)</f>
        <v>0</v>
      </c>
      <c r="G1351" s="50">
        <f>G625/SUMIFS(G$3:G$722,$B$3:$B$722,$B1351)*SUMIFS(Calculations!$E$3:$E$53,Calculations!$A$3:$A$53,$B1351)</f>
        <v>0</v>
      </c>
      <c r="H1351" s="50">
        <f>H625/SUMIFS(H$3:H$722,$B$3:$B$722,$B1351)*SUMIFS(Calculations!$E$3:$E$53,Calculations!$A$3:$A$53,$B1351)</f>
        <v>0</v>
      </c>
      <c r="I1351" s="50">
        <f>I625/SUMIFS(I$3:I$722,$B$3:$B$722,$B1351)*SUMIFS(Calculations!$E$3:$E$53,Calculations!$A$3:$A$53,$B1351)</f>
        <v>0</v>
      </c>
      <c r="J1351" s="50">
        <f>J625/SUMIFS(J$3:J$722,$B$3:$B$722,$B1351)*SUMIFS(Calculations!$E$3:$E$53,Calculations!$A$3:$A$53,$B1351)</f>
        <v>0</v>
      </c>
      <c r="K1351" s="50">
        <f>K625/SUMIFS(K$3:K$722,$B$3:$B$722,$B1351)*SUMIFS(Calculations!$E$3:$E$53,Calculations!$A$3:$A$53,$B1351)</f>
        <v>0</v>
      </c>
      <c r="L1351" s="50">
        <f>L625/SUMIFS(L$3:L$722,$B$3:$B$722,$B1351)*SUMIFS(Calculations!$E$3:$E$53,Calculations!$A$3:$A$53,$B1351)</f>
        <v>0</v>
      </c>
      <c r="M1351" s="50">
        <f>M625/SUMIFS(M$3:M$722,$B$3:$B$722,$B1351)*SUMIFS(Calculations!$E$3:$E$53,Calculations!$A$3:$A$53,$B1351)</f>
        <v>0</v>
      </c>
      <c r="N1351" s="50">
        <f>N625/SUMIFS(N$3:N$722,$B$3:$B$722,$B1351)*SUMIFS(Calculations!$E$3:$E$53,Calculations!$A$3:$A$53,$B1351)</f>
        <v>0</v>
      </c>
      <c r="O1351" s="50">
        <f>O625/SUMIFS(O$3:O$722,$B$3:$B$722,$B1351)*SUMIFS(Calculations!$E$3:$E$53,Calculations!$A$3:$A$53,$B1351)</f>
        <v>0</v>
      </c>
      <c r="P1351" s="50">
        <f>P625/SUMIFS(P$3:P$722,$B$3:$B$722,$B1351)*SUMIFS(Calculations!$E$3:$E$53,Calculations!$A$3:$A$53,$B1351)</f>
        <v>0</v>
      </c>
      <c r="Q1351" s="50">
        <f>Q625/SUMIFS(Q$3:Q$722,$B$3:$B$722,$B1351)*SUMIFS(Calculations!$E$3:$E$53,Calculations!$A$3:$A$53,$B1351)</f>
        <v>0</v>
      </c>
      <c r="R1351" s="50">
        <f>R625/SUMIFS(R$3:R$722,$B$3:$B$722,$B1351)*SUMIFS(Calculations!$E$3:$E$53,Calculations!$A$3:$A$53,$B1351)</f>
        <v>0</v>
      </c>
    </row>
    <row r="1352" spans="2:18" ht="15.75" customHeight="1">
      <c r="B1352" s="50" t="s">
        <v>126</v>
      </c>
      <c r="C1352" s="50" t="s">
        <v>508</v>
      </c>
      <c r="D1352" s="50" t="s">
        <v>519</v>
      </c>
      <c r="E1352" s="50" t="str">
        <f t="shared" si="309"/>
        <v>natural gas peaker</v>
      </c>
      <c r="F1352" s="50">
        <f>F626/SUMIFS(F$3:F$722,$B$3:$B$722,$B1352)*SUMIFS(Calculations!$E$3:$E$53,Calculations!$A$3:$A$53,$B1352)</f>
        <v>0</v>
      </c>
      <c r="G1352" s="50">
        <f>G626/SUMIFS(G$3:G$722,$B$3:$B$722,$B1352)*SUMIFS(Calculations!$E$3:$E$53,Calculations!$A$3:$A$53,$B1352)</f>
        <v>0</v>
      </c>
      <c r="H1352" s="50">
        <f>H626/SUMIFS(H$3:H$722,$B$3:$B$722,$B1352)*SUMIFS(Calculations!$E$3:$E$53,Calculations!$A$3:$A$53,$B1352)</f>
        <v>0</v>
      </c>
      <c r="I1352" s="50">
        <f>I626/SUMIFS(I$3:I$722,$B$3:$B$722,$B1352)*SUMIFS(Calculations!$E$3:$E$53,Calculations!$A$3:$A$53,$B1352)</f>
        <v>0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126</v>
      </c>
      <c r="C1353" s="50" t="s">
        <v>508</v>
      </c>
      <c r="D1353" s="50" t="s">
        <v>520</v>
      </c>
      <c r="E1353" s="50" t="str">
        <f t="shared" si="30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126</v>
      </c>
      <c r="C1354" s="50" t="s">
        <v>508</v>
      </c>
      <c r="D1354" s="50" t="s">
        <v>521</v>
      </c>
      <c r="E1354" s="50" t="str">
        <f t="shared" si="30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126</v>
      </c>
      <c r="C1355" s="50" t="s">
        <v>508</v>
      </c>
      <c r="D1355" s="50" t="s">
        <v>522</v>
      </c>
      <c r="E1355" s="50" t="str">
        <f t="shared" si="309"/>
        <v>crude oil</v>
      </c>
      <c r="F1355" s="50">
        <f>F629/SUMIFS(F$3:F$722,$B$3:$B$722,$B1355)*SUMIFS(Calculations!$E$3:$E$53,Calculations!$A$3:$A$53,$B1355)</f>
        <v>0</v>
      </c>
      <c r="G1355" s="50">
        <f>G629/SUMIFS(G$3:G$722,$B$3:$B$722,$B1355)*SUMIFS(Calculations!$E$3:$E$53,Calculations!$A$3:$A$53,$B1355)</f>
        <v>0</v>
      </c>
      <c r="H1355" s="50">
        <f>H629/SUMIFS(H$3:H$722,$B$3:$B$722,$B1355)*SUMIFS(Calculations!$E$3:$E$53,Calculations!$A$3:$A$53,$B1355)</f>
        <v>0</v>
      </c>
      <c r="I1355" s="50">
        <f>I629/SUMIFS(I$3:I$722,$B$3:$B$722,$B1355)*SUMIFS(Calculations!$E$3:$E$53,Calculations!$A$3:$A$53,$B1355)</f>
        <v>0</v>
      </c>
      <c r="J1355" s="50">
        <f>J629/SUMIFS(J$3:J$722,$B$3:$B$722,$B1355)*SUMIFS(Calculations!$E$3:$E$53,Calculations!$A$3:$A$53,$B1355)</f>
        <v>0</v>
      </c>
      <c r="K1355" s="50">
        <f>K629/SUMIFS(K$3:K$722,$B$3:$B$722,$B1355)*SUMIFS(Calculations!$E$3:$E$53,Calculations!$A$3:$A$53,$B1355)</f>
        <v>0</v>
      </c>
      <c r="L1355" s="50">
        <f>L629/SUMIFS(L$3:L$722,$B$3:$B$722,$B1355)*SUMIFS(Calculations!$E$3:$E$53,Calculations!$A$3:$A$53,$B1355)</f>
        <v>0</v>
      </c>
      <c r="M1355" s="50">
        <f>M629/SUMIFS(M$3:M$722,$B$3:$B$722,$B1355)*SUMIFS(Calculations!$E$3:$E$53,Calculations!$A$3:$A$53,$B1355)</f>
        <v>0</v>
      </c>
      <c r="N1355" s="50">
        <f>N629/SUMIFS(N$3:N$722,$B$3:$B$722,$B1355)*SUMIFS(Calculations!$E$3:$E$53,Calculations!$A$3:$A$53,$B1355)</f>
        <v>0</v>
      </c>
      <c r="O1355" s="50">
        <f>O629/SUMIFS(O$3:O$722,$B$3:$B$722,$B1355)*SUMIFS(Calculations!$E$3:$E$53,Calculations!$A$3:$A$53,$B1355)</f>
        <v>0</v>
      </c>
      <c r="P1355" s="50">
        <f>P629/SUMIFS(P$3:P$722,$B$3:$B$722,$B1355)*SUMIFS(Calculations!$E$3:$E$53,Calculations!$A$3:$A$53,$B1355)</f>
        <v>0</v>
      </c>
      <c r="Q1355" s="50">
        <f>Q629/SUMIFS(Q$3:Q$722,$B$3:$B$722,$B1355)*SUMIFS(Calculations!$E$3:$E$53,Calculations!$A$3:$A$53,$B1355)</f>
        <v>0</v>
      </c>
      <c r="R1355" s="50">
        <f>R629/SUMIFS(R$3:R$722,$B$3:$B$722,$B1355)*SUMIFS(Calculations!$E$3:$E$53,Calculations!$A$3:$A$53,$B1355)</f>
        <v>0</v>
      </c>
    </row>
    <row r="1356" spans="2:18" ht="15.75" customHeight="1">
      <c r="B1356" s="50" t="s">
        <v>126</v>
      </c>
      <c r="C1356" s="50" t="s">
        <v>508</v>
      </c>
      <c r="D1356" s="50" t="s">
        <v>523</v>
      </c>
      <c r="E1356" s="50" t="str">
        <f t="shared" si="309"/>
        <v>solar PV</v>
      </c>
      <c r="F1356" s="50">
        <f>F630/SUMIFS(F$3:F$722,$B$3:$B$722,$B1356)*SUMIFS(Calculations!$E$3:$E$53,Calculations!$A$3:$A$53,$B1356)</f>
        <v>0</v>
      </c>
      <c r="G1356" s="50">
        <f>G630/SUMIFS(G$3:G$722,$B$3:$B$722,$B1356)*SUMIFS(Calculations!$E$3:$E$53,Calculations!$A$3:$A$53,$B1356)</f>
        <v>0</v>
      </c>
      <c r="H1356" s="50">
        <f>H630/SUMIFS(H$3:H$722,$B$3:$B$722,$B1356)*SUMIFS(Calculations!$E$3:$E$53,Calculations!$A$3:$A$53,$B1356)</f>
        <v>0</v>
      </c>
      <c r="I1356" s="50">
        <f>I630/SUMIFS(I$3:I$722,$B$3:$B$722,$B1356)*SUMIFS(Calculations!$E$3:$E$53,Calculations!$A$3:$A$53,$B1356)</f>
        <v>0</v>
      </c>
      <c r="J1356" s="50">
        <f>J630/SUMIFS(J$3:J$722,$B$3:$B$722,$B1356)*SUMIFS(Calculations!$E$3:$E$53,Calculations!$A$3:$A$53,$B1356)</f>
        <v>0</v>
      </c>
      <c r="K1356" s="50">
        <f>K630/SUMIFS(K$3:K$722,$B$3:$B$722,$B1356)*SUMIFS(Calculations!$E$3:$E$53,Calculations!$A$3:$A$53,$B1356)</f>
        <v>0</v>
      </c>
      <c r="L1356" s="50">
        <f>L630/SUMIFS(L$3:L$722,$B$3:$B$722,$B1356)*SUMIFS(Calculations!$E$3:$E$53,Calculations!$A$3:$A$53,$B1356)</f>
        <v>0</v>
      </c>
      <c r="M1356" s="50">
        <f>M630/SUMIFS(M$3:M$722,$B$3:$B$722,$B1356)*SUMIFS(Calculations!$E$3:$E$53,Calculations!$A$3:$A$53,$B1356)</f>
        <v>0</v>
      </c>
      <c r="N1356" s="50">
        <f>N630/SUMIFS(N$3:N$722,$B$3:$B$722,$B1356)*SUMIFS(Calculations!$E$3:$E$53,Calculations!$A$3:$A$53,$B1356)</f>
        <v>0</v>
      </c>
      <c r="O1356" s="50">
        <f>O630/SUMIFS(O$3:O$722,$B$3:$B$722,$B1356)*SUMIFS(Calculations!$E$3:$E$53,Calculations!$A$3:$A$53,$B1356)</f>
        <v>0</v>
      </c>
      <c r="P1356" s="50">
        <f>P630/SUMIFS(P$3:P$722,$B$3:$B$722,$B1356)*SUMIFS(Calculations!$E$3:$E$53,Calculations!$A$3:$A$53,$B1356)</f>
        <v>0</v>
      </c>
      <c r="Q1356" s="50">
        <f>Q630/SUMIFS(Q$3:Q$722,$B$3:$B$722,$B1356)*SUMIFS(Calculations!$E$3:$E$53,Calculations!$A$3:$A$53,$B1356)</f>
        <v>0</v>
      </c>
      <c r="R1356" s="50">
        <f>R630/SUMIFS(R$3:R$722,$B$3:$B$722,$B1356)*SUMIFS(Calculations!$E$3:$E$53,Calculations!$A$3:$A$53,$B1356)</f>
        <v>0</v>
      </c>
    </row>
    <row r="1357" spans="2:18" ht="15.75" customHeight="1">
      <c r="B1357" s="50" t="s">
        <v>126</v>
      </c>
      <c r="C1357" s="50" t="s">
        <v>508</v>
      </c>
      <c r="D1357" s="50" t="s">
        <v>524</v>
      </c>
      <c r="E1357" s="50" t="str">
        <f t="shared" si="30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126</v>
      </c>
      <c r="C1358" s="50" t="s">
        <v>508</v>
      </c>
      <c r="D1358" s="50" t="s">
        <v>526</v>
      </c>
      <c r="E1358" s="50" t="str">
        <f t="shared" si="309"/>
        <v>solar PV</v>
      </c>
      <c r="F1358" s="50">
        <f>F632/SUMIFS(F$3:F$722,$B$3:$B$722,$B1358)*SUMIFS(Calculations!$E$3:$E$53,Calculations!$A$3:$A$53,$B1358)</f>
        <v>0</v>
      </c>
      <c r="G1358" s="50">
        <f>G632/SUMIFS(G$3:G$722,$B$3:$B$722,$B1358)*SUMIFS(Calculations!$E$3:$E$53,Calculations!$A$3:$A$53,$B1358)</f>
        <v>0</v>
      </c>
      <c r="H1358" s="50">
        <f>H632/SUMIFS(H$3:H$722,$B$3:$B$722,$B1358)*SUMIFS(Calculations!$E$3:$E$53,Calculations!$A$3:$A$53,$B1358)</f>
        <v>0</v>
      </c>
      <c r="I1358" s="50">
        <f>I632/SUMIFS(I$3:I$722,$B$3:$B$722,$B1358)*SUMIFS(Calculations!$E$3:$E$53,Calculations!$A$3:$A$53,$B1358)</f>
        <v>0</v>
      </c>
      <c r="J1358" s="50">
        <f>J632/SUMIFS(J$3:J$722,$B$3:$B$722,$B1358)*SUMIFS(Calculations!$E$3:$E$53,Calculations!$A$3:$A$53,$B1358)</f>
        <v>0</v>
      </c>
      <c r="K1358" s="50">
        <f>K632/SUMIFS(K$3:K$722,$B$3:$B$722,$B1358)*SUMIFS(Calculations!$E$3:$E$53,Calculations!$A$3:$A$53,$B1358)</f>
        <v>0</v>
      </c>
      <c r="L1358" s="50">
        <f>L632/SUMIFS(L$3:L$722,$B$3:$B$722,$B1358)*SUMIFS(Calculations!$E$3:$E$53,Calculations!$A$3:$A$53,$B1358)</f>
        <v>0</v>
      </c>
      <c r="M1358" s="50">
        <f>M632/SUMIFS(M$3:M$722,$B$3:$B$722,$B1358)*SUMIFS(Calculations!$E$3:$E$53,Calculations!$A$3:$A$53,$B1358)</f>
        <v>0</v>
      </c>
      <c r="N1358" s="50">
        <f>N632/SUMIFS(N$3:N$722,$B$3:$B$722,$B1358)*SUMIFS(Calculations!$E$3:$E$53,Calculations!$A$3:$A$53,$B1358)</f>
        <v>0</v>
      </c>
      <c r="O1358" s="50">
        <f>O632/SUMIFS(O$3:O$722,$B$3:$B$722,$B1358)*SUMIFS(Calculations!$E$3:$E$53,Calculations!$A$3:$A$53,$B1358)</f>
        <v>0</v>
      </c>
      <c r="P1358" s="50">
        <f>P632/SUMIFS(P$3:P$722,$B$3:$B$722,$B1358)*SUMIFS(Calculations!$E$3:$E$53,Calculations!$A$3:$A$53,$B1358)</f>
        <v>0</v>
      </c>
      <c r="Q1358" s="50">
        <f>Q632/SUMIFS(Q$3:Q$722,$B$3:$B$722,$B1358)*SUMIFS(Calculations!$E$3:$E$53,Calculations!$A$3:$A$53,$B1358)</f>
        <v>0</v>
      </c>
      <c r="R1358" s="50">
        <f>R632/SUMIFS(R$3:R$722,$B$3:$B$722,$B1358)*SUMIFS(Calculations!$E$3:$E$53,Calculations!$A$3:$A$53,$B1358)</f>
        <v>0</v>
      </c>
    </row>
    <row r="1359" spans="2:18" ht="15.75" customHeight="1">
      <c r="B1359" s="50" t="s">
        <v>132</v>
      </c>
      <c r="C1359" s="50" t="s">
        <v>508</v>
      </c>
      <c r="D1359" s="50" t="s">
        <v>511</v>
      </c>
      <c r="E1359" s="50" t="str">
        <f t="shared" si="30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132</v>
      </c>
      <c r="C1360" s="50" t="s">
        <v>508</v>
      </c>
      <c r="D1360" s="50" t="s">
        <v>512</v>
      </c>
      <c r="E1360" s="50" t="str">
        <f t="shared" si="30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132</v>
      </c>
      <c r="C1361" s="50" t="s">
        <v>508</v>
      </c>
      <c r="D1361" s="50" t="s">
        <v>513</v>
      </c>
      <c r="E1361" s="50" t="str">
        <f t="shared" si="30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132</v>
      </c>
      <c r="C1362" s="50" t="s">
        <v>508</v>
      </c>
      <c r="D1362" s="50" t="s">
        <v>514</v>
      </c>
      <c r="E1362" s="50" t="str">
        <f t="shared" si="30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132</v>
      </c>
      <c r="C1363" s="50" t="s">
        <v>508</v>
      </c>
      <c r="D1363" s="50" t="s">
        <v>515</v>
      </c>
      <c r="E1363" s="50" t="str">
        <f t="shared" si="30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132</v>
      </c>
      <c r="C1364" s="50" t="s">
        <v>508</v>
      </c>
      <c r="D1364" s="50" t="s">
        <v>517</v>
      </c>
      <c r="E1364" s="50" t="str">
        <f t="shared" si="30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132</v>
      </c>
      <c r="C1365" s="50" t="s">
        <v>508</v>
      </c>
      <c r="D1365" s="50" t="s">
        <v>516</v>
      </c>
      <c r="E1365" s="50" t="str">
        <f t="shared" si="30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132</v>
      </c>
      <c r="C1366" s="50" t="s">
        <v>508</v>
      </c>
      <c r="D1366" s="50" t="s">
        <v>518</v>
      </c>
      <c r="E1366" s="50" t="str">
        <f t="shared" si="30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132</v>
      </c>
      <c r="C1367" s="50" t="s">
        <v>508</v>
      </c>
      <c r="D1367" s="50" t="s">
        <v>519</v>
      </c>
      <c r="E1367" s="50" t="str">
        <f t="shared" si="30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132</v>
      </c>
      <c r="C1368" s="50" t="s">
        <v>508</v>
      </c>
      <c r="D1368" s="50" t="s">
        <v>520</v>
      </c>
      <c r="E1368" s="50" t="str">
        <f t="shared" si="30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132</v>
      </c>
      <c r="C1369" s="50" t="s">
        <v>508</v>
      </c>
      <c r="D1369" s="50" t="s">
        <v>521</v>
      </c>
      <c r="E1369" s="50" t="str">
        <f t="shared" ref="E1369:E1432" si="310">LOOKUP(D1369,$U$2:$V$15,$V$2:$V$15)</f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132</v>
      </c>
      <c r="C1370" s="50" t="s">
        <v>508</v>
      </c>
      <c r="D1370" s="50" t="s">
        <v>522</v>
      </c>
      <c r="E1370" s="50" t="str">
        <f t="shared" si="310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132</v>
      </c>
      <c r="C1371" s="50" t="s">
        <v>508</v>
      </c>
      <c r="D1371" s="50" t="s">
        <v>523</v>
      </c>
      <c r="E1371" s="50" t="str">
        <f t="shared" si="310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132</v>
      </c>
      <c r="C1372" s="50" t="s">
        <v>508</v>
      </c>
      <c r="D1372" s="50" t="s">
        <v>524</v>
      </c>
      <c r="E1372" s="50" t="str">
        <f t="shared" si="310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132</v>
      </c>
      <c r="C1373" s="50" t="s">
        <v>508</v>
      </c>
      <c r="D1373" s="50" t="s">
        <v>526</v>
      </c>
      <c r="E1373" s="50" t="str">
        <f t="shared" si="310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129</v>
      </c>
      <c r="C1374" s="50" t="s">
        <v>508</v>
      </c>
      <c r="D1374" s="50" t="s">
        <v>511</v>
      </c>
      <c r="E1374" s="50" t="str">
        <f t="shared" si="310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129</v>
      </c>
      <c r="C1375" s="50" t="s">
        <v>508</v>
      </c>
      <c r="D1375" s="50" t="s">
        <v>512</v>
      </c>
      <c r="E1375" s="50" t="str">
        <f t="shared" si="310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129</v>
      </c>
      <c r="C1376" s="50" t="s">
        <v>508</v>
      </c>
      <c r="D1376" s="50" t="s">
        <v>513</v>
      </c>
      <c r="E1376" s="50" t="str">
        <f t="shared" si="310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129</v>
      </c>
      <c r="C1377" s="50" t="s">
        <v>508</v>
      </c>
      <c r="D1377" s="50" t="s">
        <v>514</v>
      </c>
      <c r="E1377" s="50" t="str">
        <f t="shared" si="310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129</v>
      </c>
      <c r="C1378" s="50" t="s">
        <v>508</v>
      </c>
      <c r="D1378" s="50" t="s">
        <v>515</v>
      </c>
      <c r="E1378" s="50" t="str">
        <f t="shared" si="310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129</v>
      </c>
      <c r="C1379" s="50" t="s">
        <v>508</v>
      </c>
      <c r="D1379" s="50" t="s">
        <v>517</v>
      </c>
      <c r="E1379" s="50" t="str">
        <f t="shared" si="310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129</v>
      </c>
      <c r="C1380" s="50" t="s">
        <v>508</v>
      </c>
      <c r="D1380" s="50" t="s">
        <v>516</v>
      </c>
      <c r="E1380" s="50" t="str">
        <f t="shared" si="310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129</v>
      </c>
      <c r="C1381" s="50" t="s">
        <v>508</v>
      </c>
      <c r="D1381" s="50" t="s">
        <v>518</v>
      </c>
      <c r="E1381" s="50" t="str">
        <f t="shared" si="310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129</v>
      </c>
      <c r="C1382" s="50" t="s">
        <v>508</v>
      </c>
      <c r="D1382" s="50" t="s">
        <v>519</v>
      </c>
      <c r="E1382" s="50" t="str">
        <f t="shared" si="310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129</v>
      </c>
      <c r="C1383" s="50" t="s">
        <v>508</v>
      </c>
      <c r="D1383" s="50" t="s">
        <v>520</v>
      </c>
      <c r="E1383" s="50" t="str">
        <f t="shared" si="310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129</v>
      </c>
      <c r="C1384" s="50" t="s">
        <v>508</v>
      </c>
      <c r="D1384" s="50" t="s">
        <v>521</v>
      </c>
      <c r="E1384" s="50" t="str">
        <f t="shared" si="310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129</v>
      </c>
      <c r="C1385" s="50" t="s">
        <v>508</v>
      </c>
      <c r="D1385" s="50" t="s">
        <v>522</v>
      </c>
      <c r="E1385" s="50" t="str">
        <f t="shared" si="310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129</v>
      </c>
      <c r="C1386" s="50" t="s">
        <v>508</v>
      </c>
      <c r="D1386" s="50" t="s">
        <v>523</v>
      </c>
      <c r="E1386" s="50" t="str">
        <f t="shared" si="310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129</v>
      </c>
      <c r="C1387" s="50" t="s">
        <v>508</v>
      </c>
      <c r="D1387" s="50" t="s">
        <v>524</v>
      </c>
      <c r="E1387" s="50" t="str">
        <f t="shared" si="310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129</v>
      </c>
      <c r="C1388" s="50" t="s">
        <v>508</v>
      </c>
      <c r="D1388" s="50" t="s">
        <v>526</v>
      </c>
      <c r="E1388" s="50" t="str">
        <f t="shared" si="310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135</v>
      </c>
      <c r="C1389" s="50" t="s">
        <v>508</v>
      </c>
      <c r="D1389" s="50" t="s">
        <v>511</v>
      </c>
      <c r="E1389" s="50" t="str">
        <f t="shared" si="310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135</v>
      </c>
      <c r="C1390" s="50" t="s">
        <v>508</v>
      </c>
      <c r="D1390" s="50" t="s">
        <v>512</v>
      </c>
      <c r="E1390" s="50" t="str">
        <f t="shared" si="310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135</v>
      </c>
      <c r="C1391" s="50" t="s">
        <v>508</v>
      </c>
      <c r="D1391" s="50" t="s">
        <v>513</v>
      </c>
      <c r="E1391" s="50" t="str">
        <f t="shared" si="310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135</v>
      </c>
      <c r="C1392" s="50" t="s">
        <v>508</v>
      </c>
      <c r="D1392" s="50" t="s">
        <v>514</v>
      </c>
      <c r="E1392" s="50" t="str">
        <f t="shared" si="310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135</v>
      </c>
      <c r="C1393" s="50" t="s">
        <v>508</v>
      </c>
      <c r="D1393" s="50" t="s">
        <v>515</v>
      </c>
      <c r="E1393" s="50" t="str">
        <f t="shared" si="310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135</v>
      </c>
      <c r="C1394" s="50" t="s">
        <v>508</v>
      </c>
      <c r="D1394" s="50" t="s">
        <v>517</v>
      </c>
      <c r="E1394" s="50" t="str">
        <f t="shared" si="310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135</v>
      </c>
      <c r="C1395" s="50" t="s">
        <v>508</v>
      </c>
      <c r="D1395" s="50" t="s">
        <v>516</v>
      </c>
      <c r="E1395" s="50" t="str">
        <f t="shared" si="310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135</v>
      </c>
      <c r="C1396" s="50" t="s">
        <v>508</v>
      </c>
      <c r="D1396" s="50" t="s">
        <v>518</v>
      </c>
      <c r="E1396" s="50" t="str">
        <f t="shared" si="310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135</v>
      </c>
      <c r="C1397" s="50" t="s">
        <v>508</v>
      </c>
      <c r="D1397" s="50" t="s">
        <v>519</v>
      </c>
      <c r="E1397" s="50" t="str">
        <f t="shared" si="310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135</v>
      </c>
      <c r="C1398" s="50" t="s">
        <v>508</v>
      </c>
      <c r="D1398" s="50" t="s">
        <v>520</v>
      </c>
      <c r="E1398" s="50" t="str">
        <f t="shared" si="310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135</v>
      </c>
      <c r="C1399" s="50" t="s">
        <v>508</v>
      </c>
      <c r="D1399" s="50" t="s">
        <v>521</v>
      </c>
      <c r="E1399" s="50" t="str">
        <f t="shared" si="310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135</v>
      </c>
      <c r="C1400" s="50" t="s">
        <v>508</v>
      </c>
      <c r="D1400" s="50" t="s">
        <v>522</v>
      </c>
      <c r="E1400" s="50" t="str">
        <f t="shared" si="310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135</v>
      </c>
      <c r="C1401" s="50" t="s">
        <v>508</v>
      </c>
      <c r="D1401" s="50" t="s">
        <v>523</v>
      </c>
      <c r="E1401" s="50" t="str">
        <f t="shared" si="310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135</v>
      </c>
      <c r="C1402" s="50" t="s">
        <v>508</v>
      </c>
      <c r="D1402" s="50" t="s">
        <v>524</v>
      </c>
      <c r="E1402" s="50" t="str">
        <f t="shared" si="310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135</v>
      </c>
      <c r="C1403" s="50" t="s">
        <v>508</v>
      </c>
      <c r="D1403" s="50" t="s">
        <v>526</v>
      </c>
      <c r="E1403" s="50" t="str">
        <f t="shared" si="310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140</v>
      </c>
      <c r="C1404" s="50" t="s">
        <v>508</v>
      </c>
      <c r="D1404" s="50" t="s">
        <v>511</v>
      </c>
      <c r="E1404" s="50" t="str">
        <f t="shared" si="310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140</v>
      </c>
      <c r="C1405" s="50" t="s">
        <v>508</v>
      </c>
      <c r="D1405" s="50" t="s">
        <v>512</v>
      </c>
      <c r="E1405" s="50" t="str">
        <f t="shared" si="310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140</v>
      </c>
      <c r="C1406" s="50" t="s">
        <v>508</v>
      </c>
      <c r="D1406" s="50" t="s">
        <v>513</v>
      </c>
      <c r="E1406" s="50" t="str">
        <f t="shared" si="310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140</v>
      </c>
      <c r="C1407" s="50" t="s">
        <v>508</v>
      </c>
      <c r="D1407" s="50" t="s">
        <v>514</v>
      </c>
      <c r="E1407" s="50" t="str">
        <f t="shared" si="310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140</v>
      </c>
      <c r="C1408" s="50" t="s">
        <v>508</v>
      </c>
      <c r="D1408" s="50" t="s">
        <v>515</v>
      </c>
      <c r="E1408" s="50" t="str">
        <f t="shared" si="310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140</v>
      </c>
      <c r="C1409" s="50" t="s">
        <v>508</v>
      </c>
      <c r="D1409" s="50" t="s">
        <v>517</v>
      </c>
      <c r="E1409" s="50" t="str">
        <f t="shared" si="310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140</v>
      </c>
      <c r="C1410" s="50" t="s">
        <v>508</v>
      </c>
      <c r="D1410" s="50" t="s">
        <v>516</v>
      </c>
      <c r="E1410" s="50" t="str">
        <f t="shared" si="310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140</v>
      </c>
      <c r="C1411" s="50" t="s">
        <v>508</v>
      </c>
      <c r="D1411" s="50" t="s">
        <v>518</v>
      </c>
      <c r="E1411" s="50" t="str">
        <f t="shared" si="310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140</v>
      </c>
      <c r="C1412" s="50" t="s">
        <v>508</v>
      </c>
      <c r="D1412" s="50" t="s">
        <v>519</v>
      </c>
      <c r="E1412" s="50" t="str">
        <f t="shared" si="310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140</v>
      </c>
      <c r="C1413" s="50" t="s">
        <v>508</v>
      </c>
      <c r="D1413" s="50" t="s">
        <v>520</v>
      </c>
      <c r="E1413" s="50" t="str">
        <f t="shared" si="310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140</v>
      </c>
      <c r="C1414" s="50" t="s">
        <v>508</v>
      </c>
      <c r="D1414" s="50" t="s">
        <v>521</v>
      </c>
      <c r="E1414" s="50" t="str">
        <f t="shared" si="310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140</v>
      </c>
      <c r="C1415" s="50" t="s">
        <v>508</v>
      </c>
      <c r="D1415" s="50" t="s">
        <v>522</v>
      </c>
      <c r="E1415" s="50" t="str">
        <f t="shared" si="310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140</v>
      </c>
      <c r="C1416" s="50" t="s">
        <v>508</v>
      </c>
      <c r="D1416" s="50" t="s">
        <v>523</v>
      </c>
      <c r="E1416" s="50" t="str">
        <f t="shared" si="310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140</v>
      </c>
      <c r="C1417" s="50" t="s">
        <v>508</v>
      </c>
      <c r="D1417" s="50" t="s">
        <v>524</v>
      </c>
      <c r="E1417" s="50" t="str">
        <f t="shared" si="310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140</v>
      </c>
      <c r="C1418" s="50" t="s">
        <v>508</v>
      </c>
      <c r="D1418" s="50" t="s">
        <v>526</v>
      </c>
      <c r="E1418" s="50" t="str">
        <f t="shared" si="310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138</v>
      </c>
      <c r="C1419" s="50" t="s">
        <v>508</v>
      </c>
      <c r="D1419" s="50" t="s">
        <v>511</v>
      </c>
      <c r="E1419" s="50" t="str">
        <f t="shared" si="310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138</v>
      </c>
      <c r="C1420" s="50" t="s">
        <v>508</v>
      </c>
      <c r="D1420" s="50" t="s">
        <v>512</v>
      </c>
      <c r="E1420" s="50" t="str">
        <f t="shared" si="310"/>
        <v>hard coal</v>
      </c>
      <c r="F1420" s="50">
        <f>F694/SUMIFS(F$3:F$722,$B$3:$B$722,$B1420)*SUMIFS(Calculations!$E$3:$E$53,Calculations!$A$3:$A$53,$B1420)</f>
        <v>0</v>
      </c>
      <c r="G1420" s="50">
        <f>G694/SUMIFS(G$3:G$722,$B$3:$B$722,$B1420)*SUMIFS(Calculations!$E$3:$E$53,Calculations!$A$3:$A$53,$B1420)</f>
        <v>0</v>
      </c>
      <c r="H1420" s="50">
        <f>H694/SUMIFS(H$3:H$722,$B$3:$B$722,$B1420)*SUMIFS(Calculations!$E$3:$E$53,Calculations!$A$3:$A$53,$B1420)</f>
        <v>0</v>
      </c>
      <c r="I1420" s="50">
        <f>I694/SUMIFS(I$3:I$722,$B$3:$B$722,$B1420)*SUMIFS(Calculations!$E$3:$E$53,Calculations!$A$3:$A$53,$B1420)</f>
        <v>0</v>
      </c>
      <c r="J1420" s="50">
        <f>J694/SUMIFS(J$3:J$722,$B$3:$B$722,$B1420)*SUMIFS(Calculations!$E$3:$E$53,Calculations!$A$3:$A$53,$B1420)</f>
        <v>0</v>
      </c>
      <c r="K1420" s="50">
        <f>K694/SUMIFS(K$3:K$722,$B$3:$B$722,$B1420)*SUMIFS(Calculations!$E$3:$E$53,Calculations!$A$3:$A$53,$B1420)</f>
        <v>0</v>
      </c>
      <c r="L1420" s="50">
        <f>L694/SUMIFS(L$3:L$722,$B$3:$B$722,$B1420)*SUMIFS(Calculations!$E$3:$E$53,Calculations!$A$3:$A$53,$B1420)</f>
        <v>0</v>
      </c>
      <c r="M1420" s="50">
        <f>M694/SUMIFS(M$3:M$722,$B$3:$B$722,$B1420)*SUMIFS(Calculations!$E$3:$E$53,Calculations!$A$3:$A$53,$B1420)</f>
        <v>0</v>
      </c>
      <c r="N1420" s="50">
        <f>N694/SUMIFS(N$3:N$722,$B$3:$B$722,$B1420)*SUMIFS(Calculations!$E$3:$E$53,Calculations!$A$3:$A$53,$B1420)</f>
        <v>0</v>
      </c>
      <c r="O1420" s="50">
        <f>O694/SUMIFS(O$3:O$722,$B$3:$B$722,$B1420)*SUMIFS(Calculations!$E$3:$E$53,Calculations!$A$3:$A$53,$B1420)</f>
        <v>0</v>
      </c>
      <c r="P1420" s="50">
        <f>P694/SUMIFS(P$3:P$722,$B$3:$B$722,$B1420)*SUMIFS(Calculations!$E$3:$E$53,Calculations!$A$3:$A$53,$B1420)</f>
        <v>0</v>
      </c>
      <c r="Q1420" s="50">
        <f>Q694/SUMIFS(Q$3:Q$722,$B$3:$B$722,$B1420)*SUMIFS(Calculations!$E$3:$E$53,Calculations!$A$3:$A$53,$B1420)</f>
        <v>0</v>
      </c>
      <c r="R1420" s="50">
        <f>R694/SUMIFS(R$3:R$722,$B$3:$B$722,$B1420)*SUMIFS(Calculations!$E$3:$E$53,Calculations!$A$3:$A$53,$B1420)</f>
        <v>0</v>
      </c>
    </row>
    <row r="1421" spans="2:18" ht="15.75" customHeight="1">
      <c r="B1421" s="50" t="s">
        <v>138</v>
      </c>
      <c r="C1421" s="50" t="s">
        <v>508</v>
      </c>
      <c r="D1421" s="50" t="s">
        <v>513</v>
      </c>
      <c r="E1421" s="50" t="str">
        <f t="shared" si="310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138</v>
      </c>
      <c r="C1422" s="50" t="s">
        <v>508</v>
      </c>
      <c r="D1422" s="50" t="s">
        <v>514</v>
      </c>
      <c r="E1422" s="50" t="str">
        <f t="shared" si="310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138</v>
      </c>
      <c r="C1423" s="50" t="s">
        <v>508</v>
      </c>
      <c r="D1423" s="50" t="s">
        <v>515</v>
      </c>
      <c r="E1423" s="50" t="str">
        <f t="shared" si="310"/>
        <v>hydro</v>
      </c>
      <c r="F1423" s="50">
        <f>F697/SUMIFS(F$3:F$722,$B$3:$B$722,$B1423)*SUMIFS(Calculations!$E$3:$E$53,Calculations!$A$3:$A$53,$B1423)</f>
        <v>0</v>
      </c>
      <c r="G1423" s="50">
        <f>G697/SUMIFS(G$3:G$722,$B$3:$B$722,$B1423)*SUMIFS(Calculations!$E$3:$E$53,Calculations!$A$3:$A$53,$B1423)</f>
        <v>0</v>
      </c>
      <c r="H1423" s="50">
        <f>H697/SUMIFS(H$3:H$722,$B$3:$B$722,$B1423)*SUMIFS(Calculations!$E$3:$E$53,Calculations!$A$3:$A$53,$B1423)</f>
        <v>0</v>
      </c>
      <c r="I1423" s="50">
        <f>I697/SUMIFS(I$3:I$722,$B$3:$B$722,$B1423)*SUMIFS(Calculations!$E$3:$E$53,Calculations!$A$3:$A$53,$B1423)</f>
        <v>0</v>
      </c>
      <c r="J1423" s="50">
        <f>J697/SUMIFS(J$3:J$722,$B$3:$B$722,$B1423)*SUMIFS(Calculations!$E$3:$E$53,Calculations!$A$3:$A$53,$B1423)</f>
        <v>0</v>
      </c>
      <c r="K1423" s="50">
        <f>K697/SUMIFS(K$3:K$722,$B$3:$B$722,$B1423)*SUMIFS(Calculations!$E$3:$E$53,Calculations!$A$3:$A$53,$B1423)</f>
        <v>0</v>
      </c>
      <c r="L1423" s="50">
        <f>L697/SUMIFS(L$3:L$722,$B$3:$B$722,$B1423)*SUMIFS(Calculations!$E$3:$E$53,Calculations!$A$3:$A$53,$B1423)</f>
        <v>0</v>
      </c>
      <c r="M1423" s="50">
        <f>M697/SUMIFS(M$3:M$722,$B$3:$B$722,$B1423)*SUMIFS(Calculations!$E$3:$E$53,Calculations!$A$3:$A$53,$B1423)</f>
        <v>0</v>
      </c>
      <c r="N1423" s="50">
        <f>N697/SUMIFS(N$3:N$722,$B$3:$B$722,$B1423)*SUMIFS(Calculations!$E$3:$E$53,Calculations!$A$3:$A$53,$B1423)</f>
        <v>0</v>
      </c>
      <c r="O1423" s="50">
        <f>O697/SUMIFS(O$3:O$722,$B$3:$B$722,$B1423)*SUMIFS(Calculations!$E$3:$E$53,Calculations!$A$3:$A$53,$B1423)</f>
        <v>0</v>
      </c>
      <c r="P1423" s="50">
        <f>P697/SUMIFS(P$3:P$722,$B$3:$B$722,$B1423)*SUMIFS(Calculations!$E$3:$E$53,Calculations!$A$3:$A$53,$B1423)</f>
        <v>0</v>
      </c>
      <c r="Q1423" s="50">
        <f>Q697/SUMIFS(Q$3:Q$722,$B$3:$B$722,$B1423)*SUMIFS(Calculations!$E$3:$E$53,Calculations!$A$3:$A$53,$B1423)</f>
        <v>0</v>
      </c>
      <c r="R1423" s="50">
        <f>R697/SUMIFS(R$3:R$722,$B$3:$B$722,$B1423)*SUMIFS(Calculations!$E$3:$E$53,Calculations!$A$3:$A$53,$B1423)</f>
        <v>0</v>
      </c>
    </row>
    <row r="1424" spans="2:18" ht="15.75" customHeight="1">
      <c r="B1424" s="50" t="s">
        <v>138</v>
      </c>
      <c r="C1424" s="50" t="s">
        <v>508</v>
      </c>
      <c r="D1424" s="50" t="s">
        <v>517</v>
      </c>
      <c r="E1424" s="50" t="str">
        <f t="shared" si="310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138</v>
      </c>
      <c r="C1425" s="50" t="s">
        <v>508</v>
      </c>
      <c r="D1425" s="50" t="s">
        <v>516</v>
      </c>
      <c r="E1425" s="50" t="str">
        <f t="shared" si="310"/>
        <v>onshore wind</v>
      </c>
      <c r="F1425" s="50">
        <f>F699/SUMIFS(F$3:F$722,$B$3:$B$722,$B1425)*SUMIFS(Calculations!$E$3:$E$53,Calculations!$A$3:$A$53,$B1425)</f>
        <v>0</v>
      </c>
      <c r="G1425" s="50">
        <f>G699/SUMIFS(G$3:G$722,$B$3:$B$722,$B1425)*SUMIFS(Calculations!$E$3:$E$53,Calculations!$A$3:$A$53,$B1425)</f>
        <v>0</v>
      </c>
      <c r="H1425" s="50">
        <f>H699/SUMIFS(H$3:H$722,$B$3:$B$722,$B1425)*SUMIFS(Calculations!$E$3:$E$53,Calculations!$A$3:$A$53,$B1425)</f>
        <v>0</v>
      </c>
      <c r="I1425" s="50">
        <f>I699/SUMIFS(I$3:I$722,$B$3:$B$722,$B1425)*SUMIFS(Calculations!$E$3:$E$53,Calculations!$A$3:$A$53,$B1425)</f>
        <v>0</v>
      </c>
      <c r="J1425" s="50">
        <f>J699/SUMIFS(J$3:J$722,$B$3:$B$722,$B1425)*SUMIFS(Calculations!$E$3:$E$53,Calculations!$A$3:$A$53,$B1425)</f>
        <v>0</v>
      </c>
      <c r="K1425" s="50">
        <f>K699/SUMIFS(K$3:K$722,$B$3:$B$722,$B1425)*SUMIFS(Calculations!$E$3:$E$53,Calculations!$A$3:$A$53,$B1425)</f>
        <v>0</v>
      </c>
      <c r="L1425" s="50">
        <f>L699/SUMIFS(L$3:L$722,$B$3:$B$722,$B1425)*SUMIFS(Calculations!$E$3:$E$53,Calculations!$A$3:$A$53,$B1425)</f>
        <v>0</v>
      </c>
      <c r="M1425" s="50">
        <f>M699/SUMIFS(M$3:M$722,$B$3:$B$722,$B1425)*SUMIFS(Calculations!$E$3:$E$53,Calculations!$A$3:$A$53,$B1425)</f>
        <v>0</v>
      </c>
      <c r="N1425" s="50">
        <f>N699/SUMIFS(N$3:N$722,$B$3:$B$722,$B1425)*SUMIFS(Calculations!$E$3:$E$53,Calculations!$A$3:$A$53,$B1425)</f>
        <v>0</v>
      </c>
      <c r="O1425" s="50">
        <f>O699/SUMIFS(O$3:O$722,$B$3:$B$722,$B1425)*SUMIFS(Calculations!$E$3:$E$53,Calculations!$A$3:$A$53,$B1425)</f>
        <v>0</v>
      </c>
      <c r="P1425" s="50">
        <f>P699/SUMIFS(P$3:P$722,$B$3:$B$722,$B1425)*SUMIFS(Calculations!$E$3:$E$53,Calculations!$A$3:$A$53,$B1425)</f>
        <v>0</v>
      </c>
      <c r="Q1425" s="50">
        <f>Q699/SUMIFS(Q$3:Q$722,$B$3:$B$722,$B1425)*SUMIFS(Calculations!$E$3:$E$53,Calculations!$A$3:$A$53,$B1425)</f>
        <v>0</v>
      </c>
      <c r="R1425" s="50">
        <f>R699/SUMIFS(R$3:R$722,$B$3:$B$722,$B1425)*SUMIFS(Calculations!$E$3:$E$53,Calculations!$A$3:$A$53,$B1425)</f>
        <v>0</v>
      </c>
    </row>
    <row r="1426" spans="2:18" ht="15.75" customHeight="1">
      <c r="B1426" s="50" t="s">
        <v>138</v>
      </c>
      <c r="C1426" s="50" t="s">
        <v>508</v>
      </c>
      <c r="D1426" s="50" t="s">
        <v>518</v>
      </c>
      <c r="E1426" s="50" t="str">
        <f t="shared" si="310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</v>
      </c>
      <c r="H1426" s="50">
        <f>H700/SUMIFS(H$3:H$722,$B$3:$B$722,$B1426)*SUMIFS(Calculations!$E$3:$E$53,Calculations!$A$3:$A$53,$B1426)</f>
        <v>0</v>
      </c>
      <c r="I1426" s="50">
        <f>I700/SUMIFS(I$3:I$722,$B$3:$B$722,$B1426)*SUMIFS(Calculations!$E$3:$E$53,Calculations!$A$3:$A$53,$B1426)</f>
        <v>0</v>
      </c>
      <c r="J1426" s="50">
        <f>J700/SUMIFS(J$3:J$722,$B$3:$B$722,$B1426)*SUMIFS(Calculations!$E$3:$E$53,Calculations!$A$3:$A$53,$B1426)</f>
        <v>0</v>
      </c>
      <c r="K1426" s="50">
        <f>K700/SUMIFS(K$3:K$722,$B$3:$B$722,$B1426)*SUMIFS(Calculations!$E$3:$E$53,Calculations!$A$3:$A$53,$B1426)</f>
        <v>0</v>
      </c>
      <c r="L1426" s="50">
        <f>L700/SUMIFS(L$3:L$722,$B$3:$B$722,$B1426)*SUMIFS(Calculations!$E$3:$E$53,Calculations!$A$3:$A$53,$B1426)</f>
        <v>0</v>
      </c>
      <c r="M1426" s="50">
        <f>M700/SUMIFS(M$3:M$722,$B$3:$B$722,$B1426)*SUMIFS(Calculations!$E$3:$E$53,Calculations!$A$3:$A$53,$B1426)</f>
        <v>0</v>
      </c>
      <c r="N1426" s="50">
        <f>N700/SUMIFS(N$3:N$722,$B$3:$B$722,$B1426)*SUMIFS(Calculations!$E$3:$E$53,Calculations!$A$3:$A$53,$B1426)</f>
        <v>0</v>
      </c>
      <c r="O1426" s="50">
        <f>O700/SUMIFS(O$3:O$722,$B$3:$B$722,$B1426)*SUMIFS(Calculations!$E$3:$E$53,Calculations!$A$3:$A$53,$B1426)</f>
        <v>0</v>
      </c>
      <c r="P1426" s="50">
        <f>P700/SUMIFS(P$3:P$722,$B$3:$B$722,$B1426)*SUMIFS(Calculations!$E$3:$E$53,Calculations!$A$3:$A$53,$B1426)</f>
        <v>0</v>
      </c>
      <c r="Q1426" s="50">
        <f>Q700/SUMIFS(Q$3:Q$722,$B$3:$B$722,$B1426)*SUMIFS(Calculations!$E$3:$E$53,Calculations!$A$3:$A$53,$B1426)</f>
        <v>0</v>
      </c>
      <c r="R1426" s="50">
        <f>R700/SUMIFS(R$3:R$722,$B$3:$B$722,$B1426)*SUMIFS(Calculations!$E$3:$E$53,Calculations!$A$3:$A$53,$B1426)</f>
        <v>0</v>
      </c>
    </row>
    <row r="1427" spans="2:18" ht="15.75" customHeight="1">
      <c r="B1427" s="50" t="s">
        <v>138</v>
      </c>
      <c r="C1427" s="50" t="s">
        <v>508</v>
      </c>
      <c r="D1427" s="50" t="s">
        <v>519</v>
      </c>
      <c r="E1427" s="50" t="str">
        <f t="shared" si="310"/>
        <v>natural gas peaker</v>
      </c>
      <c r="F1427" s="50">
        <f>F701/SUMIFS(F$3:F$722,$B$3:$B$722,$B1427)*SUMIFS(Calculations!$E$3:$E$53,Calculations!$A$3:$A$53,$B1427)</f>
        <v>0</v>
      </c>
      <c r="G1427" s="50">
        <f>G701/SUMIFS(G$3:G$722,$B$3:$B$722,$B1427)*SUMIFS(Calculations!$E$3:$E$53,Calculations!$A$3:$A$53,$B1427)</f>
        <v>0</v>
      </c>
      <c r="H1427" s="50">
        <f>H701/SUMIFS(H$3:H$722,$B$3:$B$722,$B1427)*SUMIFS(Calculations!$E$3:$E$53,Calculations!$A$3:$A$53,$B1427)</f>
        <v>0</v>
      </c>
      <c r="I1427" s="50">
        <f>I701/SUMIFS(I$3:I$722,$B$3:$B$722,$B1427)*SUMIFS(Calculations!$E$3:$E$53,Calculations!$A$3:$A$53,$B1427)</f>
        <v>0</v>
      </c>
      <c r="J1427" s="50">
        <f>J701/SUMIFS(J$3:J$722,$B$3:$B$722,$B1427)*SUMIFS(Calculations!$E$3:$E$53,Calculations!$A$3:$A$53,$B1427)</f>
        <v>0</v>
      </c>
      <c r="K1427" s="50">
        <f>K701/SUMIFS(K$3:K$722,$B$3:$B$722,$B1427)*SUMIFS(Calculations!$E$3:$E$53,Calculations!$A$3:$A$53,$B1427)</f>
        <v>0</v>
      </c>
      <c r="L1427" s="50">
        <f>L701/SUMIFS(L$3:L$722,$B$3:$B$722,$B1427)*SUMIFS(Calculations!$E$3:$E$53,Calculations!$A$3:$A$53,$B1427)</f>
        <v>0</v>
      </c>
      <c r="M1427" s="50">
        <f>M701/SUMIFS(M$3:M$722,$B$3:$B$722,$B1427)*SUMIFS(Calculations!$E$3:$E$53,Calculations!$A$3:$A$53,$B1427)</f>
        <v>0</v>
      </c>
      <c r="N1427" s="50">
        <f>N701/SUMIFS(N$3:N$722,$B$3:$B$722,$B1427)*SUMIFS(Calculations!$E$3:$E$53,Calculations!$A$3:$A$53,$B1427)</f>
        <v>0</v>
      </c>
      <c r="O1427" s="50">
        <f>O701/SUMIFS(O$3:O$722,$B$3:$B$722,$B1427)*SUMIFS(Calculations!$E$3:$E$53,Calculations!$A$3:$A$53,$B1427)</f>
        <v>0</v>
      </c>
      <c r="P1427" s="50">
        <f>P701/SUMIFS(P$3:P$722,$B$3:$B$722,$B1427)*SUMIFS(Calculations!$E$3:$E$53,Calculations!$A$3:$A$53,$B1427)</f>
        <v>0</v>
      </c>
      <c r="Q1427" s="50">
        <f>Q701/SUMIFS(Q$3:Q$722,$B$3:$B$722,$B1427)*SUMIFS(Calculations!$E$3:$E$53,Calculations!$A$3:$A$53,$B1427)</f>
        <v>0</v>
      </c>
      <c r="R1427" s="50">
        <f>R701/SUMIFS(R$3:R$722,$B$3:$B$722,$B1427)*SUMIFS(Calculations!$E$3:$E$53,Calculations!$A$3:$A$53,$B1427)</f>
        <v>0</v>
      </c>
    </row>
    <row r="1428" spans="2:18" ht="15.75" customHeight="1">
      <c r="B1428" s="50" t="s">
        <v>138</v>
      </c>
      <c r="C1428" s="50" t="s">
        <v>508</v>
      </c>
      <c r="D1428" s="50" t="s">
        <v>520</v>
      </c>
      <c r="E1428" s="50" t="str">
        <f t="shared" si="310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138</v>
      </c>
      <c r="C1429" s="50" t="s">
        <v>508</v>
      </c>
      <c r="D1429" s="50" t="s">
        <v>521</v>
      </c>
      <c r="E1429" s="50" t="str">
        <f t="shared" si="310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138</v>
      </c>
      <c r="C1430" s="50" t="s">
        <v>508</v>
      </c>
      <c r="D1430" s="50" t="s">
        <v>522</v>
      </c>
      <c r="E1430" s="50" t="str">
        <f t="shared" si="310"/>
        <v>crude oil</v>
      </c>
      <c r="F1430" s="50">
        <f>F704/SUMIFS(F$3:F$722,$B$3:$B$722,$B1430)*SUMIFS(Calculations!$E$3:$E$53,Calculations!$A$3:$A$53,$B1430)</f>
        <v>0</v>
      </c>
      <c r="G1430" s="50">
        <f>G704/SUMIFS(G$3:G$722,$B$3:$B$722,$B1430)*SUMIFS(Calculations!$E$3:$E$53,Calculations!$A$3:$A$53,$B1430)</f>
        <v>0</v>
      </c>
      <c r="H1430" s="50">
        <f>H704/SUMIFS(H$3:H$722,$B$3:$B$722,$B1430)*SUMIFS(Calculations!$E$3:$E$53,Calculations!$A$3:$A$53,$B1430)</f>
        <v>0</v>
      </c>
      <c r="I1430" s="50">
        <f>I704/SUMIFS(I$3:I$722,$B$3:$B$722,$B1430)*SUMIFS(Calculations!$E$3:$E$53,Calculations!$A$3:$A$53,$B1430)</f>
        <v>0</v>
      </c>
      <c r="J1430" s="50">
        <f>J704/SUMIFS(J$3:J$722,$B$3:$B$722,$B1430)*SUMIFS(Calculations!$E$3:$E$53,Calculations!$A$3:$A$53,$B1430)</f>
        <v>0</v>
      </c>
      <c r="K1430" s="50">
        <f>K704/SUMIFS(K$3:K$722,$B$3:$B$722,$B1430)*SUMIFS(Calculations!$E$3:$E$53,Calculations!$A$3:$A$53,$B1430)</f>
        <v>0</v>
      </c>
      <c r="L1430" s="50">
        <f>L704/SUMIFS(L$3:L$722,$B$3:$B$722,$B1430)*SUMIFS(Calculations!$E$3:$E$53,Calculations!$A$3:$A$53,$B1430)</f>
        <v>0</v>
      </c>
      <c r="M1430" s="50">
        <f>M704/SUMIFS(M$3:M$722,$B$3:$B$722,$B1430)*SUMIFS(Calculations!$E$3:$E$53,Calculations!$A$3:$A$53,$B1430)</f>
        <v>0</v>
      </c>
      <c r="N1430" s="50">
        <f>N704/SUMIFS(N$3:N$722,$B$3:$B$722,$B1430)*SUMIFS(Calculations!$E$3:$E$53,Calculations!$A$3:$A$53,$B1430)</f>
        <v>0</v>
      </c>
      <c r="O1430" s="50">
        <f>O704/SUMIFS(O$3:O$722,$B$3:$B$722,$B1430)*SUMIFS(Calculations!$E$3:$E$53,Calculations!$A$3:$A$53,$B1430)</f>
        <v>0</v>
      </c>
      <c r="P1430" s="50">
        <f>P704/SUMIFS(P$3:P$722,$B$3:$B$722,$B1430)*SUMIFS(Calculations!$E$3:$E$53,Calculations!$A$3:$A$53,$B1430)</f>
        <v>0</v>
      </c>
      <c r="Q1430" s="50">
        <f>Q704/SUMIFS(Q$3:Q$722,$B$3:$B$722,$B1430)*SUMIFS(Calculations!$E$3:$E$53,Calculations!$A$3:$A$53,$B1430)</f>
        <v>0</v>
      </c>
      <c r="R1430" s="50">
        <f>R704/SUMIFS(R$3:R$722,$B$3:$B$722,$B1430)*SUMIFS(Calculations!$E$3:$E$53,Calculations!$A$3:$A$53,$B1430)</f>
        <v>0</v>
      </c>
    </row>
    <row r="1431" spans="2:18" ht="15.75" customHeight="1">
      <c r="B1431" s="50" t="s">
        <v>138</v>
      </c>
      <c r="C1431" s="50" t="s">
        <v>508</v>
      </c>
      <c r="D1431" s="50" t="s">
        <v>523</v>
      </c>
      <c r="E1431" s="50" t="str">
        <f t="shared" si="310"/>
        <v>solar PV</v>
      </c>
      <c r="F1431" s="50">
        <f>F705/SUMIFS(F$3:F$722,$B$3:$B$722,$B1431)*SUMIFS(Calculations!$E$3:$E$53,Calculations!$A$3:$A$53,$B1431)</f>
        <v>0</v>
      </c>
      <c r="G1431" s="50">
        <f>G705/SUMIFS(G$3:G$722,$B$3:$B$722,$B1431)*SUMIFS(Calculations!$E$3:$E$53,Calculations!$A$3:$A$53,$B1431)</f>
        <v>0</v>
      </c>
      <c r="H1431" s="50">
        <f>H705/SUMIFS(H$3:H$722,$B$3:$B$722,$B1431)*SUMIFS(Calculations!$E$3:$E$53,Calculations!$A$3:$A$53,$B1431)</f>
        <v>0</v>
      </c>
      <c r="I1431" s="50">
        <f>I705/SUMIFS(I$3:I$722,$B$3:$B$722,$B1431)*SUMIFS(Calculations!$E$3:$E$53,Calculations!$A$3:$A$53,$B1431)</f>
        <v>0</v>
      </c>
      <c r="J1431" s="50">
        <f>J705/SUMIFS(J$3:J$722,$B$3:$B$722,$B1431)*SUMIFS(Calculations!$E$3:$E$53,Calculations!$A$3:$A$53,$B1431)</f>
        <v>0</v>
      </c>
      <c r="K1431" s="50">
        <f>K705/SUMIFS(K$3:K$722,$B$3:$B$722,$B1431)*SUMIFS(Calculations!$E$3:$E$53,Calculations!$A$3:$A$53,$B1431)</f>
        <v>0</v>
      </c>
      <c r="L1431" s="50">
        <f>L705/SUMIFS(L$3:L$722,$B$3:$B$722,$B1431)*SUMIFS(Calculations!$E$3:$E$53,Calculations!$A$3:$A$53,$B1431)</f>
        <v>0</v>
      </c>
      <c r="M1431" s="50">
        <f>M705/SUMIFS(M$3:M$722,$B$3:$B$722,$B1431)*SUMIFS(Calculations!$E$3:$E$53,Calculations!$A$3:$A$53,$B1431)</f>
        <v>0</v>
      </c>
      <c r="N1431" s="50">
        <f>N705/SUMIFS(N$3:N$722,$B$3:$B$722,$B1431)*SUMIFS(Calculations!$E$3:$E$53,Calculations!$A$3:$A$53,$B1431)</f>
        <v>0</v>
      </c>
      <c r="O1431" s="50">
        <f>O705/SUMIFS(O$3:O$722,$B$3:$B$722,$B1431)*SUMIFS(Calculations!$E$3:$E$53,Calculations!$A$3:$A$53,$B1431)</f>
        <v>0</v>
      </c>
      <c r="P1431" s="50">
        <f>P705/SUMIFS(P$3:P$722,$B$3:$B$722,$B1431)*SUMIFS(Calculations!$E$3:$E$53,Calculations!$A$3:$A$53,$B1431)</f>
        <v>0</v>
      </c>
      <c r="Q1431" s="50">
        <f>Q705/SUMIFS(Q$3:Q$722,$B$3:$B$722,$B1431)*SUMIFS(Calculations!$E$3:$E$53,Calculations!$A$3:$A$53,$B1431)</f>
        <v>0</v>
      </c>
      <c r="R1431" s="50">
        <f>R705/SUMIFS(R$3:R$722,$B$3:$B$722,$B1431)*SUMIFS(Calculations!$E$3:$E$53,Calculations!$A$3:$A$53,$B1431)</f>
        <v>0</v>
      </c>
    </row>
    <row r="1432" spans="2:18" ht="15.75" customHeight="1">
      <c r="B1432" s="50" t="s">
        <v>138</v>
      </c>
      <c r="C1432" s="50" t="s">
        <v>508</v>
      </c>
      <c r="D1432" s="50" t="s">
        <v>524</v>
      </c>
      <c r="E1432" s="50" t="str">
        <f t="shared" si="310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138</v>
      </c>
      <c r="C1433" s="50" t="s">
        <v>508</v>
      </c>
      <c r="D1433" s="50" t="s">
        <v>526</v>
      </c>
      <c r="E1433" s="50" t="str">
        <f t="shared" ref="E1433:E1448" si="311">LOOKUP(D1433,$U$2:$V$15,$V$2:$V$15)</f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143</v>
      </c>
      <c r="C1434" s="50" t="s">
        <v>508</v>
      </c>
      <c r="D1434" s="50" t="s">
        <v>511</v>
      </c>
      <c r="E1434" s="50" t="str">
        <f t="shared" si="311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143</v>
      </c>
      <c r="C1435" s="50" t="s">
        <v>508</v>
      </c>
      <c r="D1435" s="50" t="s">
        <v>512</v>
      </c>
      <c r="E1435" s="50" t="str">
        <f t="shared" si="311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143</v>
      </c>
      <c r="C1436" s="50" t="s">
        <v>508</v>
      </c>
      <c r="D1436" s="50" t="s">
        <v>513</v>
      </c>
      <c r="E1436" s="50" t="str">
        <f t="shared" si="311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143</v>
      </c>
      <c r="C1437" s="50" t="s">
        <v>508</v>
      </c>
      <c r="D1437" s="50" t="s">
        <v>514</v>
      </c>
      <c r="E1437" s="50" t="str">
        <f t="shared" si="311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143</v>
      </c>
      <c r="C1438" s="50" t="s">
        <v>508</v>
      </c>
      <c r="D1438" s="50" t="s">
        <v>515</v>
      </c>
      <c r="E1438" s="50" t="str">
        <f t="shared" si="311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143</v>
      </c>
      <c r="C1439" s="50" t="s">
        <v>508</v>
      </c>
      <c r="D1439" s="50" t="s">
        <v>517</v>
      </c>
      <c r="E1439" s="50" t="str">
        <f t="shared" si="311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143</v>
      </c>
      <c r="C1440" s="50" t="s">
        <v>508</v>
      </c>
      <c r="D1440" s="50" t="s">
        <v>516</v>
      </c>
      <c r="E1440" s="50" t="str">
        <f t="shared" si="311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143</v>
      </c>
      <c r="C1441" s="50" t="s">
        <v>508</v>
      </c>
      <c r="D1441" s="50" t="s">
        <v>518</v>
      </c>
      <c r="E1441" s="50" t="str">
        <f t="shared" si="311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143</v>
      </c>
      <c r="C1442" s="50" t="s">
        <v>508</v>
      </c>
      <c r="D1442" s="50" t="s">
        <v>519</v>
      </c>
      <c r="E1442" s="50" t="str">
        <f t="shared" si="311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143</v>
      </c>
      <c r="C1443" s="50" t="s">
        <v>508</v>
      </c>
      <c r="D1443" s="50" t="s">
        <v>520</v>
      </c>
      <c r="E1443" s="50" t="str">
        <f t="shared" si="311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143</v>
      </c>
      <c r="C1444" s="50" t="s">
        <v>508</v>
      </c>
      <c r="D1444" s="50" t="s">
        <v>521</v>
      </c>
      <c r="E1444" s="50" t="str">
        <f t="shared" si="311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143</v>
      </c>
      <c r="C1445" s="50" t="s">
        <v>508</v>
      </c>
      <c r="D1445" s="50" t="s">
        <v>522</v>
      </c>
      <c r="E1445" s="50" t="str">
        <f t="shared" si="311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143</v>
      </c>
      <c r="C1446" s="50" t="s">
        <v>508</v>
      </c>
      <c r="D1446" s="50" t="s">
        <v>523</v>
      </c>
      <c r="E1446" s="50" t="str">
        <f t="shared" si="311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143</v>
      </c>
      <c r="C1447" s="50" t="s">
        <v>508</v>
      </c>
      <c r="D1447" s="50" t="s">
        <v>524</v>
      </c>
      <c r="E1447" s="50" t="str">
        <f t="shared" si="311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143</v>
      </c>
      <c r="C1448" s="50" t="s">
        <v>508</v>
      </c>
      <c r="D1448" s="50" t="s">
        <v>526</v>
      </c>
      <c r="E1448" s="50" t="str">
        <f t="shared" si="311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1</v>
      </c>
      <c r="I1449" s="1">
        <f t="shared" si="312"/>
        <v>1</v>
      </c>
      <c r="J1449" s="1">
        <f t="shared" si="312"/>
        <v>1.0000000000000002</v>
      </c>
      <c r="K1449" s="1">
        <f t="shared" si="312"/>
        <v>1</v>
      </c>
      <c r="L1449" s="1">
        <f t="shared" si="312"/>
        <v>1</v>
      </c>
      <c r="M1449" s="1">
        <f t="shared" si="312"/>
        <v>0.99999999999999967</v>
      </c>
      <c r="N1449" s="1">
        <f t="shared" si="312"/>
        <v>0.99999999999999978</v>
      </c>
      <c r="O1449" s="1">
        <f t="shared" si="312"/>
        <v>1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AE4" sqref="AE4"/>
    </sheetView>
  </sheetViews>
  <sheetFormatPr defaultColWidth="12.625" defaultRowHeight="15" customHeight="1"/>
  <cols>
    <col min="1" max="2" width="10" style="74" customWidth="1"/>
    <col min="3" max="30" width="10" style="74" hidden="1" customWidth="1"/>
    <col min="31" max="63" width="10" style="74" customWidth="1"/>
  </cols>
  <sheetData>
    <row r="1" spans="1:63">
      <c r="A1" s="1" t="s">
        <v>528</v>
      </c>
    </row>
    <row r="2" spans="1:63">
      <c r="A2" s="2" t="s">
        <v>529</v>
      </c>
    </row>
    <row r="3" spans="1:63">
      <c r="A3" s="54" t="s">
        <v>530</v>
      </c>
      <c r="B3" s="54"/>
      <c r="C3" s="54"/>
    </row>
    <row r="4" spans="1:63" ht="15" customHeight="1">
      <c r="AE4" s="74">
        <f>SUM(AE6,AE10)</f>
        <v>12946930</v>
      </c>
    </row>
    <row r="5" spans="1:63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2" t="s">
        <v>531</v>
      </c>
      <c r="B6" s="2" t="str">
        <f>About!B2</f>
        <v>MN</v>
      </c>
      <c r="C6" s="2">
        <f t="shared" ref="C6:AE6" si="1">SUMIFS(C$20:C$119,$B$20:$B$119,$B$6,$A$20:$A$119,$A$6)</f>
        <v>9042789</v>
      </c>
      <c r="D6" s="2">
        <f t="shared" si="1"/>
        <v>9623560</v>
      </c>
      <c r="E6" s="2">
        <f t="shared" si="1"/>
        <v>7671345</v>
      </c>
      <c r="F6" s="2">
        <f t="shared" si="1"/>
        <v>5174183</v>
      </c>
      <c r="G6" s="2">
        <f t="shared" si="1"/>
        <v>5735100</v>
      </c>
      <c r="H6" s="2">
        <f t="shared" si="1"/>
        <v>7127095</v>
      </c>
      <c r="I6" s="2">
        <f t="shared" si="1"/>
        <v>8550150</v>
      </c>
      <c r="J6" s="2">
        <f t="shared" si="1"/>
        <v>9271152</v>
      </c>
      <c r="K6" s="2">
        <f t="shared" si="1"/>
        <v>7428906</v>
      </c>
      <c r="L6" s="2">
        <f t="shared" si="1"/>
        <v>10022208</v>
      </c>
      <c r="M6" s="2">
        <f t="shared" si="1"/>
        <v>7709793</v>
      </c>
      <c r="N6" s="2">
        <f t="shared" si="1"/>
        <v>10371899</v>
      </c>
      <c r="O6" s="2">
        <f t="shared" si="1"/>
        <v>12980751</v>
      </c>
      <c r="P6" s="2">
        <f t="shared" si="1"/>
        <v>17703983</v>
      </c>
      <c r="Q6" s="2">
        <f t="shared" si="1"/>
        <v>16138192</v>
      </c>
      <c r="R6" s="2">
        <f t="shared" si="1"/>
        <v>12751842</v>
      </c>
      <c r="S6" s="2">
        <f t="shared" si="1"/>
        <v>13130798</v>
      </c>
      <c r="T6" s="2">
        <f t="shared" si="1"/>
        <v>13333968</v>
      </c>
      <c r="U6" s="2">
        <f t="shared" si="1"/>
        <v>12568565</v>
      </c>
      <c r="V6" s="2">
        <f t="shared" si="1"/>
        <v>9457250</v>
      </c>
      <c r="W6" s="2">
        <f t="shared" si="1"/>
        <v>12878512</v>
      </c>
      <c r="X6" s="2">
        <f t="shared" si="1"/>
        <v>13483638</v>
      </c>
      <c r="Y6" s="2">
        <f t="shared" si="1"/>
        <v>14588588</v>
      </c>
      <c r="Z6" s="2">
        <f t="shared" si="1"/>
        <v>15273728</v>
      </c>
      <c r="AA6" s="2">
        <f t="shared" si="1"/>
        <v>10564064</v>
      </c>
      <c r="AB6" s="2">
        <f t="shared" si="1"/>
        <v>7165318</v>
      </c>
      <c r="AC6" s="2">
        <f t="shared" si="1"/>
        <v>4003431</v>
      </c>
      <c r="AD6" s="2">
        <f t="shared" si="1"/>
        <v>6738574</v>
      </c>
      <c r="AE6" s="2">
        <f t="shared" si="1"/>
        <v>8746307</v>
      </c>
      <c r="AF6" s="54">
        <f>AE6</f>
        <v>8746307</v>
      </c>
      <c r="AG6" s="54">
        <f t="shared" ref="AF6:BK6" si="2">AF6</f>
        <v>8746307</v>
      </c>
      <c r="AH6" s="54">
        <f t="shared" si="2"/>
        <v>8746307</v>
      </c>
      <c r="AI6" s="54">
        <f t="shared" si="2"/>
        <v>8746307</v>
      </c>
      <c r="AJ6" s="54">
        <f t="shared" si="2"/>
        <v>8746307</v>
      </c>
      <c r="AK6" s="54">
        <f t="shared" si="2"/>
        <v>8746307</v>
      </c>
      <c r="AL6" s="54">
        <f t="shared" si="2"/>
        <v>8746307</v>
      </c>
      <c r="AM6" s="54">
        <f t="shared" si="2"/>
        <v>8746307</v>
      </c>
      <c r="AN6" s="54">
        <f t="shared" si="2"/>
        <v>8746307</v>
      </c>
      <c r="AO6" s="54">
        <f t="shared" si="2"/>
        <v>8746307</v>
      </c>
      <c r="AP6" s="54">
        <f t="shared" si="2"/>
        <v>8746307</v>
      </c>
      <c r="AQ6" s="54">
        <f t="shared" si="2"/>
        <v>8746307</v>
      </c>
      <c r="AR6" s="54">
        <f t="shared" si="2"/>
        <v>8746307</v>
      </c>
      <c r="AS6" s="54">
        <f t="shared" si="2"/>
        <v>8746307</v>
      </c>
      <c r="AT6" s="54">
        <f t="shared" si="2"/>
        <v>8746307</v>
      </c>
      <c r="AU6" s="54">
        <f t="shared" si="2"/>
        <v>8746307</v>
      </c>
      <c r="AV6" s="54">
        <f t="shared" si="2"/>
        <v>8746307</v>
      </c>
      <c r="AW6" s="54">
        <f t="shared" si="2"/>
        <v>8746307</v>
      </c>
      <c r="AX6" s="54">
        <f t="shared" si="2"/>
        <v>8746307</v>
      </c>
      <c r="AY6" s="54">
        <f t="shared" si="2"/>
        <v>8746307</v>
      </c>
      <c r="AZ6" s="54">
        <f t="shared" si="2"/>
        <v>8746307</v>
      </c>
      <c r="BA6" s="54">
        <f t="shared" si="2"/>
        <v>8746307</v>
      </c>
      <c r="BB6" s="54">
        <f t="shared" si="2"/>
        <v>8746307</v>
      </c>
      <c r="BC6" s="54">
        <f t="shared" si="2"/>
        <v>8746307</v>
      </c>
      <c r="BD6" s="54">
        <f t="shared" si="2"/>
        <v>8746307</v>
      </c>
      <c r="BE6" s="54">
        <f t="shared" si="2"/>
        <v>8746307</v>
      </c>
      <c r="BF6" s="54">
        <f t="shared" si="2"/>
        <v>8746307</v>
      </c>
      <c r="BG6" s="54">
        <f t="shared" si="2"/>
        <v>8746307</v>
      </c>
      <c r="BH6" s="54">
        <f t="shared" si="2"/>
        <v>8746307</v>
      </c>
      <c r="BI6" s="54">
        <f t="shared" si="2"/>
        <v>8746307</v>
      </c>
      <c r="BJ6" s="54">
        <f t="shared" si="2"/>
        <v>8746307</v>
      </c>
      <c r="BK6" s="54">
        <f t="shared" si="2"/>
        <v>8746307</v>
      </c>
    </row>
    <row r="7" spans="1:63">
      <c r="A7" s="2" t="s">
        <v>532</v>
      </c>
      <c r="B7" s="2" t="str">
        <f>About!B2</f>
        <v>MN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4">
        <f>AVERAGE(U7:AE7)</f>
        <v>0</v>
      </c>
      <c r="AG7" s="54">
        <f t="shared" ref="AG7:BK7" si="4">AF7</f>
        <v>0</v>
      </c>
      <c r="AH7" s="54">
        <f t="shared" si="4"/>
        <v>0</v>
      </c>
      <c r="AI7" s="54">
        <f t="shared" si="4"/>
        <v>0</v>
      </c>
      <c r="AJ7" s="54">
        <f t="shared" si="4"/>
        <v>0</v>
      </c>
      <c r="AK7" s="54">
        <f t="shared" si="4"/>
        <v>0</v>
      </c>
      <c r="AL7" s="54">
        <f t="shared" si="4"/>
        <v>0</v>
      </c>
      <c r="AM7" s="54">
        <f t="shared" si="4"/>
        <v>0</v>
      </c>
      <c r="AN7" s="54">
        <f t="shared" si="4"/>
        <v>0</v>
      </c>
      <c r="AO7" s="54">
        <f t="shared" si="4"/>
        <v>0</v>
      </c>
      <c r="AP7" s="54">
        <f t="shared" si="4"/>
        <v>0</v>
      </c>
      <c r="AQ7" s="54">
        <f t="shared" si="4"/>
        <v>0</v>
      </c>
      <c r="AR7" s="54">
        <f t="shared" si="4"/>
        <v>0</v>
      </c>
      <c r="AS7" s="54">
        <f t="shared" si="4"/>
        <v>0</v>
      </c>
      <c r="AT7" s="54">
        <f t="shared" si="4"/>
        <v>0</v>
      </c>
      <c r="AU7" s="54">
        <f t="shared" si="4"/>
        <v>0</v>
      </c>
      <c r="AV7" s="54">
        <f t="shared" si="4"/>
        <v>0</v>
      </c>
      <c r="AW7" s="54">
        <f t="shared" si="4"/>
        <v>0</v>
      </c>
      <c r="AX7" s="54">
        <f t="shared" si="4"/>
        <v>0</v>
      </c>
      <c r="AY7" s="54">
        <f t="shared" si="4"/>
        <v>0</v>
      </c>
      <c r="AZ7" s="54">
        <f t="shared" si="4"/>
        <v>0</v>
      </c>
      <c r="BA7" s="54">
        <f t="shared" si="4"/>
        <v>0</v>
      </c>
      <c r="BB7" s="54">
        <f t="shared" si="4"/>
        <v>0</v>
      </c>
      <c r="BC7" s="54">
        <f t="shared" si="4"/>
        <v>0</v>
      </c>
      <c r="BD7" s="54">
        <f t="shared" si="4"/>
        <v>0</v>
      </c>
      <c r="BE7" s="54">
        <f t="shared" si="4"/>
        <v>0</v>
      </c>
      <c r="BF7" s="54">
        <f t="shared" si="4"/>
        <v>0</v>
      </c>
      <c r="BG7" s="54">
        <f t="shared" si="4"/>
        <v>0</v>
      </c>
      <c r="BH7" s="54">
        <f t="shared" si="4"/>
        <v>0</v>
      </c>
      <c r="BI7" s="54">
        <f t="shared" si="4"/>
        <v>0</v>
      </c>
      <c r="BJ7" s="54">
        <f t="shared" si="4"/>
        <v>0</v>
      </c>
      <c r="BK7" s="54">
        <f t="shared" si="4"/>
        <v>0</v>
      </c>
    </row>
    <row r="9" spans="1:63">
      <c r="A9" s="45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2" t="s">
        <v>531</v>
      </c>
      <c r="B10" s="55" t="str">
        <f>About!B2</f>
        <v>MN</v>
      </c>
      <c r="C10" s="46">
        <f>SUMIFS(C$122:C$219,$B$122:$B$219,$B$6,$A$122:$A$219,$A$6)</f>
        <v>1741988</v>
      </c>
      <c r="D10" s="46">
        <f t="shared" ref="D10:AE10" si="6">SUMIFS(D$122:D$219,$B$122:$B$219,$B$6,$A$122:$A$219,$A$6)</f>
        <v>3120975</v>
      </c>
      <c r="E10" s="46">
        <f>SUMIFS(E$122:E$219,$B$122:$B$219,$B$6,$A$122:$A$219,$A$6)</f>
        <v>5470476</v>
      </c>
      <c r="F10" s="46">
        <f t="shared" si="6"/>
        <v>6710873</v>
      </c>
      <c r="G10" s="46">
        <f t="shared" si="6"/>
        <v>7855537</v>
      </c>
      <c r="H10" s="46">
        <f t="shared" si="6"/>
        <v>8588933</v>
      </c>
      <c r="I10" s="46">
        <f t="shared" si="6"/>
        <v>9092663</v>
      </c>
      <c r="J10" s="46">
        <f t="shared" si="6"/>
        <v>10009187</v>
      </c>
      <c r="K10" s="46">
        <f t="shared" si="6"/>
        <v>8953887</v>
      </c>
      <c r="L10" s="46">
        <f t="shared" si="6"/>
        <v>7100775</v>
      </c>
      <c r="M10" s="46">
        <f t="shared" si="6"/>
        <v>8516659</v>
      </c>
      <c r="N10" s="46">
        <f t="shared" si="6"/>
        <v>8870551</v>
      </c>
      <c r="O10" s="46">
        <f t="shared" si="6"/>
        <v>6605476</v>
      </c>
      <c r="P10" s="46">
        <f t="shared" si="6"/>
        <v>3851747</v>
      </c>
      <c r="Q10" s="46">
        <f t="shared" si="6"/>
        <v>6152064</v>
      </c>
      <c r="R10" s="46">
        <f t="shared" si="6"/>
        <v>10139716</v>
      </c>
      <c r="S10" s="46">
        <f t="shared" si="6"/>
        <v>11216008</v>
      </c>
      <c r="T10" s="46">
        <f t="shared" si="6"/>
        <v>10150078</v>
      </c>
      <c r="U10" s="46">
        <f t="shared" si="6"/>
        <v>8777719</v>
      </c>
      <c r="V10" s="46">
        <f t="shared" si="6"/>
        <v>8286936</v>
      </c>
      <c r="W10" s="46">
        <f t="shared" si="6"/>
        <v>7782739</v>
      </c>
      <c r="X10" s="46">
        <f t="shared" si="6"/>
        <v>7954186</v>
      </c>
      <c r="Y10" s="46">
        <f t="shared" si="6"/>
        <v>6973759</v>
      </c>
      <c r="Z10" s="46">
        <f t="shared" si="6"/>
        <v>8179786</v>
      </c>
      <c r="AA10" s="46">
        <f t="shared" si="6"/>
        <v>7189258</v>
      </c>
      <c r="AB10" s="46">
        <f t="shared" si="6"/>
        <v>8037772</v>
      </c>
      <c r="AC10" s="46">
        <f t="shared" si="6"/>
        <v>8510632</v>
      </c>
      <c r="AD10" s="46">
        <f t="shared" si="6"/>
        <v>7263647</v>
      </c>
      <c r="AE10" s="46">
        <f t="shared" si="6"/>
        <v>4200623</v>
      </c>
      <c r="AF10" s="39">
        <f t="shared" ref="AF10:BK10" si="7">AE10</f>
        <v>4200623</v>
      </c>
      <c r="AG10" s="39">
        <f t="shared" si="7"/>
        <v>4200623</v>
      </c>
      <c r="AH10" s="39">
        <f t="shared" si="7"/>
        <v>4200623</v>
      </c>
      <c r="AI10" s="39">
        <f t="shared" si="7"/>
        <v>4200623</v>
      </c>
      <c r="AJ10" s="39">
        <f t="shared" si="7"/>
        <v>4200623</v>
      </c>
      <c r="AK10" s="39">
        <f t="shared" si="7"/>
        <v>4200623</v>
      </c>
      <c r="AL10" s="39">
        <f t="shared" si="7"/>
        <v>4200623</v>
      </c>
      <c r="AM10" s="39">
        <f t="shared" si="7"/>
        <v>4200623</v>
      </c>
      <c r="AN10" s="39">
        <f t="shared" si="7"/>
        <v>4200623</v>
      </c>
      <c r="AO10" s="39">
        <f t="shared" si="7"/>
        <v>4200623</v>
      </c>
      <c r="AP10" s="39">
        <f t="shared" si="7"/>
        <v>4200623</v>
      </c>
      <c r="AQ10" s="39">
        <f t="shared" si="7"/>
        <v>4200623</v>
      </c>
      <c r="AR10" s="39">
        <f t="shared" si="7"/>
        <v>4200623</v>
      </c>
      <c r="AS10" s="39">
        <f t="shared" si="7"/>
        <v>4200623</v>
      </c>
      <c r="AT10" s="39">
        <f t="shared" si="7"/>
        <v>4200623</v>
      </c>
      <c r="AU10" s="39">
        <f t="shared" si="7"/>
        <v>4200623</v>
      </c>
      <c r="AV10" s="39">
        <f t="shared" si="7"/>
        <v>4200623</v>
      </c>
      <c r="AW10" s="39">
        <f t="shared" si="7"/>
        <v>4200623</v>
      </c>
      <c r="AX10" s="39">
        <f t="shared" si="7"/>
        <v>4200623</v>
      </c>
      <c r="AY10" s="39">
        <f t="shared" si="7"/>
        <v>4200623</v>
      </c>
      <c r="AZ10" s="39">
        <f t="shared" si="7"/>
        <v>4200623</v>
      </c>
      <c r="BA10" s="39">
        <f t="shared" si="7"/>
        <v>4200623</v>
      </c>
      <c r="BB10" s="39">
        <f t="shared" si="7"/>
        <v>4200623</v>
      </c>
      <c r="BC10" s="39">
        <f t="shared" si="7"/>
        <v>4200623</v>
      </c>
      <c r="BD10" s="39">
        <f t="shared" si="7"/>
        <v>4200623</v>
      </c>
      <c r="BE10" s="39">
        <f t="shared" si="7"/>
        <v>4200623</v>
      </c>
      <c r="BF10" s="39">
        <f t="shared" si="7"/>
        <v>4200623</v>
      </c>
      <c r="BG10" s="39">
        <f t="shared" si="7"/>
        <v>4200623</v>
      </c>
      <c r="BH10" s="39">
        <f t="shared" si="7"/>
        <v>4200623</v>
      </c>
      <c r="BI10" s="39">
        <f t="shared" si="7"/>
        <v>4200623</v>
      </c>
      <c r="BJ10" s="39">
        <f t="shared" si="7"/>
        <v>4200623</v>
      </c>
      <c r="BK10" s="39">
        <f t="shared" si="7"/>
        <v>4200623</v>
      </c>
    </row>
    <row r="11" spans="1:63">
      <c r="A11" s="2" t="s">
        <v>532</v>
      </c>
      <c r="B11" s="46" t="str">
        <f>About!B2</f>
        <v>MN</v>
      </c>
      <c r="C11" s="46">
        <f t="shared" ref="C11:AE11" si="8">SUMIFS(C$122:C$219,$B$122:$B$219,$B$7,$A$122:$A$219,$A$7)</f>
        <v>1014279</v>
      </c>
      <c r="D11" s="46">
        <f t="shared" si="8"/>
        <v>268655</v>
      </c>
      <c r="E11" s="46">
        <f t="shared" si="8"/>
        <v>45502</v>
      </c>
      <c r="F11" s="46">
        <f t="shared" si="8"/>
        <v>479646</v>
      </c>
      <c r="G11" s="46">
        <f t="shared" si="8"/>
        <v>112872</v>
      </c>
      <c r="H11" s="46">
        <f t="shared" si="8"/>
        <v>147962</v>
      </c>
      <c r="I11" s="46">
        <f t="shared" si="8"/>
        <v>255240</v>
      </c>
      <c r="J11" s="46">
        <f t="shared" si="8"/>
        <v>119906</v>
      </c>
      <c r="K11" s="46">
        <f t="shared" si="8"/>
        <v>1017758</v>
      </c>
      <c r="L11" s="46">
        <f t="shared" si="8"/>
        <v>1103213</v>
      </c>
      <c r="M11" s="46">
        <f t="shared" si="8"/>
        <v>624792</v>
      </c>
      <c r="N11" s="46">
        <f t="shared" si="8"/>
        <v>600755</v>
      </c>
      <c r="O11" s="46">
        <f t="shared" si="8"/>
        <v>2431052</v>
      </c>
      <c r="P11" s="46">
        <f t="shared" si="8"/>
        <v>6363046</v>
      </c>
      <c r="Q11" s="46">
        <f t="shared" si="8"/>
        <v>3541895</v>
      </c>
      <c r="R11" s="46">
        <f t="shared" si="8"/>
        <v>2328373</v>
      </c>
      <c r="S11" s="46">
        <f t="shared" si="8"/>
        <v>3290575</v>
      </c>
      <c r="T11" s="46">
        <f t="shared" si="8"/>
        <v>3288985</v>
      </c>
      <c r="U11" s="46">
        <f t="shared" si="8"/>
        <v>1010032</v>
      </c>
      <c r="V11" s="46">
        <f t="shared" si="8"/>
        <v>494647</v>
      </c>
      <c r="W11" s="46">
        <f t="shared" si="8"/>
        <v>676451</v>
      </c>
      <c r="X11" s="46">
        <f t="shared" si="8"/>
        <v>244287</v>
      </c>
      <c r="Y11" s="46">
        <f t="shared" si="8"/>
        <v>459296</v>
      </c>
      <c r="Z11" s="46">
        <f t="shared" si="8"/>
        <v>262439</v>
      </c>
      <c r="AA11" s="46">
        <f t="shared" si="8"/>
        <v>441090</v>
      </c>
      <c r="AB11" s="46">
        <f t="shared" si="8"/>
        <v>117170</v>
      </c>
      <c r="AC11" s="46">
        <f t="shared" si="8"/>
        <v>33839</v>
      </c>
      <c r="AD11" s="46">
        <f t="shared" si="8"/>
        <v>65379</v>
      </c>
      <c r="AE11" s="46">
        <f t="shared" si="8"/>
        <v>348942</v>
      </c>
      <c r="AF11" s="39">
        <f>AVERAGE(W11:AE11)</f>
        <v>294321.44444444444</v>
      </c>
      <c r="AG11" s="39">
        <f t="shared" ref="AG11:BK11" si="9">AF11</f>
        <v>294321.44444444444</v>
      </c>
      <c r="AH11" s="39">
        <f t="shared" si="9"/>
        <v>294321.44444444444</v>
      </c>
      <c r="AI11" s="39">
        <f t="shared" si="9"/>
        <v>294321.44444444444</v>
      </c>
      <c r="AJ11" s="39">
        <f t="shared" si="9"/>
        <v>294321.44444444444</v>
      </c>
      <c r="AK11" s="39">
        <f t="shared" si="9"/>
        <v>294321.44444444444</v>
      </c>
      <c r="AL11" s="39">
        <f t="shared" si="9"/>
        <v>294321.44444444444</v>
      </c>
      <c r="AM11" s="39">
        <f t="shared" si="9"/>
        <v>294321.44444444444</v>
      </c>
      <c r="AN11" s="39">
        <f t="shared" si="9"/>
        <v>294321.44444444444</v>
      </c>
      <c r="AO11" s="39">
        <f t="shared" si="9"/>
        <v>294321.44444444444</v>
      </c>
      <c r="AP11" s="39">
        <f t="shared" si="9"/>
        <v>294321.44444444444</v>
      </c>
      <c r="AQ11" s="39">
        <f t="shared" si="9"/>
        <v>294321.44444444444</v>
      </c>
      <c r="AR11" s="39">
        <f t="shared" si="9"/>
        <v>294321.44444444444</v>
      </c>
      <c r="AS11" s="39">
        <f t="shared" si="9"/>
        <v>294321.44444444444</v>
      </c>
      <c r="AT11" s="39">
        <f t="shared" si="9"/>
        <v>294321.44444444444</v>
      </c>
      <c r="AU11" s="39">
        <f t="shared" si="9"/>
        <v>294321.44444444444</v>
      </c>
      <c r="AV11" s="39">
        <f t="shared" si="9"/>
        <v>294321.44444444444</v>
      </c>
      <c r="AW11" s="39">
        <f t="shared" si="9"/>
        <v>294321.44444444444</v>
      </c>
      <c r="AX11" s="39">
        <f t="shared" si="9"/>
        <v>294321.44444444444</v>
      </c>
      <c r="AY11" s="39">
        <f t="shared" si="9"/>
        <v>294321.44444444444</v>
      </c>
      <c r="AZ11" s="39">
        <f t="shared" si="9"/>
        <v>294321.44444444444</v>
      </c>
      <c r="BA11" s="39">
        <f t="shared" si="9"/>
        <v>294321.44444444444</v>
      </c>
      <c r="BB11" s="39">
        <f t="shared" si="9"/>
        <v>294321.44444444444</v>
      </c>
      <c r="BC11" s="39">
        <f t="shared" si="9"/>
        <v>294321.44444444444</v>
      </c>
      <c r="BD11" s="39">
        <f t="shared" si="9"/>
        <v>294321.44444444444</v>
      </c>
      <c r="BE11" s="39">
        <f t="shared" si="9"/>
        <v>294321.44444444444</v>
      </c>
      <c r="BF11" s="39">
        <f t="shared" si="9"/>
        <v>294321.44444444444</v>
      </c>
      <c r="BG11" s="39">
        <f t="shared" si="9"/>
        <v>294321.44444444444</v>
      </c>
      <c r="BH11" s="39">
        <f t="shared" si="9"/>
        <v>294321.44444444444</v>
      </c>
      <c r="BI11" s="39">
        <f t="shared" si="9"/>
        <v>294321.44444444444</v>
      </c>
      <c r="BJ11" s="39">
        <f t="shared" si="9"/>
        <v>294321.44444444444</v>
      </c>
      <c r="BK11" s="39">
        <f t="shared" si="9"/>
        <v>294321.44444444444</v>
      </c>
    </row>
    <row r="13" spans="1:63">
      <c r="A13" s="40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2" t="s">
        <v>531</v>
      </c>
      <c r="B14" s="46" t="str">
        <f>About!B2</f>
        <v>MN</v>
      </c>
      <c r="C14" s="46">
        <f t="shared" ref="C14:AH14" si="11">IF(C10&gt;C11,C10-C11,0)</f>
        <v>727709</v>
      </c>
      <c r="D14" s="46">
        <f t="shared" si="11"/>
        <v>2852320</v>
      </c>
      <c r="E14" s="46">
        <f t="shared" si="11"/>
        <v>5424974</v>
      </c>
      <c r="F14" s="46">
        <f t="shared" si="11"/>
        <v>6231227</v>
      </c>
      <c r="G14" s="46">
        <f t="shared" si="11"/>
        <v>7742665</v>
      </c>
      <c r="H14" s="46">
        <f t="shared" si="11"/>
        <v>8440971</v>
      </c>
      <c r="I14" s="46">
        <f t="shared" si="11"/>
        <v>8837423</v>
      </c>
      <c r="J14" s="46">
        <f t="shared" si="11"/>
        <v>9889281</v>
      </c>
      <c r="K14" s="46">
        <f t="shared" si="11"/>
        <v>7936129</v>
      </c>
      <c r="L14" s="46">
        <f t="shared" si="11"/>
        <v>5997562</v>
      </c>
      <c r="M14" s="46">
        <f t="shared" si="11"/>
        <v>7891867</v>
      </c>
      <c r="N14" s="46">
        <f t="shared" si="11"/>
        <v>8269796</v>
      </c>
      <c r="O14" s="46">
        <f t="shared" si="11"/>
        <v>4174424</v>
      </c>
      <c r="P14" s="46">
        <f t="shared" si="11"/>
        <v>0</v>
      </c>
      <c r="Q14" s="46">
        <f t="shared" si="11"/>
        <v>2610169</v>
      </c>
      <c r="R14" s="46">
        <f t="shared" si="11"/>
        <v>7811343</v>
      </c>
      <c r="S14" s="46">
        <f t="shared" si="11"/>
        <v>7925433</v>
      </c>
      <c r="T14" s="46">
        <f t="shared" si="11"/>
        <v>6861093</v>
      </c>
      <c r="U14" s="46">
        <f t="shared" si="11"/>
        <v>7767687</v>
      </c>
      <c r="V14" s="46">
        <f t="shared" si="11"/>
        <v>7792289</v>
      </c>
      <c r="W14" s="46">
        <f t="shared" si="11"/>
        <v>7106288</v>
      </c>
      <c r="X14" s="46">
        <f t="shared" si="11"/>
        <v>7709899</v>
      </c>
      <c r="Y14" s="46">
        <f t="shared" si="11"/>
        <v>6514463</v>
      </c>
      <c r="Z14" s="46">
        <f t="shared" si="11"/>
        <v>7917347</v>
      </c>
      <c r="AA14" s="46">
        <f t="shared" si="11"/>
        <v>6748168</v>
      </c>
      <c r="AB14" s="46">
        <f t="shared" si="11"/>
        <v>7920602</v>
      </c>
      <c r="AC14" s="46">
        <f t="shared" si="11"/>
        <v>8476793</v>
      </c>
      <c r="AD14" s="46">
        <f t="shared" si="11"/>
        <v>7198268</v>
      </c>
      <c r="AE14" s="46">
        <f t="shared" si="11"/>
        <v>3851681</v>
      </c>
      <c r="AF14" s="46">
        <f t="shared" si="11"/>
        <v>3906301.5555555555</v>
      </c>
      <c r="AG14" s="46">
        <f t="shared" si="11"/>
        <v>3906301.5555555555</v>
      </c>
      <c r="AH14" s="46">
        <f t="shared" si="11"/>
        <v>3906301.5555555555</v>
      </c>
      <c r="AI14" s="46">
        <f t="shared" ref="AI14:BK14" si="12">IF(AI10&gt;AI11,AI10-AI11,0)</f>
        <v>3906301.5555555555</v>
      </c>
      <c r="AJ14" s="46">
        <f t="shared" si="12"/>
        <v>3906301.5555555555</v>
      </c>
      <c r="AK14" s="46">
        <f t="shared" si="12"/>
        <v>3906301.5555555555</v>
      </c>
      <c r="AL14" s="46">
        <f t="shared" si="12"/>
        <v>3906301.5555555555</v>
      </c>
      <c r="AM14" s="46">
        <f t="shared" si="12"/>
        <v>3906301.5555555555</v>
      </c>
      <c r="AN14" s="46">
        <f t="shared" si="12"/>
        <v>3906301.5555555555</v>
      </c>
      <c r="AO14" s="46">
        <f t="shared" si="12"/>
        <v>3906301.5555555555</v>
      </c>
      <c r="AP14" s="46">
        <f t="shared" si="12"/>
        <v>3906301.5555555555</v>
      </c>
      <c r="AQ14" s="46">
        <f t="shared" si="12"/>
        <v>3906301.5555555555</v>
      </c>
      <c r="AR14" s="46">
        <f t="shared" si="12"/>
        <v>3906301.5555555555</v>
      </c>
      <c r="AS14" s="46">
        <f t="shared" si="12"/>
        <v>3906301.5555555555</v>
      </c>
      <c r="AT14" s="46">
        <f t="shared" si="12"/>
        <v>3906301.5555555555</v>
      </c>
      <c r="AU14" s="46">
        <f t="shared" si="12"/>
        <v>3906301.5555555555</v>
      </c>
      <c r="AV14" s="46">
        <f t="shared" si="12"/>
        <v>3906301.5555555555</v>
      </c>
      <c r="AW14" s="46">
        <f t="shared" si="12"/>
        <v>3906301.5555555555</v>
      </c>
      <c r="AX14" s="46">
        <f t="shared" si="12"/>
        <v>3906301.5555555555</v>
      </c>
      <c r="AY14" s="46">
        <f t="shared" si="12"/>
        <v>3906301.5555555555</v>
      </c>
      <c r="AZ14" s="46">
        <f t="shared" si="12"/>
        <v>3906301.5555555555</v>
      </c>
      <c r="BA14" s="46">
        <f t="shared" si="12"/>
        <v>3906301.5555555555</v>
      </c>
      <c r="BB14" s="46">
        <f t="shared" si="12"/>
        <v>3906301.5555555555</v>
      </c>
      <c r="BC14" s="46">
        <f t="shared" si="12"/>
        <v>3906301.5555555555</v>
      </c>
      <c r="BD14" s="46">
        <f t="shared" si="12"/>
        <v>3906301.5555555555</v>
      </c>
      <c r="BE14" s="46">
        <f t="shared" si="12"/>
        <v>3906301.5555555555</v>
      </c>
      <c r="BF14" s="46">
        <f t="shared" si="12"/>
        <v>3906301.5555555555</v>
      </c>
      <c r="BG14" s="46">
        <f t="shared" si="12"/>
        <v>3906301.5555555555</v>
      </c>
      <c r="BH14" s="46">
        <f t="shared" si="12"/>
        <v>3906301.5555555555</v>
      </c>
      <c r="BI14" s="46">
        <f t="shared" si="12"/>
        <v>3906301.5555555555</v>
      </c>
      <c r="BJ14" s="46">
        <f t="shared" si="12"/>
        <v>3906301.5555555555</v>
      </c>
      <c r="BK14" s="46">
        <f t="shared" si="12"/>
        <v>3906301.5555555555</v>
      </c>
    </row>
    <row r="15" spans="1:63">
      <c r="A15" s="2" t="s">
        <v>532</v>
      </c>
      <c r="B15" s="46" t="str">
        <f>About!B2</f>
        <v>MN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2511299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68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71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74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76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79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79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82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85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88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91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94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96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99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99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102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104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104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107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107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110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113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115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118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121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124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126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129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129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6" t="s">
        <v>533</v>
      </c>
      <c r="B121" s="58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2" t="s">
        <v>531</v>
      </c>
      <c r="B122" s="58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8"/>
      <c r="AD122" s="59">
        <v>0</v>
      </c>
      <c r="AE122" s="59">
        <v>0</v>
      </c>
    </row>
    <row r="123" spans="1:31" ht="15.75" customHeight="1">
      <c r="A123" s="2" t="s">
        <v>532</v>
      </c>
      <c r="B123" s="58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8"/>
      <c r="Z123" s="59">
        <v>0</v>
      </c>
      <c r="AA123" s="59">
        <v>0</v>
      </c>
      <c r="AB123" s="59">
        <v>0</v>
      </c>
      <c r="AC123" s="58"/>
      <c r="AD123" s="59">
        <v>0</v>
      </c>
      <c r="AE123" s="59">
        <v>0</v>
      </c>
    </row>
    <row r="124" spans="1:31" ht="15.75" customHeight="1">
      <c r="A124" s="2" t="s">
        <v>531</v>
      </c>
      <c r="B124" s="58" t="s">
        <v>9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2" t="s">
        <v>532</v>
      </c>
      <c r="B125" s="58" t="s">
        <v>9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2" t="s">
        <v>531</v>
      </c>
      <c r="B126" s="58" t="s">
        <v>12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8"/>
      <c r="AD126" s="59">
        <v>0</v>
      </c>
      <c r="AE126" s="59">
        <v>0</v>
      </c>
    </row>
    <row r="127" spans="1:31" ht="15.75" customHeight="1">
      <c r="A127" s="2" t="s">
        <v>532</v>
      </c>
      <c r="B127" s="58" t="s">
        <v>12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8"/>
      <c r="Z127" s="59">
        <v>0</v>
      </c>
      <c r="AA127" s="59">
        <v>0</v>
      </c>
      <c r="AB127" s="59">
        <v>0</v>
      </c>
      <c r="AC127" s="58"/>
      <c r="AD127" s="59">
        <v>0</v>
      </c>
      <c r="AE127" s="59">
        <v>0</v>
      </c>
    </row>
    <row r="128" spans="1:31" ht="15.75" customHeight="1">
      <c r="A128" s="2" t="s">
        <v>531</v>
      </c>
      <c r="B128" s="58" t="s">
        <v>14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2" t="s">
        <v>532</v>
      </c>
      <c r="B129" s="58" t="s">
        <v>14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2" t="s">
        <v>531</v>
      </c>
      <c r="B130" s="58" t="s">
        <v>19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8"/>
      <c r="AD130" s="59">
        <v>0</v>
      </c>
      <c r="AE130" s="59">
        <v>826</v>
      </c>
    </row>
    <row r="131" spans="1:31" ht="15.75" customHeight="1">
      <c r="A131" s="2" t="s">
        <v>532</v>
      </c>
      <c r="B131" s="58" t="s">
        <v>19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2" t="s">
        <v>531</v>
      </c>
      <c r="B132" s="58" t="s">
        <v>23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2" t="s">
        <v>532</v>
      </c>
      <c r="B133" s="58" t="s">
        <v>23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8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2" t="s">
        <v>531</v>
      </c>
      <c r="B134" s="58" t="s">
        <v>26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8"/>
      <c r="AD134" s="59">
        <v>17762</v>
      </c>
      <c r="AE134" s="59">
        <v>3073</v>
      </c>
    </row>
    <row r="135" spans="1:31" ht="15.75" customHeight="1">
      <c r="A135" s="2" t="s">
        <v>532</v>
      </c>
      <c r="B135" s="58" t="s">
        <v>26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8"/>
      <c r="AD135" s="59">
        <v>3</v>
      </c>
      <c r="AE135" s="59">
        <v>86</v>
      </c>
    </row>
    <row r="136" spans="1:31" ht="15.75" customHeight="1">
      <c r="A136" s="2" t="s">
        <v>531</v>
      </c>
      <c r="B136" s="58" t="s">
        <v>29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8"/>
      <c r="AD136" s="59">
        <v>0</v>
      </c>
      <c r="AE136" s="59">
        <v>0</v>
      </c>
    </row>
    <row r="137" spans="1:31" ht="15.75" customHeight="1">
      <c r="A137" s="2" t="s">
        <v>532</v>
      </c>
      <c r="B137" s="58" t="s">
        <v>29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8"/>
      <c r="AD137" s="59">
        <v>0</v>
      </c>
      <c r="AE137" s="59">
        <v>0</v>
      </c>
    </row>
    <row r="138" spans="1:31" ht="15.75" customHeight="1">
      <c r="A138" s="2" t="s">
        <v>531</v>
      </c>
      <c r="B138" s="58" t="s">
        <v>32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8"/>
      <c r="AD138" s="59">
        <v>0</v>
      </c>
      <c r="AE138" s="59">
        <v>0</v>
      </c>
    </row>
    <row r="139" spans="1:31" ht="15.75" customHeight="1">
      <c r="A139" s="2" t="s">
        <v>532</v>
      </c>
      <c r="B139" s="58" t="s">
        <v>32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8"/>
      <c r="AD139" s="59">
        <v>0</v>
      </c>
      <c r="AE139" s="59">
        <v>0</v>
      </c>
    </row>
    <row r="140" spans="1:31" ht="15.75" customHeight="1">
      <c r="A140" s="2" t="s">
        <v>531</v>
      </c>
      <c r="B140" s="58" t="s">
        <v>35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8"/>
      <c r="AD140" s="59">
        <v>0</v>
      </c>
      <c r="AE140" s="59">
        <v>0</v>
      </c>
    </row>
    <row r="141" spans="1:31" ht="15.75" customHeight="1">
      <c r="A141" s="2" t="s">
        <v>532</v>
      </c>
      <c r="B141" s="58" t="s">
        <v>35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8"/>
      <c r="AD141" s="59">
        <v>0</v>
      </c>
      <c r="AE141" s="59">
        <v>0</v>
      </c>
    </row>
    <row r="142" spans="1:31" ht="15.75" customHeight="1">
      <c r="A142" s="2" t="s">
        <v>531</v>
      </c>
      <c r="B142" s="58" t="s">
        <v>37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2" t="s">
        <v>532</v>
      </c>
      <c r="B143" s="58" t="s">
        <v>37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2" t="s">
        <v>531</v>
      </c>
      <c r="B144" s="58" t="s">
        <v>41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8"/>
      <c r="AD144" s="59">
        <v>2198</v>
      </c>
      <c r="AE144" s="59">
        <v>24285</v>
      </c>
    </row>
    <row r="145" spans="1:31" ht="15.75" customHeight="1">
      <c r="A145" s="2" t="s">
        <v>532</v>
      </c>
      <c r="B145" s="58" t="s">
        <v>41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8"/>
      <c r="AD145" s="59">
        <v>27</v>
      </c>
      <c r="AE145" s="59">
        <v>681</v>
      </c>
    </row>
    <row r="146" spans="1:31" ht="15.75" customHeight="1">
      <c r="A146" s="2" t="s">
        <v>531</v>
      </c>
      <c r="B146" s="58" t="s">
        <v>44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2" t="s">
        <v>532</v>
      </c>
      <c r="B147" s="58" t="s">
        <v>44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2" t="s">
        <v>531</v>
      </c>
      <c r="B148" s="58" t="s">
        <v>46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8"/>
      <c r="AD148" s="59">
        <v>0</v>
      </c>
      <c r="AE148" s="59">
        <v>0</v>
      </c>
    </row>
    <row r="149" spans="1:31" ht="15.75" customHeight="1">
      <c r="A149" s="2" t="s">
        <v>532</v>
      </c>
      <c r="B149" s="58" t="s">
        <v>46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8"/>
      <c r="AD149" s="59">
        <v>0</v>
      </c>
      <c r="AE149" s="59">
        <v>0</v>
      </c>
    </row>
    <row r="150" spans="1:31" ht="15.75" customHeight="1">
      <c r="A150" s="2" t="s">
        <v>531</v>
      </c>
      <c r="B150" s="58" t="s">
        <v>51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8"/>
      <c r="AD150" s="59">
        <v>84</v>
      </c>
      <c r="AE150" s="59">
        <v>0</v>
      </c>
    </row>
    <row r="151" spans="1:31" ht="15.75" customHeight="1">
      <c r="A151" s="2" t="s">
        <v>532</v>
      </c>
      <c r="B151" s="58" t="s">
        <v>51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8"/>
      <c r="AD151" s="59">
        <v>0</v>
      </c>
      <c r="AE151" s="59">
        <v>0</v>
      </c>
    </row>
    <row r="152" spans="1:31" ht="15.75" customHeight="1">
      <c r="A152" s="2" t="s">
        <v>531</v>
      </c>
      <c r="B152" s="58" t="s">
        <v>55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8"/>
      <c r="AD152" s="59">
        <v>2156</v>
      </c>
      <c r="AE152" s="59">
        <v>5968</v>
      </c>
    </row>
    <row r="153" spans="1:31" ht="15.75" customHeight="1">
      <c r="A153" s="2" t="s">
        <v>532</v>
      </c>
      <c r="B153" s="58" t="s">
        <v>55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8"/>
      <c r="AD153" s="59">
        <v>7</v>
      </c>
      <c r="AE153" s="59">
        <v>167</v>
      </c>
    </row>
    <row r="154" spans="1:31" ht="15.75" customHeight="1">
      <c r="A154" s="2" t="s">
        <v>531</v>
      </c>
      <c r="B154" s="58" t="s">
        <v>58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8"/>
      <c r="AD154" s="59">
        <v>0</v>
      </c>
      <c r="AE154" s="59">
        <v>0</v>
      </c>
    </row>
    <row r="155" spans="1:31" ht="15.75" customHeight="1">
      <c r="A155" s="2" t="s">
        <v>532</v>
      </c>
      <c r="B155" s="58" t="s">
        <v>58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8"/>
      <c r="AD155" s="59">
        <v>0</v>
      </c>
      <c r="AE155" s="59">
        <v>0</v>
      </c>
    </row>
    <row r="156" spans="1:31" ht="15.75" customHeight="1">
      <c r="A156" s="2" t="s">
        <v>531</v>
      </c>
      <c r="B156" s="58" t="s">
        <v>60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2" t="s">
        <v>532</v>
      </c>
      <c r="B157" s="58" t="s">
        <v>60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2" t="s">
        <v>531</v>
      </c>
      <c r="B158" s="58" t="s">
        <v>63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2" t="s">
        <v>532</v>
      </c>
      <c r="B159" s="58" t="s">
        <v>63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2" t="s">
        <v>531</v>
      </c>
      <c r="B160" s="58" t="s">
        <v>65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2" t="s">
        <v>532</v>
      </c>
      <c r="B161" s="58" t="s">
        <v>65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2" t="s">
        <v>531</v>
      </c>
      <c r="B162" s="58" t="s">
        <v>67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2" t="s">
        <v>532</v>
      </c>
      <c r="B163" s="58" t="s">
        <v>67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2" t="s">
        <v>531</v>
      </c>
      <c r="B164" s="58" t="s">
        <v>68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2" t="s">
        <v>532</v>
      </c>
      <c r="B165" s="58" t="s">
        <v>68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2" t="s">
        <v>531</v>
      </c>
      <c r="B166" s="58" t="s">
        <v>71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8"/>
      <c r="AD166" s="59">
        <v>0</v>
      </c>
      <c r="AE166" s="59">
        <v>0</v>
      </c>
    </row>
    <row r="167" spans="1:31" ht="15.75" customHeight="1">
      <c r="A167" s="2" t="s">
        <v>532</v>
      </c>
      <c r="B167" s="58" t="s">
        <v>71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8"/>
      <c r="AD167" s="59">
        <v>0</v>
      </c>
      <c r="AE167" s="59">
        <v>0</v>
      </c>
    </row>
    <row r="168" spans="1:31" ht="15.75" customHeight="1">
      <c r="A168" s="2" t="s">
        <v>531</v>
      </c>
      <c r="B168" s="58" t="s">
        <v>74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8"/>
      <c r="AD168" s="59">
        <v>0</v>
      </c>
      <c r="AE168" s="59">
        <v>0</v>
      </c>
    </row>
    <row r="169" spans="1:31" ht="15.75" customHeight="1">
      <c r="A169" s="2" t="s">
        <v>532</v>
      </c>
      <c r="B169" s="58" t="s">
        <v>74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8"/>
      <c r="AD169" s="59">
        <v>0</v>
      </c>
      <c r="AE169" s="59">
        <v>0</v>
      </c>
    </row>
    <row r="170" spans="1:31" ht="15.75" customHeight="1">
      <c r="A170" s="2" t="s">
        <v>531</v>
      </c>
      <c r="B170" s="58" t="s">
        <v>76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2" t="s">
        <v>532</v>
      </c>
      <c r="B171" s="58" t="s">
        <v>76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2" t="s">
        <v>531</v>
      </c>
      <c r="B172" s="58" t="s">
        <v>79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2" t="s">
        <v>532</v>
      </c>
      <c r="B173" s="58" t="s">
        <v>79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2" t="s">
        <v>531</v>
      </c>
      <c r="B174" s="58" t="s">
        <v>82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2" t="s">
        <v>532</v>
      </c>
      <c r="B175" s="58" t="s">
        <v>82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2" t="s">
        <v>531</v>
      </c>
      <c r="B176" s="58" t="s">
        <v>85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2" t="s">
        <v>532</v>
      </c>
      <c r="B177" s="58" t="s">
        <v>85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2" t="s">
        <v>531</v>
      </c>
      <c r="B178" s="58" t="s">
        <v>88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2" t="s">
        <v>532</v>
      </c>
      <c r="B179" s="58" t="s">
        <v>88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2" t="s">
        <v>531</v>
      </c>
      <c r="B180" s="58" t="s">
        <v>91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2" t="s">
        <v>532</v>
      </c>
      <c r="B181" s="58" t="s">
        <v>91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2" t="s">
        <v>531</v>
      </c>
      <c r="B182" s="58" t="s">
        <v>94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2" t="s">
        <v>532</v>
      </c>
      <c r="B183" s="58" t="s">
        <v>94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2" t="s">
        <v>531</v>
      </c>
      <c r="B184" s="58" t="s">
        <v>96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8"/>
      <c r="AD184" s="59">
        <v>1074</v>
      </c>
      <c r="AE184" s="59">
        <v>1503</v>
      </c>
    </row>
    <row r="185" spans="1:31" ht="15.75" customHeight="1">
      <c r="A185" s="2" t="s">
        <v>532</v>
      </c>
      <c r="B185" s="58" t="s">
        <v>96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8"/>
      <c r="AD185" s="59">
        <v>2</v>
      </c>
      <c r="AE185" s="59">
        <v>42</v>
      </c>
    </row>
    <row r="186" spans="1:31" ht="15.75" customHeight="1">
      <c r="A186" s="2" t="s">
        <v>531</v>
      </c>
      <c r="B186" s="58" t="s">
        <v>99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2" t="s">
        <v>532</v>
      </c>
      <c r="B187" s="58" t="s">
        <v>99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2" t="s">
        <v>531</v>
      </c>
      <c r="B188" s="58" t="s">
        <v>102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2" t="s">
        <v>532</v>
      </c>
      <c r="B189" s="58" t="s">
        <v>102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8"/>
      <c r="AD189" s="59">
        <v>45</v>
      </c>
      <c r="AE189" s="59">
        <v>1119</v>
      </c>
    </row>
    <row r="190" spans="1:31" ht="15.75" customHeight="1">
      <c r="A190" s="2" t="s">
        <v>531</v>
      </c>
      <c r="B190" s="58" t="s">
        <v>104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8"/>
      <c r="AD190" s="59">
        <v>0</v>
      </c>
      <c r="AE190" s="59">
        <v>0</v>
      </c>
    </row>
    <row r="191" spans="1:31" ht="15.75" customHeight="1">
      <c r="A191" s="2" t="s">
        <v>532</v>
      </c>
      <c r="B191" s="58" t="s">
        <v>104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8"/>
      <c r="AD191" s="59">
        <v>0</v>
      </c>
      <c r="AE191" s="59">
        <v>0</v>
      </c>
    </row>
    <row r="192" spans="1:31" ht="15.75" customHeight="1">
      <c r="A192" s="2" t="s">
        <v>531</v>
      </c>
      <c r="B192" s="58" t="s">
        <v>107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2" t="s">
        <v>532</v>
      </c>
      <c r="B193" s="58" t="s">
        <v>107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2" t="s">
        <v>531</v>
      </c>
      <c r="B194" s="58" t="s">
        <v>110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2" t="s">
        <v>532</v>
      </c>
      <c r="B195" s="58" t="s">
        <v>110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2" t="s">
        <v>531</v>
      </c>
      <c r="B196" s="58" t="s">
        <v>113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2" t="s">
        <v>532</v>
      </c>
      <c r="B197" s="58" t="s">
        <v>113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2" t="s">
        <v>531</v>
      </c>
      <c r="B198" s="58" t="s">
        <v>115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8"/>
      <c r="AD198" s="59">
        <v>0</v>
      </c>
      <c r="AE198" s="59">
        <v>0</v>
      </c>
    </row>
    <row r="199" spans="1:31" ht="15.75" customHeight="1">
      <c r="A199" s="2" t="s">
        <v>532</v>
      </c>
      <c r="B199" s="58" t="s">
        <v>115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8"/>
      <c r="AD199" s="59">
        <v>0</v>
      </c>
      <c r="AE199" s="59">
        <v>0</v>
      </c>
    </row>
    <row r="200" spans="1:31" ht="15.75" customHeight="1">
      <c r="A200" s="2" t="s">
        <v>531</v>
      </c>
      <c r="B200" s="58" t="s">
        <v>118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8"/>
      <c r="AD200" s="59">
        <v>0</v>
      </c>
      <c r="AE200" s="59">
        <v>0</v>
      </c>
    </row>
    <row r="201" spans="1:31" ht="15.75" customHeight="1">
      <c r="A201" s="2" t="s">
        <v>532</v>
      </c>
      <c r="B201" s="58" t="s">
        <v>118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8"/>
      <c r="AD201" s="59">
        <v>0</v>
      </c>
      <c r="AE201" s="59">
        <v>0</v>
      </c>
    </row>
    <row r="202" spans="1:31" ht="15.75" customHeight="1">
      <c r="A202" s="2" t="s">
        <v>531</v>
      </c>
      <c r="B202" s="58" t="s">
        <v>121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8"/>
      <c r="AD202" s="59">
        <v>21771</v>
      </c>
      <c r="AE202" s="59">
        <v>0</v>
      </c>
    </row>
    <row r="203" spans="1:31" ht="15.75" customHeight="1">
      <c r="A203" s="2" t="s">
        <v>532</v>
      </c>
      <c r="B203" s="58" t="s">
        <v>121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8"/>
      <c r="AD203" s="59">
        <v>1</v>
      </c>
      <c r="AE203" s="59">
        <v>0</v>
      </c>
    </row>
    <row r="204" spans="1:31" ht="15.75" customHeight="1">
      <c r="A204" s="2" t="s">
        <v>531</v>
      </c>
      <c r="B204" s="58" t="s">
        <v>124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8"/>
      <c r="AD204" s="59">
        <v>9553</v>
      </c>
      <c r="AE204" s="59">
        <v>5832178</v>
      </c>
    </row>
    <row r="205" spans="1:31" ht="15.75" customHeight="1">
      <c r="A205" s="2" t="s">
        <v>532</v>
      </c>
      <c r="B205" s="58" t="s">
        <v>124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2" t="s">
        <v>531</v>
      </c>
      <c r="B206" s="58" t="s">
        <v>126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2" t="s">
        <v>532</v>
      </c>
      <c r="B207" s="58" t="s">
        <v>126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2" t="s">
        <v>531</v>
      </c>
      <c r="B208" s="58" t="s">
        <v>129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2" t="s">
        <v>532</v>
      </c>
      <c r="B209" s="58" t="s">
        <v>129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2" t="s">
        <v>531</v>
      </c>
      <c r="B210" s="58" t="s">
        <v>132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8"/>
      <c r="AD210" s="59">
        <v>28220</v>
      </c>
      <c r="AE210" s="59">
        <v>30492</v>
      </c>
    </row>
    <row r="211" spans="1:31" ht="15.75" customHeight="1">
      <c r="A211" s="2" t="s">
        <v>532</v>
      </c>
      <c r="B211" s="58" t="s">
        <v>132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8"/>
      <c r="AD211" s="59">
        <v>34</v>
      </c>
      <c r="AE211" s="59">
        <v>856</v>
      </c>
    </row>
    <row r="212" spans="1:31" ht="15.75" customHeight="1">
      <c r="A212" s="2" t="s">
        <v>531</v>
      </c>
      <c r="B212" s="58" t="s">
        <v>135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2" t="s">
        <v>532</v>
      </c>
      <c r="B213" s="58" t="s">
        <v>135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2" t="s">
        <v>531</v>
      </c>
      <c r="B214" s="58" t="s">
        <v>138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8"/>
      <c r="AD214" s="59">
        <v>397</v>
      </c>
      <c r="AE214" s="59">
        <v>8784</v>
      </c>
    </row>
    <row r="215" spans="1:31" ht="15.75" customHeight="1">
      <c r="A215" s="2" t="s">
        <v>532</v>
      </c>
      <c r="B215" s="58" t="s">
        <v>138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8"/>
      <c r="AD215" s="59">
        <v>10</v>
      </c>
      <c r="AE215" s="59">
        <v>246</v>
      </c>
    </row>
    <row r="216" spans="1:31" ht="15.75" customHeight="1">
      <c r="A216" s="2" t="s">
        <v>531</v>
      </c>
      <c r="B216" s="58" t="s">
        <v>140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8"/>
      <c r="AD216" s="59">
        <v>0</v>
      </c>
      <c r="AE216" s="59">
        <v>0</v>
      </c>
    </row>
    <row r="217" spans="1:31" ht="15.75" customHeight="1">
      <c r="A217" s="2" t="s">
        <v>532</v>
      </c>
      <c r="B217" s="58" t="s">
        <v>140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8"/>
      <c r="AD217" s="59">
        <v>0</v>
      </c>
      <c r="AE217" s="59">
        <v>0</v>
      </c>
    </row>
    <row r="218" spans="1:31" ht="15.75" customHeight="1">
      <c r="A218" s="2" t="s">
        <v>531</v>
      </c>
      <c r="B218" s="58" t="s">
        <v>143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2" t="s">
        <v>532</v>
      </c>
      <c r="B219" s="58" t="s">
        <v>143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4" customWidth="1"/>
    <col min="3" max="3" width="19.25" style="74" customWidth="1"/>
    <col min="5" max="5" width="22.25" style="74" customWidth="1"/>
    <col min="6" max="6" width="18.25" style="74" customWidth="1"/>
    <col min="10" max="10" width="21.625" style="74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60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80" t="s">
        <v>536</v>
      </c>
      <c r="B3" s="81"/>
      <c r="C3" s="81"/>
      <c r="D3" s="81"/>
      <c r="E3" s="61"/>
      <c r="F3" s="61"/>
      <c r="G3" s="61"/>
      <c r="H3" s="61"/>
      <c r="I3" s="6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62" t="s">
        <v>537</v>
      </c>
      <c r="B4" s="63" t="s">
        <v>164</v>
      </c>
      <c r="C4" s="63" t="s">
        <v>538</v>
      </c>
      <c r="D4" s="63" t="s">
        <v>539</v>
      </c>
      <c r="E4" s="63" t="s">
        <v>540</v>
      </c>
      <c r="F4" s="63" t="s">
        <v>541</v>
      </c>
      <c r="G4" s="63" t="s">
        <v>542</v>
      </c>
      <c r="H4" s="63" t="s">
        <v>543</v>
      </c>
      <c r="I4" s="63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4">
        <v>2018</v>
      </c>
      <c r="B5" s="65" t="s">
        <v>6</v>
      </c>
      <c r="C5" s="65" t="s">
        <v>544</v>
      </c>
      <c r="D5" s="66">
        <v>21.94</v>
      </c>
      <c r="E5" s="66">
        <v>18.579999999999998</v>
      </c>
      <c r="F5" s="66">
        <v>17.100000000000001</v>
      </c>
      <c r="G5" s="66">
        <v>0</v>
      </c>
      <c r="H5" s="66" t="s">
        <v>545</v>
      </c>
      <c r="I5" s="66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4">
        <v>2018</v>
      </c>
      <c r="B6" s="65" t="s">
        <v>3</v>
      </c>
      <c r="C6" s="65" t="s">
        <v>544</v>
      </c>
      <c r="D6" s="66">
        <v>12.18</v>
      </c>
      <c r="E6" s="66">
        <v>11.24</v>
      </c>
      <c r="F6" s="66">
        <v>6.01</v>
      </c>
      <c r="G6" s="66">
        <v>0</v>
      </c>
      <c r="H6" s="66" t="s">
        <v>545</v>
      </c>
      <c r="I6" s="66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4">
        <v>2018</v>
      </c>
      <c r="B7" s="65" t="s">
        <v>12</v>
      </c>
      <c r="C7" s="65" t="s">
        <v>544</v>
      </c>
      <c r="D7" s="66">
        <v>9.81</v>
      </c>
      <c r="E7" s="66">
        <v>7.75</v>
      </c>
      <c r="F7" s="66">
        <v>5.64</v>
      </c>
      <c r="G7" s="66">
        <v>11.35</v>
      </c>
      <c r="H7" s="66" t="s">
        <v>545</v>
      </c>
      <c r="I7" s="66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4">
        <v>2018</v>
      </c>
      <c r="B8" s="65" t="s">
        <v>9</v>
      </c>
      <c r="C8" s="65" t="s">
        <v>544</v>
      </c>
      <c r="D8" s="66">
        <v>12.77</v>
      </c>
      <c r="E8" s="66">
        <v>10.64</v>
      </c>
      <c r="F8" s="66">
        <v>6.55</v>
      </c>
      <c r="G8" s="66">
        <v>10.02</v>
      </c>
      <c r="H8" s="66" t="s">
        <v>545</v>
      </c>
      <c r="I8" s="66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4">
        <v>2018</v>
      </c>
      <c r="B9" s="65" t="s">
        <v>14</v>
      </c>
      <c r="C9" s="65" t="s">
        <v>544</v>
      </c>
      <c r="D9" s="66">
        <v>18.84</v>
      </c>
      <c r="E9" s="66">
        <v>16.34</v>
      </c>
      <c r="F9" s="66">
        <v>13.2</v>
      </c>
      <c r="G9" s="66">
        <v>8.64</v>
      </c>
      <c r="H9" s="66" t="s">
        <v>545</v>
      </c>
      <c r="I9" s="66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4">
        <v>2018</v>
      </c>
      <c r="B10" s="65" t="s">
        <v>19</v>
      </c>
      <c r="C10" s="65" t="s">
        <v>544</v>
      </c>
      <c r="D10" s="66">
        <v>12.15</v>
      </c>
      <c r="E10" s="66">
        <v>10.02</v>
      </c>
      <c r="F10" s="66">
        <v>7.47</v>
      </c>
      <c r="G10" s="66">
        <v>9</v>
      </c>
      <c r="H10" s="66" t="s">
        <v>545</v>
      </c>
      <c r="I10" s="66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4">
        <v>2018</v>
      </c>
      <c r="B11" s="65" t="s">
        <v>23</v>
      </c>
      <c r="C11" s="65" t="s">
        <v>544</v>
      </c>
      <c r="D11" s="66">
        <v>21.2</v>
      </c>
      <c r="E11" s="66">
        <v>16.760000000000002</v>
      </c>
      <c r="F11" s="66">
        <v>13.77</v>
      </c>
      <c r="G11" s="66">
        <v>12.84</v>
      </c>
      <c r="H11" s="66" t="s">
        <v>545</v>
      </c>
      <c r="I11" s="66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4">
        <v>2018</v>
      </c>
      <c r="B12" s="65" t="s">
        <v>157</v>
      </c>
      <c r="C12" s="65" t="s">
        <v>544</v>
      </c>
      <c r="D12" s="66">
        <v>12.84</v>
      </c>
      <c r="E12" s="66">
        <v>11.97</v>
      </c>
      <c r="F12" s="66">
        <v>8.3000000000000007</v>
      </c>
      <c r="G12" s="66">
        <v>9.5399999999999991</v>
      </c>
      <c r="H12" s="66" t="s">
        <v>545</v>
      </c>
      <c r="I12" s="66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4">
        <v>2018</v>
      </c>
      <c r="B13" s="65" t="s">
        <v>26</v>
      </c>
      <c r="C13" s="65" t="s">
        <v>544</v>
      </c>
      <c r="D13" s="66">
        <v>12.53</v>
      </c>
      <c r="E13" s="66">
        <v>9.65</v>
      </c>
      <c r="F13" s="66">
        <v>7.95</v>
      </c>
      <c r="G13" s="66">
        <v>0</v>
      </c>
      <c r="H13" s="66" t="s">
        <v>545</v>
      </c>
      <c r="I13" s="66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4">
        <v>2018</v>
      </c>
      <c r="B14" s="65" t="s">
        <v>29</v>
      </c>
      <c r="C14" s="65" t="s">
        <v>544</v>
      </c>
      <c r="D14" s="66">
        <v>11.54</v>
      </c>
      <c r="E14" s="66">
        <v>9.19</v>
      </c>
      <c r="F14" s="66">
        <v>7.65</v>
      </c>
      <c r="G14" s="66">
        <v>8.26</v>
      </c>
      <c r="H14" s="66" t="s">
        <v>545</v>
      </c>
      <c r="I14" s="66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4">
        <v>2018</v>
      </c>
      <c r="B15" s="65" t="s">
        <v>32</v>
      </c>
      <c r="C15" s="65" t="s">
        <v>544</v>
      </c>
      <c r="D15" s="66">
        <v>11.47</v>
      </c>
      <c r="E15" s="66">
        <v>9.7899999999999991</v>
      </c>
      <c r="F15" s="66">
        <v>6</v>
      </c>
      <c r="G15" s="66">
        <v>5.52</v>
      </c>
      <c r="H15" s="66" t="s">
        <v>545</v>
      </c>
      <c r="I15" s="66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4">
        <v>2018</v>
      </c>
      <c r="B16" s="65" t="s">
        <v>35</v>
      </c>
      <c r="C16" s="65" t="s">
        <v>544</v>
      </c>
      <c r="D16" s="66">
        <v>32.47</v>
      </c>
      <c r="E16" s="66">
        <v>29.9</v>
      </c>
      <c r="F16" s="66">
        <v>26.1</v>
      </c>
      <c r="G16" s="66">
        <v>0</v>
      </c>
      <c r="H16" s="66" t="s">
        <v>545</v>
      </c>
      <c r="I16" s="66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4">
        <v>2018</v>
      </c>
      <c r="B17" s="65" t="s">
        <v>46</v>
      </c>
      <c r="C17" s="65" t="s">
        <v>544</v>
      </c>
      <c r="D17" s="66">
        <v>12.24</v>
      </c>
      <c r="E17" s="66">
        <v>9.68</v>
      </c>
      <c r="F17" s="66">
        <v>6.45</v>
      </c>
      <c r="G17" s="66">
        <v>0</v>
      </c>
      <c r="H17" s="66" t="s">
        <v>545</v>
      </c>
      <c r="I17" s="66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4">
        <v>2018</v>
      </c>
      <c r="B18" s="65" t="s">
        <v>37</v>
      </c>
      <c r="C18" s="65" t="s">
        <v>544</v>
      </c>
      <c r="D18" s="66">
        <v>10.15</v>
      </c>
      <c r="E18" s="66">
        <v>7.93</v>
      </c>
      <c r="F18" s="66">
        <v>6.47</v>
      </c>
      <c r="G18" s="66">
        <v>0</v>
      </c>
      <c r="H18" s="66" t="s">
        <v>545</v>
      </c>
      <c r="I18" s="66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4">
        <v>2018</v>
      </c>
      <c r="B19" s="65" t="s">
        <v>41</v>
      </c>
      <c r="C19" s="65" t="s">
        <v>544</v>
      </c>
      <c r="D19" s="66">
        <v>12.77</v>
      </c>
      <c r="E19" s="66">
        <v>9.1199999999999992</v>
      </c>
      <c r="F19" s="66">
        <v>6.8</v>
      </c>
      <c r="G19" s="66">
        <v>6.75</v>
      </c>
      <c r="H19" s="66" t="s">
        <v>545</v>
      </c>
      <c r="I19" s="66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4">
        <v>2018</v>
      </c>
      <c r="B20" s="65" t="s">
        <v>44</v>
      </c>
      <c r="C20" s="65" t="s">
        <v>544</v>
      </c>
      <c r="D20" s="66">
        <v>12.26</v>
      </c>
      <c r="E20" s="66">
        <v>10.6</v>
      </c>
      <c r="F20" s="66">
        <v>7.38</v>
      </c>
      <c r="G20" s="66">
        <v>10.44</v>
      </c>
      <c r="H20" s="66" t="s">
        <v>545</v>
      </c>
      <c r="I20" s="66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4">
        <v>2018</v>
      </c>
      <c r="B21" s="65" t="s">
        <v>51</v>
      </c>
      <c r="C21" s="65" t="s">
        <v>544</v>
      </c>
      <c r="D21" s="66">
        <v>13.35</v>
      </c>
      <c r="E21" s="66">
        <v>10.66</v>
      </c>
      <c r="F21" s="66">
        <v>7.6</v>
      </c>
      <c r="G21" s="66">
        <v>0</v>
      </c>
      <c r="H21" s="66" t="s">
        <v>545</v>
      </c>
      <c r="I21" s="66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4">
        <v>2018</v>
      </c>
      <c r="B22" s="65" t="s">
        <v>55</v>
      </c>
      <c r="C22" s="65" t="s">
        <v>544</v>
      </c>
      <c r="D22" s="66">
        <v>10.6</v>
      </c>
      <c r="E22" s="66">
        <v>9.74</v>
      </c>
      <c r="F22" s="66">
        <v>5.68</v>
      </c>
      <c r="G22" s="66">
        <v>0</v>
      </c>
      <c r="H22" s="66" t="s">
        <v>545</v>
      </c>
      <c r="I22" s="66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4">
        <v>2018</v>
      </c>
      <c r="B23" s="65" t="s">
        <v>58</v>
      </c>
      <c r="C23" s="65" t="s">
        <v>544</v>
      </c>
      <c r="D23" s="66">
        <v>9.59</v>
      </c>
      <c r="E23" s="66">
        <v>8.85</v>
      </c>
      <c r="F23" s="66">
        <v>5.35</v>
      </c>
      <c r="G23" s="66">
        <v>9.2100000000000009</v>
      </c>
      <c r="H23" s="66" t="s">
        <v>545</v>
      </c>
      <c r="I23" s="66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4">
        <v>2018</v>
      </c>
      <c r="B24" s="65" t="s">
        <v>65</v>
      </c>
      <c r="C24" s="65" t="s">
        <v>544</v>
      </c>
      <c r="D24" s="66">
        <v>21.61</v>
      </c>
      <c r="E24" s="66">
        <v>17.170000000000002</v>
      </c>
      <c r="F24" s="66">
        <v>14.89</v>
      </c>
      <c r="G24" s="66">
        <v>6.38</v>
      </c>
      <c r="H24" s="66" t="s">
        <v>545</v>
      </c>
      <c r="I24" s="66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4">
        <v>2018</v>
      </c>
      <c r="B25" s="65" t="s">
        <v>63</v>
      </c>
      <c r="C25" s="65" t="s">
        <v>544</v>
      </c>
      <c r="D25" s="66">
        <v>13.3</v>
      </c>
      <c r="E25" s="66">
        <v>10.43</v>
      </c>
      <c r="F25" s="66">
        <v>8.23</v>
      </c>
      <c r="G25" s="66">
        <v>7.44</v>
      </c>
      <c r="H25" s="66" t="s">
        <v>545</v>
      </c>
      <c r="I25" s="66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4">
        <v>2018</v>
      </c>
      <c r="B26" s="65" t="s">
        <v>60</v>
      </c>
      <c r="C26" s="65" t="s">
        <v>544</v>
      </c>
      <c r="D26" s="66">
        <v>16.84</v>
      </c>
      <c r="E26" s="66">
        <v>12.51</v>
      </c>
      <c r="F26" s="66">
        <v>9.32</v>
      </c>
      <c r="G26" s="66">
        <v>0</v>
      </c>
      <c r="H26" s="66" t="s">
        <v>545</v>
      </c>
      <c r="I26" s="66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4">
        <v>2018</v>
      </c>
      <c r="B27" s="65" t="s">
        <v>67</v>
      </c>
      <c r="C27" s="65" t="s">
        <v>544</v>
      </c>
      <c r="D27" s="66">
        <v>15.45</v>
      </c>
      <c r="E27" s="66">
        <v>11.15</v>
      </c>
      <c r="F27" s="66">
        <v>7.1</v>
      </c>
      <c r="G27" s="66">
        <v>10.76</v>
      </c>
      <c r="H27" s="66" t="s">
        <v>545</v>
      </c>
      <c r="I27" s="66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4">
        <v>2018</v>
      </c>
      <c r="B28" s="65" t="s">
        <v>68</v>
      </c>
      <c r="C28" s="65" t="s">
        <v>544</v>
      </c>
      <c r="D28" s="66">
        <v>13.14</v>
      </c>
      <c r="E28" s="66">
        <v>10.38</v>
      </c>
      <c r="F28" s="66">
        <v>7.52</v>
      </c>
      <c r="G28" s="66">
        <v>9.58</v>
      </c>
      <c r="H28" s="66" t="s">
        <v>545</v>
      </c>
      <c r="I28" s="66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4">
        <v>2018</v>
      </c>
      <c r="B29" s="65" t="s">
        <v>74</v>
      </c>
      <c r="C29" s="65" t="s">
        <v>544</v>
      </c>
      <c r="D29" s="66">
        <v>11.34</v>
      </c>
      <c r="E29" s="66">
        <v>9.4</v>
      </c>
      <c r="F29" s="66">
        <v>7.22</v>
      </c>
      <c r="G29" s="66">
        <v>8.52</v>
      </c>
      <c r="H29" s="66" t="s">
        <v>545</v>
      </c>
      <c r="I29" s="66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4">
        <v>2018</v>
      </c>
      <c r="B30" s="65" t="s">
        <v>71</v>
      </c>
      <c r="C30" s="65" t="s">
        <v>544</v>
      </c>
      <c r="D30" s="66">
        <v>11.12</v>
      </c>
      <c r="E30" s="66">
        <v>10.43</v>
      </c>
      <c r="F30" s="66">
        <v>6</v>
      </c>
      <c r="G30" s="66">
        <v>0</v>
      </c>
      <c r="H30" s="66" t="s">
        <v>545</v>
      </c>
      <c r="I30" s="66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4">
        <v>2018</v>
      </c>
      <c r="B31" s="65" t="s">
        <v>76</v>
      </c>
      <c r="C31" s="65" t="s">
        <v>544</v>
      </c>
      <c r="D31" s="66">
        <v>10.96</v>
      </c>
      <c r="E31" s="66">
        <v>10.11</v>
      </c>
      <c r="F31" s="66">
        <v>5.19</v>
      </c>
      <c r="G31" s="66">
        <v>0</v>
      </c>
      <c r="H31" s="66" t="s">
        <v>545</v>
      </c>
      <c r="I31" s="66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4">
        <v>2018</v>
      </c>
      <c r="B32" s="65" t="s">
        <v>96</v>
      </c>
      <c r="C32" s="65" t="s">
        <v>544</v>
      </c>
      <c r="D32" s="66">
        <v>11.09</v>
      </c>
      <c r="E32" s="66">
        <v>8.58</v>
      </c>
      <c r="F32" s="66">
        <v>6.33</v>
      </c>
      <c r="G32" s="66">
        <v>8.02</v>
      </c>
      <c r="H32" s="66" t="s">
        <v>545</v>
      </c>
      <c r="I32" s="66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4">
        <v>2018</v>
      </c>
      <c r="B33" s="65" t="s">
        <v>99</v>
      </c>
      <c r="C33" s="65" t="s">
        <v>544</v>
      </c>
      <c r="D33" s="66">
        <v>10.25</v>
      </c>
      <c r="E33" s="66">
        <v>9.1</v>
      </c>
      <c r="F33" s="66">
        <v>7.98</v>
      </c>
      <c r="G33" s="66">
        <v>0</v>
      </c>
      <c r="H33" s="66" t="s">
        <v>545</v>
      </c>
      <c r="I33" s="66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4">
        <v>2018</v>
      </c>
      <c r="B34" s="65" t="s">
        <v>79</v>
      </c>
      <c r="C34" s="65" t="s">
        <v>544</v>
      </c>
      <c r="D34" s="66">
        <v>10.7</v>
      </c>
      <c r="E34" s="66">
        <v>8.83</v>
      </c>
      <c r="F34" s="66">
        <v>7.6</v>
      </c>
      <c r="G34" s="66">
        <v>0</v>
      </c>
      <c r="H34" s="66" t="s">
        <v>545</v>
      </c>
      <c r="I34" s="66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4">
        <v>2018</v>
      </c>
      <c r="B35" s="65" t="s">
        <v>85</v>
      </c>
      <c r="C35" s="65" t="s">
        <v>544</v>
      </c>
      <c r="D35" s="66">
        <v>19.690000000000001</v>
      </c>
      <c r="E35" s="66">
        <v>15.81</v>
      </c>
      <c r="F35" s="66">
        <v>13.42</v>
      </c>
      <c r="G35" s="66">
        <v>0</v>
      </c>
      <c r="H35" s="66" t="s">
        <v>545</v>
      </c>
      <c r="I35" s="66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4">
        <v>2018</v>
      </c>
      <c r="B36" s="65" t="s">
        <v>88</v>
      </c>
      <c r="C36" s="65" t="s">
        <v>544</v>
      </c>
      <c r="D36" s="66">
        <v>15.41</v>
      </c>
      <c r="E36" s="66">
        <v>12.21</v>
      </c>
      <c r="F36" s="66">
        <v>10.07</v>
      </c>
      <c r="G36" s="66">
        <v>9.07</v>
      </c>
      <c r="H36" s="66" t="s">
        <v>545</v>
      </c>
      <c r="I36" s="66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4">
        <v>2018</v>
      </c>
      <c r="B37" s="65" t="s">
        <v>91</v>
      </c>
      <c r="C37" s="65" t="s">
        <v>544</v>
      </c>
      <c r="D37" s="66">
        <v>12.68</v>
      </c>
      <c r="E37" s="66">
        <v>10.02</v>
      </c>
      <c r="F37" s="66">
        <v>5.84</v>
      </c>
      <c r="G37" s="66">
        <v>0</v>
      </c>
      <c r="H37" s="66" t="s">
        <v>545</v>
      </c>
      <c r="I37" s="66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64">
        <v>2018</v>
      </c>
      <c r="B38" s="65" t="s">
        <v>82</v>
      </c>
      <c r="C38" s="65" t="s">
        <v>544</v>
      </c>
      <c r="D38" s="66">
        <v>11.85</v>
      </c>
      <c r="E38" s="66">
        <v>7.74</v>
      </c>
      <c r="F38" s="66">
        <v>6.1</v>
      </c>
      <c r="G38" s="66">
        <v>8.31</v>
      </c>
      <c r="H38" s="66" t="s">
        <v>545</v>
      </c>
      <c r="I38" s="66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64">
        <v>2018</v>
      </c>
      <c r="B39" s="65" t="s">
        <v>94</v>
      </c>
      <c r="C39" s="65" t="s">
        <v>544</v>
      </c>
      <c r="D39" s="66">
        <v>18.52</v>
      </c>
      <c r="E39" s="66">
        <v>14.5</v>
      </c>
      <c r="F39" s="66">
        <v>6.02</v>
      </c>
      <c r="G39" s="66">
        <v>12.14</v>
      </c>
      <c r="H39" s="66" t="s">
        <v>545</v>
      </c>
      <c r="I39" s="66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64">
        <v>2018</v>
      </c>
      <c r="B40" s="65" t="s">
        <v>102</v>
      </c>
      <c r="C40" s="65" t="s">
        <v>544</v>
      </c>
      <c r="D40" s="66">
        <v>12.56</v>
      </c>
      <c r="E40" s="66">
        <v>10.11</v>
      </c>
      <c r="F40" s="66">
        <v>7.01</v>
      </c>
      <c r="G40" s="66">
        <v>7.33</v>
      </c>
      <c r="H40" s="66" t="s">
        <v>545</v>
      </c>
      <c r="I40" s="66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64">
        <v>2018</v>
      </c>
      <c r="B41" s="65" t="s">
        <v>104</v>
      </c>
      <c r="C41" s="65" t="s">
        <v>544</v>
      </c>
      <c r="D41" s="66">
        <v>10.3</v>
      </c>
      <c r="E41" s="66">
        <v>8.07</v>
      </c>
      <c r="F41" s="66">
        <v>5.34</v>
      </c>
      <c r="G41" s="66">
        <v>0</v>
      </c>
      <c r="H41" s="66" t="s">
        <v>545</v>
      </c>
      <c r="I41" s="66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64">
        <v>2018</v>
      </c>
      <c r="B42" s="65" t="s">
        <v>107</v>
      </c>
      <c r="C42" s="65" t="s">
        <v>544</v>
      </c>
      <c r="D42" s="66">
        <v>10.98</v>
      </c>
      <c r="E42" s="66">
        <v>8.91</v>
      </c>
      <c r="F42" s="66">
        <v>5.86</v>
      </c>
      <c r="G42" s="66">
        <v>9.16</v>
      </c>
      <c r="H42" s="66" t="s">
        <v>545</v>
      </c>
      <c r="I42" s="66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64">
        <v>2018</v>
      </c>
      <c r="B43" s="65" t="s">
        <v>110</v>
      </c>
      <c r="C43" s="65" t="s">
        <v>544</v>
      </c>
      <c r="D43" s="66">
        <v>13.89</v>
      </c>
      <c r="E43" s="66">
        <v>8.94</v>
      </c>
      <c r="F43" s="66">
        <v>6.84</v>
      </c>
      <c r="G43" s="66">
        <v>7.78</v>
      </c>
      <c r="H43" s="66" t="s">
        <v>545</v>
      </c>
      <c r="I43" s="66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64">
        <v>2018</v>
      </c>
      <c r="B44" s="65" t="s">
        <v>113</v>
      </c>
      <c r="C44" s="65" t="s">
        <v>544</v>
      </c>
      <c r="D44" s="66">
        <v>20.55</v>
      </c>
      <c r="E44" s="66">
        <v>16.579999999999998</v>
      </c>
      <c r="F44" s="66">
        <v>15.39</v>
      </c>
      <c r="G44" s="66">
        <v>17.010000000000002</v>
      </c>
      <c r="H44" s="66" t="s">
        <v>545</v>
      </c>
      <c r="I44" s="66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64">
        <v>2018</v>
      </c>
      <c r="B45" s="65" t="s">
        <v>115</v>
      </c>
      <c r="C45" s="65" t="s">
        <v>544</v>
      </c>
      <c r="D45" s="66">
        <v>12.44</v>
      </c>
      <c r="E45" s="66">
        <v>10.11</v>
      </c>
      <c r="F45" s="66">
        <v>6.1</v>
      </c>
      <c r="G45" s="66">
        <v>0</v>
      </c>
      <c r="H45" s="66" t="s">
        <v>545</v>
      </c>
      <c r="I45" s="66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64">
        <v>2018</v>
      </c>
      <c r="B46" s="65" t="s">
        <v>118</v>
      </c>
      <c r="C46" s="65" t="s">
        <v>544</v>
      </c>
      <c r="D46" s="66">
        <v>11.59</v>
      </c>
      <c r="E46" s="66">
        <v>9.6199999999999992</v>
      </c>
      <c r="F46" s="66">
        <v>7.77</v>
      </c>
      <c r="G46" s="66">
        <v>0</v>
      </c>
      <c r="H46" s="66" t="s">
        <v>545</v>
      </c>
      <c r="I46" s="66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64">
        <v>2018</v>
      </c>
      <c r="B47" s="65" t="s">
        <v>121</v>
      </c>
      <c r="C47" s="65" t="s">
        <v>544</v>
      </c>
      <c r="D47" s="66">
        <v>10.71</v>
      </c>
      <c r="E47" s="66">
        <v>10.51</v>
      </c>
      <c r="F47" s="66">
        <v>5.68</v>
      </c>
      <c r="G47" s="66">
        <v>0</v>
      </c>
      <c r="H47" s="66" t="s">
        <v>545</v>
      </c>
      <c r="I47" s="66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64">
        <v>2018</v>
      </c>
      <c r="B48" s="65" t="s">
        <v>124</v>
      </c>
      <c r="C48" s="65" t="s">
        <v>544</v>
      </c>
      <c r="D48" s="66">
        <v>11.2</v>
      </c>
      <c r="E48" s="66">
        <v>8.16</v>
      </c>
      <c r="F48" s="66">
        <v>5.39</v>
      </c>
      <c r="G48" s="66">
        <v>8.08</v>
      </c>
      <c r="H48" s="66" t="s">
        <v>545</v>
      </c>
      <c r="I48" s="66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64">
        <v>2018</v>
      </c>
      <c r="B49" s="65" t="s">
        <v>126</v>
      </c>
      <c r="C49" s="65" t="s">
        <v>544</v>
      </c>
      <c r="D49" s="66">
        <v>10.41</v>
      </c>
      <c r="E49" s="66">
        <v>8.23</v>
      </c>
      <c r="F49" s="66">
        <v>5.9</v>
      </c>
      <c r="G49" s="66">
        <v>10.59</v>
      </c>
      <c r="H49" s="66" t="s">
        <v>545</v>
      </c>
      <c r="I49" s="66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64">
        <v>2018</v>
      </c>
      <c r="B50" s="65" t="s">
        <v>132</v>
      </c>
      <c r="C50" s="65" t="s">
        <v>544</v>
      </c>
      <c r="D50" s="66">
        <v>11.73</v>
      </c>
      <c r="E50" s="66">
        <v>8.32</v>
      </c>
      <c r="F50" s="66">
        <v>6.86</v>
      </c>
      <c r="G50" s="66">
        <v>8.2799999999999994</v>
      </c>
      <c r="H50" s="66" t="s">
        <v>545</v>
      </c>
      <c r="I50" s="66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64">
        <v>2018</v>
      </c>
      <c r="B51" s="65" t="s">
        <v>129</v>
      </c>
      <c r="C51" s="65" t="s">
        <v>544</v>
      </c>
      <c r="D51" s="66">
        <v>18.02</v>
      </c>
      <c r="E51" s="66">
        <v>15.24</v>
      </c>
      <c r="F51" s="66">
        <v>10.66</v>
      </c>
      <c r="G51" s="66">
        <v>0</v>
      </c>
      <c r="H51" s="66" t="s">
        <v>545</v>
      </c>
      <c r="I51" s="66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64">
        <v>2018</v>
      </c>
      <c r="B52" s="65" t="s">
        <v>135</v>
      </c>
      <c r="C52" s="65" t="s">
        <v>544</v>
      </c>
      <c r="D52" s="66">
        <v>9.75</v>
      </c>
      <c r="E52" s="66">
        <v>8.7200000000000006</v>
      </c>
      <c r="F52" s="66">
        <v>4.72</v>
      </c>
      <c r="G52" s="66">
        <v>9.3800000000000008</v>
      </c>
      <c r="H52" s="66" t="s">
        <v>545</v>
      </c>
      <c r="I52" s="66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64">
        <v>2018</v>
      </c>
      <c r="B53" s="65" t="s">
        <v>140</v>
      </c>
      <c r="C53" s="65" t="s">
        <v>544</v>
      </c>
      <c r="D53" s="66">
        <v>14.02</v>
      </c>
      <c r="E53" s="66">
        <v>10.67</v>
      </c>
      <c r="F53" s="66">
        <v>7.33</v>
      </c>
      <c r="G53" s="66">
        <v>13.85</v>
      </c>
      <c r="H53" s="66" t="s">
        <v>545</v>
      </c>
      <c r="I53" s="66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64">
        <v>2018</v>
      </c>
      <c r="B54" s="65" t="s">
        <v>138</v>
      </c>
      <c r="C54" s="65" t="s">
        <v>544</v>
      </c>
      <c r="D54" s="66">
        <v>11.18</v>
      </c>
      <c r="E54" s="66">
        <v>9.24</v>
      </c>
      <c r="F54" s="66">
        <v>6.4</v>
      </c>
      <c r="G54" s="66">
        <v>0</v>
      </c>
      <c r="H54" s="66" t="s">
        <v>545</v>
      </c>
      <c r="I54" s="66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64">
        <v>2018</v>
      </c>
      <c r="B55" s="65" t="s">
        <v>143</v>
      </c>
      <c r="C55" s="65" t="s">
        <v>544</v>
      </c>
      <c r="D55" s="66">
        <v>11.29</v>
      </c>
      <c r="E55" s="66">
        <v>9.58</v>
      </c>
      <c r="F55" s="66">
        <v>6.71</v>
      </c>
      <c r="G55" s="66">
        <v>0</v>
      </c>
      <c r="H55" s="66" t="s">
        <v>545</v>
      </c>
      <c r="I55" s="66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60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3" t="s">
        <v>555</v>
      </c>
      <c r="B101" s="67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8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8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8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8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8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8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8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8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8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8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8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8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8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8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8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8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8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8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8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8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8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8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8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8" t="s">
        <v>68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8" t="s">
        <v>74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8" t="s">
        <v>71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8" t="s">
        <v>76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8" t="s">
        <v>96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8" t="s">
        <v>99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8" t="s">
        <v>79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8" t="s">
        <v>85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8" t="s">
        <v>88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8" t="s">
        <v>91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8" t="s">
        <v>82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8" t="s">
        <v>94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8" t="s">
        <v>102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8" t="s">
        <v>104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8" t="s">
        <v>107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8" t="s">
        <v>110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8" t="s">
        <v>113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8" t="s">
        <v>115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8" t="s">
        <v>118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8" t="s">
        <v>121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8" t="s">
        <v>124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8" t="s">
        <v>126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8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8" t="s">
        <v>129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8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8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8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8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B18" sqref="B18"/>
    </sheetView>
  </sheetViews>
  <sheetFormatPr defaultColWidth="12.625" defaultRowHeight="15" customHeight="1"/>
  <cols>
    <col min="1" max="1" width="22.875" style="74" customWidth="1"/>
    <col min="2" max="33" width="10.125" style="74" customWidth="1"/>
  </cols>
  <sheetData>
    <row r="1" spans="1:33" ht="30">
      <c r="A1" s="69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5" t="s">
        <v>476</v>
      </c>
      <c r="B2" s="9">
        <f>((Calculations!B60*'EIA SEDS data'!AF$6)+(Calculations!B92*'EIA SEDS data'!AF$10))</f>
        <v>5058533.973586048</v>
      </c>
      <c r="C2" s="9">
        <f>((Calculations!C60*'EIA SEDS data'!AG$6)+(Calculations!C92*'EIA SEDS data'!AG$10))</f>
        <v>4827410.4017312722</v>
      </c>
      <c r="D2" s="9">
        <f>((Calculations!D60*'EIA SEDS data'!AH$6)+(Calculations!D92*'EIA SEDS data'!AH$10))</f>
        <v>4819515.9509833055</v>
      </c>
      <c r="E2" s="9">
        <f>((Calculations!E60*'EIA SEDS data'!AI$6)+(Calculations!E92*'EIA SEDS data'!AI$10))</f>
        <v>4775467.0811539711</v>
      </c>
      <c r="F2" s="9">
        <f>((Calculations!F60*'EIA SEDS data'!AJ$6)+(Calculations!F92*'EIA SEDS data'!AJ$10))</f>
        <v>4828490.0181691283</v>
      </c>
      <c r="G2" s="9">
        <f>((Calculations!G60*'EIA SEDS data'!AK$6)+(Calculations!G92*'EIA SEDS data'!AK$10))</f>
        <v>4872940.3762993217</v>
      </c>
      <c r="H2" s="9">
        <f>((Calculations!H60*'EIA SEDS data'!AL$6)+(Calculations!H92*'EIA SEDS data'!AL$10))</f>
        <v>4891911.9928810485</v>
      </c>
      <c r="I2" s="9">
        <f>((Calculations!I60*'EIA SEDS data'!AM$6)+(Calculations!I92*'EIA SEDS data'!AM$10))</f>
        <v>4898693.9414729895</v>
      </c>
      <c r="J2" s="9">
        <f>((Calculations!J60*'EIA SEDS data'!AN$6)+(Calculations!J92*'EIA SEDS data'!AN$10))</f>
        <v>4795505.1382242329</v>
      </c>
      <c r="K2" s="9">
        <f>((Calculations!K60*'EIA SEDS data'!AO$6)+(Calculations!K92*'EIA SEDS data'!AO$10))</f>
        <v>4640887.9649860607</v>
      </c>
      <c r="L2" s="9">
        <f>((Calculations!L60*'EIA SEDS data'!AP$6)+(Calculations!L92*'EIA SEDS data'!AP$10))</f>
        <v>4530899.3302210756</v>
      </c>
      <c r="M2" s="9">
        <f>((Calculations!M60*'EIA SEDS data'!AQ$6)+(Calculations!M92*'EIA SEDS data'!AQ$10))</f>
        <v>4484691.9683353156</v>
      </c>
      <c r="N2" s="77">
        <f t="shared" ref="N2:AG2" si="0">M2</f>
        <v>4484691.9683353156</v>
      </c>
      <c r="O2" s="77">
        <f t="shared" si="0"/>
        <v>4484691.9683353156</v>
      </c>
      <c r="P2" s="77">
        <f t="shared" si="0"/>
        <v>4484691.9683353156</v>
      </c>
      <c r="Q2" s="77">
        <f t="shared" si="0"/>
        <v>4484691.9683353156</v>
      </c>
      <c r="R2" s="77">
        <f t="shared" si="0"/>
        <v>4484691.9683353156</v>
      </c>
      <c r="S2" s="77">
        <f t="shared" si="0"/>
        <v>4484691.9683353156</v>
      </c>
      <c r="T2" s="77">
        <f t="shared" si="0"/>
        <v>4484691.9683353156</v>
      </c>
      <c r="U2" s="77">
        <f t="shared" si="0"/>
        <v>4484691.9683353156</v>
      </c>
      <c r="V2" s="77">
        <f t="shared" si="0"/>
        <v>4484691.9683353156</v>
      </c>
      <c r="W2" s="77">
        <f t="shared" si="0"/>
        <v>4484691.9683353156</v>
      </c>
      <c r="X2" s="77">
        <f t="shared" si="0"/>
        <v>4484691.9683353156</v>
      </c>
      <c r="Y2" s="77">
        <f t="shared" si="0"/>
        <v>4484691.9683353156</v>
      </c>
      <c r="Z2" s="77">
        <f t="shared" si="0"/>
        <v>4484691.9683353156</v>
      </c>
      <c r="AA2" s="77">
        <f t="shared" si="0"/>
        <v>4484691.9683353156</v>
      </c>
      <c r="AB2" s="77">
        <f t="shared" si="0"/>
        <v>4484691.9683353156</v>
      </c>
      <c r="AC2" s="77">
        <f t="shared" si="0"/>
        <v>4484691.9683353156</v>
      </c>
      <c r="AD2" s="77">
        <f t="shared" si="0"/>
        <v>4484691.9683353156</v>
      </c>
      <c r="AE2" s="77">
        <f t="shared" si="0"/>
        <v>4484691.9683353156</v>
      </c>
      <c r="AF2" s="77">
        <f t="shared" si="0"/>
        <v>4484691.9683353156</v>
      </c>
      <c r="AG2" s="77">
        <f t="shared" si="0"/>
        <v>4484691.9683353156</v>
      </c>
    </row>
    <row r="3" spans="1:33">
      <c r="A3" s="5" t="s">
        <v>477</v>
      </c>
      <c r="B3" s="9">
        <f>((Calculations!B61*'EIA SEDS data'!AF$6)+(Calculations!B93*'EIA SEDS data'!AF$10))</f>
        <v>632158.73988554184</v>
      </c>
      <c r="C3" s="9">
        <f>((Calculations!C61*'EIA SEDS data'!AG$6)+(Calculations!C93*'EIA SEDS data'!AG$10))</f>
        <v>667158.50365294004</v>
      </c>
      <c r="D3" s="9">
        <f>((Calculations!D61*'EIA SEDS data'!AH$6)+(Calculations!D93*'EIA SEDS data'!AH$10))</f>
        <v>671095.1403292343</v>
      </c>
      <c r="E3" s="9">
        <f>((Calculations!E61*'EIA SEDS data'!AI$6)+(Calculations!E93*'EIA SEDS data'!AI$10))</f>
        <v>769474.89804083644</v>
      </c>
      <c r="F3" s="9">
        <f>((Calculations!F61*'EIA SEDS data'!AJ$6)+(Calculations!F93*'EIA SEDS data'!AJ$10))</f>
        <v>785448.68376425607</v>
      </c>
      <c r="G3" s="9">
        <f>((Calculations!G61*'EIA SEDS data'!AK$6)+(Calculations!G93*'EIA SEDS data'!AK$10))</f>
        <v>774411.23963420675</v>
      </c>
      <c r="H3" s="9">
        <f>((Calculations!H61*'EIA SEDS data'!AL$6)+(Calculations!H93*'EIA SEDS data'!AL$10))</f>
        <v>791563.4716074008</v>
      </c>
      <c r="I3" s="9">
        <f>((Calculations!I61*'EIA SEDS data'!AM$6)+(Calculations!I93*'EIA SEDS data'!AM$10))</f>
        <v>745777.76863634982</v>
      </c>
      <c r="J3" s="9">
        <f>((Calculations!J61*'EIA SEDS data'!AN$6)+(Calculations!J93*'EIA SEDS data'!AN$10))</f>
        <v>714801.78600707091</v>
      </c>
      <c r="K3" s="9">
        <f>((Calculations!K61*'EIA SEDS data'!AO$6)+(Calculations!K93*'EIA SEDS data'!AO$10))</f>
        <v>744534.86581997364</v>
      </c>
      <c r="L3" s="9">
        <f>((Calculations!L61*'EIA SEDS data'!AP$6)+(Calculations!L93*'EIA SEDS data'!AP$10))</f>
        <v>812943.43979899061</v>
      </c>
      <c r="M3" s="9">
        <f>((Calculations!M61*'EIA SEDS data'!AQ$6)+(Calculations!M93*'EIA SEDS data'!AQ$10))</f>
        <v>774354.97352619108</v>
      </c>
      <c r="N3" s="77">
        <f t="shared" ref="N3:AG3" si="1">M3</f>
        <v>774354.97352619108</v>
      </c>
      <c r="O3" s="77">
        <f t="shared" si="1"/>
        <v>774354.97352619108</v>
      </c>
      <c r="P3" s="77">
        <f t="shared" si="1"/>
        <v>774354.97352619108</v>
      </c>
      <c r="Q3" s="77">
        <f t="shared" si="1"/>
        <v>774354.97352619108</v>
      </c>
      <c r="R3" s="77">
        <f t="shared" si="1"/>
        <v>774354.97352619108</v>
      </c>
      <c r="S3" s="77">
        <f t="shared" si="1"/>
        <v>774354.97352619108</v>
      </c>
      <c r="T3" s="77">
        <f t="shared" si="1"/>
        <v>774354.97352619108</v>
      </c>
      <c r="U3" s="77">
        <f t="shared" si="1"/>
        <v>774354.97352619108</v>
      </c>
      <c r="V3" s="77">
        <f t="shared" si="1"/>
        <v>774354.97352619108</v>
      </c>
      <c r="W3" s="77">
        <f t="shared" si="1"/>
        <v>774354.97352619108</v>
      </c>
      <c r="X3" s="77">
        <f t="shared" si="1"/>
        <v>774354.97352619108</v>
      </c>
      <c r="Y3" s="77">
        <f t="shared" si="1"/>
        <v>774354.97352619108</v>
      </c>
      <c r="Z3" s="77">
        <f t="shared" si="1"/>
        <v>774354.97352619108</v>
      </c>
      <c r="AA3" s="77">
        <f t="shared" si="1"/>
        <v>774354.97352619108</v>
      </c>
      <c r="AB3" s="77">
        <f t="shared" si="1"/>
        <v>774354.97352619108</v>
      </c>
      <c r="AC3" s="77">
        <f t="shared" si="1"/>
        <v>774354.97352619108</v>
      </c>
      <c r="AD3" s="77">
        <f t="shared" si="1"/>
        <v>774354.97352619108</v>
      </c>
      <c r="AE3" s="77">
        <f t="shared" si="1"/>
        <v>774354.97352619108</v>
      </c>
      <c r="AF3" s="77">
        <f t="shared" si="1"/>
        <v>774354.97352619108</v>
      </c>
      <c r="AG3" s="77">
        <f t="shared" si="1"/>
        <v>774354.97352619108</v>
      </c>
    </row>
    <row r="4" spans="1:33">
      <c r="A4" s="5" t="s">
        <v>478</v>
      </c>
      <c r="B4" s="9">
        <f>((Calculations!B62*'EIA SEDS data'!AF$6)+(Calculations!B94*'EIA SEDS data'!AF$10))</f>
        <v>705356.26917807397</v>
      </c>
      <c r="C4" s="9">
        <f>((Calculations!C62*'EIA SEDS data'!AG$6)+(Calculations!C94*'EIA SEDS data'!AG$10))</f>
        <v>576551.22469194687</v>
      </c>
      <c r="D4" s="9">
        <f>((Calculations!D62*'EIA SEDS data'!AH$6)+(Calculations!D94*'EIA SEDS data'!AH$10))</f>
        <v>580361.13440043735</v>
      </c>
      <c r="E4" s="9">
        <f>((Calculations!E62*'EIA SEDS data'!AI$6)+(Calculations!E94*'EIA SEDS data'!AI$10))</f>
        <v>494589.39277843002</v>
      </c>
      <c r="F4" s="9">
        <f>((Calculations!F62*'EIA SEDS data'!AJ$6)+(Calculations!F94*'EIA SEDS data'!AJ$10))</f>
        <v>465707.01908458851</v>
      </c>
      <c r="G4" s="9">
        <f>((Calculations!G62*'EIA SEDS data'!AK$6)+(Calculations!G94*'EIA SEDS data'!AK$10))</f>
        <v>497986.50555612444</v>
      </c>
      <c r="H4" s="9">
        <f>((Calculations!H62*'EIA SEDS data'!AL$6)+(Calculations!H94*'EIA SEDS data'!AL$10))</f>
        <v>398950.84464296902</v>
      </c>
      <c r="I4" s="9">
        <f>((Calculations!I62*'EIA SEDS data'!AM$6)+(Calculations!I94*'EIA SEDS data'!AM$10))</f>
        <v>438535.51188104559</v>
      </c>
      <c r="J4" s="9">
        <f>((Calculations!J62*'EIA SEDS data'!AN$6)+(Calculations!J94*'EIA SEDS data'!AN$10))</f>
        <v>432527.62375274784</v>
      </c>
      <c r="K4" s="9">
        <f>((Calculations!K62*'EIA SEDS data'!AO$6)+(Calculations!K94*'EIA SEDS data'!AO$10))</f>
        <v>463294.29928662069</v>
      </c>
      <c r="L4" s="9">
        <f>((Calculations!L62*'EIA SEDS data'!AP$6)+(Calculations!L94*'EIA SEDS data'!AP$10))</f>
        <v>423906.46355502267</v>
      </c>
      <c r="M4" s="9">
        <f>((Calculations!M62*'EIA SEDS data'!AQ$6)+(Calculations!M94*'EIA SEDS data'!AQ$10))</f>
        <v>455111.12400157837</v>
      </c>
      <c r="N4" s="77">
        <f t="shared" ref="N4:AG4" si="2">M4</f>
        <v>455111.12400157837</v>
      </c>
      <c r="O4" s="77">
        <f t="shared" si="2"/>
        <v>455111.12400157837</v>
      </c>
      <c r="P4" s="77">
        <f t="shared" si="2"/>
        <v>455111.12400157837</v>
      </c>
      <c r="Q4" s="77">
        <f t="shared" si="2"/>
        <v>455111.12400157837</v>
      </c>
      <c r="R4" s="77">
        <f t="shared" si="2"/>
        <v>455111.12400157837</v>
      </c>
      <c r="S4" s="77">
        <f t="shared" si="2"/>
        <v>455111.12400157837</v>
      </c>
      <c r="T4" s="77">
        <f t="shared" si="2"/>
        <v>455111.12400157837</v>
      </c>
      <c r="U4" s="77">
        <f t="shared" si="2"/>
        <v>455111.12400157837</v>
      </c>
      <c r="V4" s="77">
        <f t="shared" si="2"/>
        <v>455111.12400157837</v>
      </c>
      <c r="W4" s="77">
        <f t="shared" si="2"/>
        <v>455111.12400157837</v>
      </c>
      <c r="X4" s="77">
        <f t="shared" si="2"/>
        <v>455111.12400157837</v>
      </c>
      <c r="Y4" s="77">
        <f t="shared" si="2"/>
        <v>455111.12400157837</v>
      </c>
      <c r="Z4" s="77">
        <f t="shared" si="2"/>
        <v>455111.12400157837</v>
      </c>
      <c r="AA4" s="77">
        <f t="shared" si="2"/>
        <v>455111.12400157837</v>
      </c>
      <c r="AB4" s="77">
        <f t="shared" si="2"/>
        <v>455111.12400157837</v>
      </c>
      <c r="AC4" s="77">
        <f t="shared" si="2"/>
        <v>455111.12400157837</v>
      </c>
      <c r="AD4" s="77">
        <f t="shared" si="2"/>
        <v>455111.12400157837</v>
      </c>
      <c r="AE4" s="77">
        <f t="shared" si="2"/>
        <v>455111.12400157837</v>
      </c>
      <c r="AF4" s="77">
        <f t="shared" si="2"/>
        <v>455111.12400157837</v>
      </c>
      <c r="AG4" s="77">
        <f t="shared" si="2"/>
        <v>455111.12400157837</v>
      </c>
    </row>
    <row r="5" spans="1:33">
      <c r="A5" s="5" t="s">
        <v>479</v>
      </c>
      <c r="B5" s="9">
        <f>((Calculations!B63*'EIA SEDS data'!AF$6)+(Calculations!B95*'EIA SEDS data'!AF$10))</f>
        <v>3723770.0039143264</v>
      </c>
      <c r="C5" s="9">
        <f>((Calculations!C63*'EIA SEDS data'!AG$6)+(Calculations!C95*'EIA SEDS data'!AG$10))</f>
        <v>3785780.7942190063</v>
      </c>
      <c r="D5" s="9">
        <f>((Calculations!D63*'EIA SEDS data'!AH$6)+(Calculations!D95*'EIA SEDS data'!AH$10))</f>
        <v>3815482.7000313434</v>
      </c>
      <c r="E5" s="9">
        <f>((Calculations!E63*'EIA SEDS data'!AI$6)+(Calculations!E95*'EIA SEDS data'!AI$10))</f>
        <v>3850129.6524377773</v>
      </c>
      <c r="F5" s="9">
        <f>((Calculations!F63*'EIA SEDS data'!AJ$6)+(Calculations!F95*'EIA SEDS data'!AJ$10))</f>
        <v>3829950.7033381797</v>
      </c>
      <c r="G5" s="9">
        <f>((Calculations!G63*'EIA SEDS data'!AK$6)+(Calculations!G95*'EIA SEDS data'!AK$10))</f>
        <v>3786108.8737251447</v>
      </c>
      <c r="H5" s="9">
        <f>((Calculations!H63*'EIA SEDS data'!AL$6)+(Calculations!H95*'EIA SEDS data'!AL$10))</f>
        <v>3790507.1317955791</v>
      </c>
      <c r="I5" s="9">
        <f>((Calculations!I63*'EIA SEDS data'!AM$6)+(Calculations!I95*'EIA SEDS data'!AM$10))</f>
        <v>3744799.1185155176</v>
      </c>
      <c r="J5" s="9">
        <f>((Calculations!J63*'EIA SEDS data'!AN$6)+(Calculations!J95*'EIA SEDS data'!AN$10))</f>
        <v>3845428.0908919484</v>
      </c>
      <c r="K5" s="9">
        <f>((Calculations!K63*'EIA SEDS data'!AO$6)+(Calculations!K95*'EIA SEDS data'!AO$10))</f>
        <v>3901629.0097187785</v>
      </c>
      <c r="L5" s="9">
        <f>((Calculations!L63*'EIA SEDS data'!AP$6)+(Calculations!L95*'EIA SEDS data'!AP$10))</f>
        <v>4000570.5541390982</v>
      </c>
      <c r="M5" s="9">
        <f>((Calculations!M63*'EIA SEDS data'!AQ$6)+(Calculations!M95*'EIA SEDS data'!AQ$10))</f>
        <v>4050879.6459907414</v>
      </c>
      <c r="N5" s="77">
        <f t="shared" ref="N5:AG5" si="3">M5</f>
        <v>4050879.6459907414</v>
      </c>
      <c r="O5" s="77">
        <f t="shared" si="3"/>
        <v>4050879.6459907414</v>
      </c>
      <c r="P5" s="77">
        <f t="shared" si="3"/>
        <v>4050879.6459907414</v>
      </c>
      <c r="Q5" s="77">
        <f t="shared" si="3"/>
        <v>4050879.6459907414</v>
      </c>
      <c r="R5" s="77">
        <f t="shared" si="3"/>
        <v>4050879.6459907414</v>
      </c>
      <c r="S5" s="77">
        <f t="shared" si="3"/>
        <v>4050879.6459907414</v>
      </c>
      <c r="T5" s="77">
        <f t="shared" si="3"/>
        <v>4050879.6459907414</v>
      </c>
      <c r="U5" s="77">
        <f t="shared" si="3"/>
        <v>4050879.6459907414</v>
      </c>
      <c r="V5" s="77">
        <f t="shared" si="3"/>
        <v>4050879.6459907414</v>
      </c>
      <c r="W5" s="77">
        <f t="shared" si="3"/>
        <v>4050879.6459907414</v>
      </c>
      <c r="X5" s="77">
        <f t="shared" si="3"/>
        <v>4050879.6459907414</v>
      </c>
      <c r="Y5" s="77">
        <f t="shared" si="3"/>
        <v>4050879.6459907414</v>
      </c>
      <c r="Z5" s="77">
        <f t="shared" si="3"/>
        <v>4050879.6459907414</v>
      </c>
      <c r="AA5" s="77">
        <f t="shared" si="3"/>
        <v>4050879.6459907414</v>
      </c>
      <c r="AB5" s="77">
        <f t="shared" si="3"/>
        <v>4050879.6459907414</v>
      </c>
      <c r="AC5" s="77">
        <f t="shared" si="3"/>
        <v>4050879.6459907414</v>
      </c>
      <c r="AD5" s="77">
        <f t="shared" si="3"/>
        <v>4050879.6459907414</v>
      </c>
      <c r="AE5" s="77">
        <f t="shared" si="3"/>
        <v>4050879.6459907414</v>
      </c>
      <c r="AF5" s="77">
        <f t="shared" si="3"/>
        <v>4050879.6459907414</v>
      </c>
      <c r="AG5" s="77">
        <f t="shared" si="3"/>
        <v>4050879.6459907414</v>
      </c>
    </row>
    <row r="6" spans="1:33">
      <c r="A6" s="5" t="s">
        <v>480</v>
      </c>
      <c r="B6" s="9">
        <f>((Calculations!B64*'EIA SEDS data'!AF$6)+(Calculations!B96*'EIA SEDS data'!AF$10))</f>
        <v>2720161.5860987562</v>
      </c>
      <c r="C6" s="9">
        <f>((Calculations!C64*'EIA SEDS data'!AG$6)+(Calculations!C96*'EIA SEDS data'!AG$10))</f>
        <v>2981691.878302834</v>
      </c>
      <c r="D6" s="9">
        <f>((Calculations!D64*'EIA SEDS data'!AH$6)+(Calculations!D96*'EIA SEDS data'!AH$10))</f>
        <v>2946262.2053693491</v>
      </c>
      <c r="E6" s="9">
        <f>((Calculations!E64*'EIA SEDS data'!AI$6)+(Calculations!E96*'EIA SEDS data'!AI$10))</f>
        <v>2934847.3286145097</v>
      </c>
      <c r="F6" s="9">
        <f>((Calculations!F64*'EIA SEDS data'!AJ$6)+(Calculations!F96*'EIA SEDS data'!AJ$10))</f>
        <v>2912101.1254995991</v>
      </c>
      <c r="G6" s="9">
        <f>((Calculations!G64*'EIA SEDS data'!AK$6)+(Calculations!G96*'EIA SEDS data'!AK$10))</f>
        <v>2891785.041241596</v>
      </c>
      <c r="H6" s="9">
        <f>((Calculations!H64*'EIA SEDS data'!AL$6)+(Calculations!H96*'EIA SEDS data'!AL$10))</f>
        <v>2932049.2197443983</v>
      </c>
      <c r="I6" s="9">
        <f>((Calculations!I64*'EIA SEDS data'!AM$6)+(Calculations!I96*'EIA SEDS data'!AM$10))</f>
        <v>2960129.4891410866</v>
      </c>
      <c r="J6" s="9">
        <f>((Calculations!J64*'EIA SEDS data'!AN$6)+(Calculations!J96*'EIA SEDS data'!AN$10))</f>
        <v>2930221.0246803709</v>
      </c>
      <c r="K6" s="9">
        <f>((Calculations!K64*'EIA SEDS data'!AO$6)+(Calculations!K96*'EIA SEDS data'!AO$10))</f>
        <v>2900542.9995783051</v>
      </c>
      <c r="L6" s="9">
        <f>((Calculations!L64*'EIA SEDS data'!AP$6)+(Calculations!L96*'EIA SEDS data'!AP$10))</f>
        <v>2884222.0674842596</v>
      </c>
      <c r="M6" s="9">
        <f>((Calculations!M64*'EIA SEDS data'!AQ$6)+(Calculations!M96*'EIA SEDS data'!AQ$10))</f>
        <v>2887544.0920007722</v>
      </c>
      <c r="N6" s="77">
        <f t="shared" ref="N6:AG6" si="4">M6</f>
        <v>2887544.0920007722</v>
      </c>
      <c r="O6" s="77">
        <f t="shared" si="4"/>
        <v>2887544.0920007722</v>
      </c>
      <c r="P6" s="77">
        <f t="shared" si="4"/>
        <v>2887544.0920007722</v>
      </c>
      <c r="Q6" s="77">
        <f t="shared" si="4"/>
        <v>2887544.0920007722</v>
      </c>
      <c r="R6" s="77">
        <f t="shared" si="4"/>
        <v>2887544.0920007722</v>
      </c>
      <c r="S6" s="77">
        <f t="shared" si="4"/>
        <v>2887544.0920007722</v>
      </c>
      <c r="T6" s="77">
        <f t="shared" si="4"/>
        <v>2887544.0920007722</v>
      </c>
      <c r="U6" s="77">
        <f t="shared" si="4"/>
        <v>2887544.0920007722</v>
      </c>
      <c r="V6" s="77">
        <f t="shared" si="4"/>
        <v>2887544.0920007722</v>
      </c>
      <c r="W6" s="77">
        <f t="shared" si="4"/>
        <v>2887544.0920007722</v>
      </c>
      <c r="X6" s="77">
        <f t="shared" si="4"/>
        <v>2887544.0920007722</v>
      </c>
      <c r="Y6" s="77">
        <f t="shared" si="4"/>
        <v>2887544.0920007722</v>
      </c>
      <c r="Z6" s="77">
        <f t="shared" si="4"/>
        <v>2887544.0920007722</v>
      </c>
      <c r="AA6" s="77">
        <f t="shared" si="4"/>
        <v>2887544.0920007722</v>
      </c>
      <c r="AB6" s="77">
        <f t="shared" si="4"/>
        <v>2887544.0920007722</v>
      </c>
      <c r="AC6" s="77">
        <f t="shared" si="4"/>
        <v>2887544.0920007722</v>
      </c>
      <c r="AD6" s="77">
        <f t="shared" si="4"/>
        <v>2887544.0920007722</v>
      </c>
      <c r="AE6" s="77">
        <f t="shared" si="4"/>
        <v>2887544.0920007722</v>
      </c>
      <c r="AF6" s="77">
        <f t="shared" si="4"/>
        <v>2887544.0920007722</v>
      </c>
      <c r="AG6" s="77">
        <f t="shared" si="4"/>
        <v>2887544.0920007722</v>
      </c>
    </row>
    <row r="7" spans="1:33">
      <c r="A7" s="5" t="s">
        <v>481</v>
      </c>
      <c r="B7" s="9">
        <f>((Calculations!B65*'EIA SEDS data'!AF$6)+(Calculations!B97*'EIA SEDS data'!AF$10))</f>
        <v>35900.949404573228</v>
      </c>
      <c r="C7" s="9">
        <f>((Calculations!C65*'EIA SEDS data'!AG$6)+(Calculations!C97*'EIA SEDS data'!AG$10))</f>
        <v>35989.852301391038</v>
      </c>
      <c r="D7" s="9">
        <f>((Calculations!D65*'EIA SEDS data'!AH$6)+(Calculations!D97*'EIA SEDS data'!AH$10))</f>
        <v>37664.164371820538</v>
      </c>
      <c r="E7" s="9">
        <f>((Calculations!E65*'EIA SEDS data'!AI$6)+(Calculations!E97*'EIA SEDS data'!AI$10))</f>
        <v>42746.186295153813</v>
      </c>
      <c r="F7" s="9">
        <f>((Calculations!F65*'EIA SEDS data'!AJ$6)+(Calculations!F97*'EIA SEDS data'!AJ$10))</f>
        <v>42897.622361274014</v>
      </c>
      <c r="G7" s="9">
        <f>((Calculations!G65*'EIA SEDS data'!AK$6)+(Calculations!G97*'EIA SEDS data'!AK$10))</f>
        <v>43257.36176637825</v>
      </c>
      <c r="H7" s="9">
        <f>((Calculations!H65*'EIA SEDS data'!AL$6)+(Calculations!H97*'EIA SEDS data'!AL$10))</f>
        <v>61244.662338786569</v>
      </c>
      <c r="I7" s="9">
        <f>((Calculations!I65*'EIA SEDS data'!AM$6)+(Calculations!I97*'EIA SEDS data'!AM$10))</f>
        <v>78367.043408363796</v>
      </c>
      <c r="J7" s="9">
        <f>((Calculations!J65*'EIA SEDS data'!AN$6)+(Calculations!J97*'EIA SEDS data'!AN$10))</f>
        <v>147968.99298968533</v>
      </c>
      <c r="K7" s="9">
        <f>((Calculations!K65*'EIA SEDS data'!AO$6)+(Calculations!K97*'EIA SEDS data'!AO$10))</f>
        <v>215006.39068897034</v>
      </c>
      <c r="L7" s="9">
        <f>((Calculations!L65*'EIA SEDS data'!AP$6)+(Calculations!L97*'EIA SEDS data'!AP$10))</f>
        <v>215229.67376001677</v>
      </c>
      <c r="M7" s="9">
        <f>((Calculations!M65*'EIA SEDS data'!AQ$6)+(Calculations!M97*'EIA SEDS data'!AQ$10))</f>
        <v>215654.80378577174</v>
      </c>
      <c r="N7" s="77">
        <f t="shared" ref="N7:AG7" si="5">M7</f>
        <v>215654.80378577174</v>
      </c>
      <c r="O7" s="77">
        <f t="shared" si="5"/>
        <v>215654.80378577174</v>
      </c>
      <c r="P7" s="77">
        <f t="shared" si="5"/>
        <v>215654.80378577174</v>
      </c>
      <c r="Q7" s="77">
        <f t="shared" si="5"/>
        <v>215654.80378577174</v>
      </c>
      <c r="R7" s="77">
        <f t="shared" si="5"/>
        <v>215654.80378577174</v>
      </c>
      <c r="S7" s="77">
        <f t="shared" si="5"/>
        <v>215654.80378577174</v>
      </c>
      <c r="T7" s="77">
        <f t="shared" si="5"/>
        <v>215654.80378577174</v>
      </c>
      <c r="U7" s="77">
        <f t="shared" si="5"/>
        <v>215654.80378577174</v>
      </c>
      <c r="V7" s="77">
        <f t="shared" si="5"/>
        <v>215654.80378577174</v>
      </c>
      <c r="W7" s="77">
        <f t="shared" si="5"/>
        <v>215654.80378577174</v>
      </c>
      <c r="X7" s="77">
        <f t="shared" si="5"/>
        <v>215654.80378577174</v>
      </c>
      <c r="Y7" s="77">
        <f t="shared" si="5"/>
        <v>215654.80378577174</v>
      </c>
      <c r="Z7" s="77">
        <f t="shared" si="5"/>
        <v>215654.80378577174</v>
      </c>
      <c r="AA7" s="77">
        <f t="shared" si="5"/>
        <v>215654.80378577174</v>
      </c>
      <c r="AB7" s="77">
        <f t="shared" si="5"/>
        <v>215654.80378577174</v>
      </c>
      <c r="AC7" s="77">
        <f t="shared" si="5"/>
        <v>215654.80378577174</v>
      </c>
      <c r="AD7" s="77">
        <f t="shared" si="5"/>
        <v>215654.80378577174</v>
      </c>
      <c r="AE7" s="77">
        <f t="shared" si="5"/>
        <v>215654.80378577174</v>
      </c>
      <c r="AF7" s="77">
        <f t="shared" si="5"/>
        <v>215654.80378577174</v>
      </c>
      <c r="AG7" s="77">
        <f t="shared" si="5"/>
        <v>215654.80378577174</v>
      </c>
    </row>
    <row r="8" spans="1:33">
      <c r="A8" s="5" t="s">
        <v>482</v>
      </c>
      <c r="B8" s="9">
        <f>((Calculations!B66*'EIA SEDS data'!AF$6)+(Calculations!B98*'EIA SEDS data'!AF$10))</f>
        <v>0</v>
      </c>
      <c r="C8" s="9">
        <f>((Calculations!C66*'EIA SEDS data'!AG$6)+(Calculations!C98*'EIA SEDS data'!AG$10))</f>
        <v>0</v>
      </c>
      <c r="D8" s="9">
        <f>((Calculations!D66*'EIA SEDS data'!AH$6)+(Calculations!D98*'EIA SEDS data'!AH$10))</f>
        <v>0</v>
      </c>
      <c r="E8" s="9">
        <f>((Calculations!E66*'EIA SEDS data'!AI$6)+(Calculations!E98*'EIA SEDS data'!AI$10))</f>
        <v>0</v>
      </c>
      <c r="F8" s="9">
        <f>((Calculations!F66*'EIA SEDS data'!AJ$6)+(Calculations!F98*'EIA SEDS data'!AJ$10))</f>
        <v>0</v>
      </c>
      <c r="G8" s="9">
        <f>((Calculations!G66*'EIA SEDS data'!AK$6)+(Calculations!G98*'EIA SEDS data'!AK$10))</f>
        <v>0</v>
      </c>
      <c r="H8" s="9">
        <f>((Calculations!H66*'EIA SEDS data'!AL$6)+(Calculations!H98*'EIA SEDS data'!AL$10))</f>
        <v>0</v>
      </c>
      <c r="I8" s="9">
        <f>((Calculations!I66*'EIA SEDS data'!AM$6)+(Calculations!I98*'EIA SEDS data'!AM$10))</f>
        <v>0</v>
      </c>
      <c r="J8" s="9">
        <f>((Calculations!J66*'EIA SEDS data'!AN$6)+(Calculations!J98*'EIA SEDS data'!AN$10))</f>
        <v>0</v>
      </c>
      <c r="K8" s="9">
        <f>((Calculations!K66*'EIA SEDS data'!AO$6)+(Calculations!K98*'EIA SEDS data'!AO$10))</f>
        <v>0</v>
      </c>
      <c r="L8" s="9">
        <f>((Calculations!L66*'EIA SEDS data'!AP$6)+(Calculations!L98*'EIA SEDS data'!AP$10))</f>
        <v>0</v>
      </c>
      <c r="M8" s="9">
        <f>((Calculations!M66*'EIA SEDS data'!AQ$6)+(Calculations!M98*'EIA SEDS data'!AQ$10))</f>
        <v>0</v>
      </c>
      <c r="N8" s="77">
        <f t="shared" ref="N8:AG8" si="6">M8</f>
        <v>0</v>
      </c>
      <c r="O8" s="77">
        <f t="shared" si="6"/>
        <v>0</v>
      </c>
      <c r="P8" s="77">
        <f t="shared" si="6"/>
        <v>0</v>
      </c>
      <c r="Q8" s="77">
        <f t="shared" si="6"/>
        <v>0</v>
      </c>
      <c r="R8" s="77">
        <f t="shared" si="6"/>
        <v>0</v>
      </c>
      <c r="S8" s="77">
        <f t="shared" si="6"/>
        <v>0</v>
      </c>
      <c r="T8" s="77">
        <f t="shared" si="6"/>
        <v>0</v>
      </c>
      <c r="U8" s="77">
        <f t="shared" si="6"/>
        <v>0</v>
      </c>
      <c r="V8" s="77">
        <f t="shared" si="6"/>
        <v>0</v>
      </c>
      <c r="W8" s="77">
        <f t="shared" si="6"/>
        <v>0</v>
      </c>
      <c r="X8" s="77">
        <f t="shared" si="6"/>
        <v>0</v>
      </c>
      <c r="Y8" s="77">
        <f t="shared" si="6"/>
        <v>0</v>
      </c>
      <c r="Z8" s="77">
        <f t="shared" si="6"/>
        <v>0</v>
      </c>
      <c r="AA8" s="77">
        <f t="shared" si="6"/>
        <v>0</v>
      </c>
      <c r="AB8" s="77">
        <f t="shared" si="6"/>
        <v>0</v>
      </c>
      <c r="AC8" s="77">
        <f t="shared" si="6"/>
        <v>0</v>
      </c>
      <c r="AD8" s="77">
        <f t="shared" si="6"/>
        <v>0</v>
      </c>
      <c r="AE8" s="77">
        <f t="shared" si="6"/>
        <v>0</v>
      </c>
      <c r="AF8" s="77">
        <f t="shared" si="6"/>
        <v>0</v>
      </c>
      <c r="AG8" s="77">
        <f t="shared" si="6"/>
        <v>0</v>
      </c>
    </row>
    <row r="9" spans="1:33">
      <c r="A9" s="5" t="s">
        <v>483</v>
      </c>
      <c r="B9" s="9">
        <f>((Calculations!B67*'EIA SEDS data'!AF$6)+(Calculations!B99*'EIA SEDS data'!AF$10))</f>
        <v>24211.073342062922</v>
      </c>
      <c r="C9" s="9">
        <f>((Calculations!C67*'EIA SEDS data'!AG$6)+(Calculations!C99*'EIA SEDS data'!AG$10))</f>
        <v>26958.019432174497</v>
      </c>
      <c r="D9" s="9">
        <f>((Calculations!D67*'EIA SEDS data'!AH$6)+(Calculations!D99*'EIA SEDS data'!AH$10))</f>
        <v>27764.64381145269</v>
      </c>
      <c r="E9" s="9">
        <f>((Calculations!E67*'EIA SEDS data'!AI$6)+(Calculations!E99*'EIA SEDS data'!AI$10))</f>
        <v>28690.31457637416</v>
      </c>
      <c r="F9" s="9">
        <f>((Calculations!F67*'EIA SEDS data'!AJ$6)+(Calculations!F99*'EIA SEDS data'!AJ$10))</f>
        <v>30737.688520024032</v>
      </c>
      <c r="G9" s="9">
        <f>((Calculations!G67*'EIA SEDS data'!AK$6)+(Calculations!G99*'EIA SEDS data'!AK$10))</f>
        <v>30556.434386739391</v>
      </c>
      <c r="H9" s="9">
        <f>((Calculations!H67*'EIA SEDS data'!AL$6)+(Calculations!H99*'EIA SEDS data'!AL$10))</f>
        <v>30929.065919447879</v>
      </c>
      <c r="I9" s="9">
        <f>((Calculations!I67*'EIA SEDS data'!AM$6)+(Calculations!I99*'EIA SEDS data'!AM$10))</f>
        <v>31148.988816283196</v>
      </c>
      <c r="J9" s="9">
        <f>((Calculations!J67*'EIA SEDS data'!AN$6)+(Calculations!J99*'EIA SEDS data'!AN$10))</f>
        <v>31347.850604319152</v>
      </c>
      <c r="K9" s="9">
        <f>((Calculations!K67*'EIA SEDS data'!AO$6)+(Calculations!K99*'EIA SEDS data'!AO$10))</f>
        <v>32211.902565089771</v>
      </c>
      <c r="L9" s="9">
        <f>((Calculations!L67*'EIA SEDS data'!AP$6)+(Calculations!L99*'EIA SEDS data'!AP$10))</f>
        <v>31280.155673505651</v>
      </c>
      <c r="M9" s="9">
        <f>((Calculations!M67*'EIA SEDS data'!AQ$6)+(Calculations!M99*'EIA SEDS data'!AQ$10))</f>
        <v>31101.311095101588</v>
      </c>
      <c r="N9" s="77">
        <f t="shared" ref="N9:AG9" si="7">M9</f>
        <v>31101.311095101588</v>
      </c>
      <c r="O9" s="77">
        <f t="shared" si="7"/>
        <v>31101.311095101588</v>
      </c>
      <c r="P9" s="77">
        <f t="shared" si="7"/>
        <v>31101.311095101588</v>
      </c>
      <c r="Q9" s="77">
        <f t="shared" si="7"/>
        <v>31101.311095101588</v>
      </c>
      <c r="R9" s="77">
        <f t="shared" si="7"/>
        <v>31101.311095101588</v>
      </c>
      <c r="S9" s="77">
        <f t="shared" si="7"/>
        <v>31101.311095101588</v>
      </c>
      <c r="T9" s="77">
        <f t="shared" si="7"/>
        <v>31101.311095101588</v>
      </c>
      <c r="U9" s="77">
        <f t="shared" si="7"/>
        <v>31101.311095101588</v>
      </c>
      <c r="V9" s="77">
        <f t="shared" si="7"/>
        <v>31101.311095101588</v>
      </c>
      <c r="W9" s="77">
        <f t="shared" si="7"/>
        <v>31101.311095101588</v>
      </c>
      <c r="X9" s="77">
        <f t="shared" si="7"/>
        <v>31101.311095101588</v>
      </c>
      <c r="Y9" s="77">
        <f t="shared" si="7"/>
        <v>31101.311095101588</v>
      </c>
      <c r="Z9" s="77">
        <f t="shared" si="7"/>
        <v>31101.311095101588</v>
      </c>
      <c r="AA9" s="77">
        <f t="shared" si="7"/>
        <v>31101.311095101588</v>
      </c>
      <c r="AB9" s="77">
        <f t="shared" si="7"/>
        <v>31101.311095101588</v>
      </c>
      <c r="AC9" s="77">
        <f t="shared" si="7"/>
        <v>31101.311095101588</v>
      </c>
      <c r="AD9" s="77">
        <f t="shared" si="7"/>
        <v>31101.311095101588</v>
      </c>
      <c r="AE9" s="77">
        <f t="shared" si="7"/>
        <v>31101.311095101588</v>
      </c>
      <c r="AF9" s="77">
        <f t="shared" si="7"/>
        <v>31101.311095101588</v>
      </c>
      <c r="AG9" s="77">
        <f t="shared" si="7"/>
        <v>31101.311095101588</v>
      </c>
    </row>
    <row r="10" spans="1:33">
      <c r="A10" s="5" t="s">
        <v>484</v>
      </c>
      <c r="B10" s="9">
        <f>((Calculations!B68*'EIA SEDS data'!AF$6)+(Calculations!B100*'EIA SEDS data'!AF$10))</f>
        <v>24211.073342062922</v>
      </c>
      <c r="C10" s="9">
        <f>((Calculations!C68*'EIA SEDS data'!AG$6)+(Calculations!C100*'EIA SEDS data'!AG$10))</f>
        <v>26958.019432174497</v>
      </c>
      <c r="D10" s="9">
        <f>((Calculations!D68*'EIA SEDS data'!AH$6)+(Calculations!D100*'EIA SEDS data'!AH$10))</f>
        <v>27764.64381145269</v>
      </c>
      <c r="E10" s="9">
        <f>((Calculations!E68*'EIA SEDS data'!AI$6)+(Calculations!E100*'EIA SEDS data'!AI$10))</f>
        <v>28690.31457637416</v>
      </c>
      <c r="F10" s="9">
        <f>((Calculations!F68*'EIA SEDS data'!AJ$6)+(Calculations!F100*'EIA SEDS data'!AJ$10))</f>
        <v>30737.688520024032</v>
      </c>
      <c r="G10" s="9">
        <f>((Calculations!G68*'EIA SEDS data'!AK$6)+(Calculations!G100*'EIA SEDS data'!AK$10))</f>
        <v>30556.434386739391</v>
      </c>
      <c r="H10" s="9">
        <f>((Calculations!H68*'EIA SEDS data'!AL$6)+(Calculations!H100*'EIA SEDS data'!AL$10))</f>
        <v>30929.065919447879</v>
      </c>
      <c r="I10" s="9">
        <f>((Calculations!I68*'EIA SEDS data'!AM$6)+(Calculations!I100*'EIA SEDS data'!AM$10))</f>
        <v>31148.988816283196</v>
      </c>
      <c r="J10" s="9">
        <f>((Calculations!J68*'EIA SEDS data'!AN$6)+(Calculations!J100*'EIA SEDS data'!AN$10))</f>
        <v>31340.525220149822</v>
      </c>
      <c r="K10" s="9">
        <f>((Calculations!K68*'EIA SEDS data'!AO$6)+(Calculations!K100*'EIA SEDS data'!AO$10))</f>
        <v>32197.520076242239</v>
      </c>
      <c r="L10" s="9">
        <f>((Calculations!L68*'EIA SEDS data'!AP$6)+(Calculations!L100*'EIA SEDS data'!AP$10))</f>
        <v>31258.264399699936</v>
      </c>
      <c r="M10" s="9">
        <f>((Calculations!M68*'EIA SEDS data'!AQ$6)+(Calculations!M100*'EIA SEDS data'!AQ$10))</f>
        <v>31071.84682065111</v>
      </c>
      <c r="N10" s="77">
        <f t="shared" ref="N10:AG10" si="8">M10</f>
        <v>31071.84682065111</v>
      </c>
      <c r="O10" s="77">
        <f t="shared" si="8"/>
        <v>31071.84682065111</v>
      </c>
      <c r="P10" s="77">
        <f t="shared" si="8"/>
        <v>31071.84682065111</v>
      </c>
      <c r="Q10" s="77">
        <f t="shared" si="8"/>
        <v>31071.84682065111</v>
      </c>
      <c r="R10" s="77">
        <f t="shared" si="8"/>
        <v>31071.84682065111</v>
      </c>
      <c r="S10" s="77">
        <f t="shared" si="8"/>
        <v>31071.84682065111</v>
      </c>
      <c r="T10" s="77">
        <f t="shared" si="8"/>
        <v>31071.84682065111</v>
      </c>
      <c r="U10" s="77">
        <f t="shared" si="8"/>
        <v>31071.84682065111</v>
      </c>
      <c r="V10" s="77">
        <f t="shared" si="8"/>
        <v>31071.84682065111</v>
      </c>
      <c r="W10" s="77">
        <f t="shared" si="8"/>
        <v>31071.84682065111</v>
      </c>
      <c r="X10" s="77">
        <f t="shared" si="8"/>
        <v>31071.84682065111</v>
      </c>
      <c r="Y10" s="77">
        <f t="shared" si="8"/>
        <v>31071.84682065111</v>
      </c>
      <c r="Z10" s="77">
        <f t="shared" si="8"/>
        <v>31071.84682065111</v>
      </c>
      <c r="AA10" s="77">
        <f t="shared" si="8"/>
        <v>31071.84682065111</v>
      </c>
      <c r="AB10" s="77">
        <f t="shared" si="8"/>
        <v>31071.84682065111</v>
      </c>
      <c r="AC10" s="77">
        <f t="shared" si="8"/>
        <v>31071.84682065111</v>
      </c>
      <c r="AD10" s="77">
        <f t="shared" si="8"/>
        <v>31071.84682065111</v>
      </c>
      <c r="AE10" s="77">
        <f t="shared" si="8"/>
        <v>31071.84682065111</v>
      </c>
      <c r="AF10" s="77">
        <f t="shared" si="8"/>
        <v>31071.84682065111</v>
      </c>
      <c r="AG10" s="77">
        <f t="shared" si="8"/>
        <v>31071.84682065111</v>
      </c>
    </row>
    <row r="11" spans="1:33">
      <c r="A11" s="5" t="s">
        <v>485</v>
      </c>
      <c r="B11" s="9">
        <f>((Calculations!B69*'EIA SEDS data'!AF$6)+(Calculations!B101*'EIA SEDS data'!AF$10))</f>
        <v>16019.940668694202</v>
      </c>
      <c r="C11" s="9">
        <f>((Calculations!C69*'EIA SEDS data'!AG$6)+(Calculations!C101*'EIA SEDS data'!AG$10))</f>
        <v>13388.593424035509</v>
      </c>
      <c r="D11" s="9">
        <f>((Calculations!D69*'EIA SEDS data'!AH$6)+(Calculations!D101*'EIA SEDS data'!AH$10))</f>
        <v>14593.346902019399</v>
      </c>
      <c r="E11" s="9">
        <f>((Calculations!E69*'EIA SEDS data'!AI$6)+(Calculations!E101*'EIA SEDS data'!AI$10))</f>
        <v>14525.037977918024</v>
      </c>
      <c r="F11" s="9">
        <f>((Calculations!F69*'EIA SEDS data'!AJ$6)+(Calculations!F101*'EIA SEDS data'!AJ$10))</f>
        <v>13895.177972613741</v>
      </c>
      <c r="G11" s="9">
        <f>((Calculations!G69*'EIA SEDS data'!AK$6)+(Calculations!G101*'EIA SEDS data'!AK$10))</f>
        <v>13164.742073047697</v>
      </c>
      <c r="H11" s="9">
        <f>((Calculations!H69*'EIA SEDS data'!AL$6)+(Calculations!H101*'EIA SEDS data'!AL$10))</f>
        <v>13371.984096168493</v>
      </c>
      <c r="I11" s="9">
        <f>((Calculations!I69*'EIA SEDS data'!AM$6)+(Calculations!I101*'EIA SEDS data'!AM$10))</f>
        <v>13556.891820024994</v>
      </c>
      <c r="J11" s="9">
        <f>((Calculations!J69*'EIA SEDS data'!AN$6)+(Calculations!J101*'EIA SEDS data'!AN$10))</f>
        <v>13044.107347748519</v>
      </c>
      <c r="K11" s="9">
        <f>((Calculations!K69*'EIA SEDS data'!AO$6)+(Calculations!K101*'EIA SEDS data'!AO$10))</f>
        <v>11906.117645656455</v>
      </c>
      <c r="L11" s="9">
        <f>((Calculations!L69*'EIA SEDS data'!AP$6)+(Calculations!L101*'EIA SEDS data'!AP$10))</f>
        <v>11597.485479156068</v>
      </c>
      <c r="M11" s="9">
        <f>((Calculations!M69*'EIA SEDS data'!AQ$6)+(Calculations!M101*'EIA SEDS data'!AQ$10))</f>
        <v>11207.669618097858</v>
      </c>
      <c r="N11" s="77">
        <f t="shared" ref="N11:AG11" si="9">M11</f>
        <v>11207.669618097858</v>
      </c>
      <c r="O11" s="77">
        <f t="shared" si="9"/>
        <v>11207.669618097858</v>
      </c>
      <c r="P11" s="77">
        <f t="shared" si="9"/>
        <v>11207.669618097858</v>
      </c>
      <c r="Q11" s="77">
        <f t="shared" si="9"/>
        <v>11207.669618097858</v>
      </c>
      <c r="R11" s="77">
        <f t="shared" si="9"/>
        <v>11207.669618097858</v>
      </c>
      <c r="S11" s="77">
        <f t="shared" si="9"/>
        <v>11207.669618097858</v>
      </c>
      <c r="T11" s="77">
        <f t="shared" si="9"/>
        <v>11207.669618097858</v>
      </c>
      <c r="U11" s="77">
        <f t="shared" si="9"/>
        <v>11207.669618097858</v>
      </c>
      <c r="V11" s="77">
        <f t="shared" si="9"/>
        <v>11207.669618097858</v>
      </c>
      <c r="W11" s="77">
        <f t="shared" si="9"/>
        <v>11207.669618097858</v>
      </c>
      <c r="X11" s="77">
        <f t="shared" si="9"/>
        <v>11207.669618097858</v>
      </c>
      <c r="Y11" s="77">
        <f t="shared" si="9"/>
        <v>11207.669618097858</v>
      </c>
      <c r="Z11" s="77">
        <f t="shared" si="9"/>
        <v>11207.669618097858</v>
      </c>
      <c r="AA11" s="77">
        <f t="shared" si="9"/>
        <v>11207.669618097858</v>
      </c>
      <c r="AB11" s="77">
        <f t="shared" si="9"/>
        <v>11207.669618097858</v>
      </c>
      <c r="AC11" s="77">
        <f t="shared" si="9"/>
        <v>11207.669618097858</v>
      </c>
      <c r="AD11" s="77">
        <f t="shared" si="9"/>
        <v>11207.669618097858</v>
      </c>
      <c r="AE11" s="77">
        <f t="shared" si="9"/>
        <v>11207.669618097858</v>
      </c>
      <c r="AF11" s="77">
        <f t="shared" si="9"/>
        <v>11207.669618097858</v>
      </c>
      <c r="AG11" s="77">
        <f t="shared" si="9"/>
        <v>11207.669618097858</v>
      </c>
    </row>
    <row r="12" spans="1:33">
      <c r="A12" s="5" t="s">
        <v>486</v>
      </c>
      <c r="B12" s="9">
        <f>((Calculations!B70*'EIA SEDS data'!AF$6)+(Calculations!B102*'EIA SEDS data'!AF$10))</f>
        <v>3785.2256326945953</v>
      </c>
      <c r="C12" s="9">
        <f>((Calculations!C70*'EIA SEDS data'!AG$6)+(Calculations!C102*'EIA SEDS data'!AG$10))</f>
        <v>2233.2211125037352</v>
      </c>
      <c r="D12" s="9">
        <f>((Calculations!D70*'EIA SEDS data'!AH$6)+(Calculations!D102*'EIA SEDS data'!AH$10))</f>
        <v>3633.7151628512693</v>
      </c>
      <c r="E12" s="9">
        <f>((Calculations!E70*'EIA SEDS data'!AI$6)+(Calculations!E102*'EIA SEDS data'!AI$10))</f>
        <v>4994.3678050223125</v>
      </c>
      <c r="F12" s="9">
        <f>((Calculations!F70*'EIA SEDS data'!AJ$6)+(Calculations!F102*'EIA SEDS data'!AJ$10))</f>
        <v>4171.6985097281149</v>
      </c>
      <c r="G12" s="9">
        <f>((Calculations!G70*'EIA SEDS data'!AK$6)+(Calculations!G102*'EIA SEDS data'!AK$10))</f>
        <v>3353.0549246859036</v>
      </c>
      <c r="H12" s="9">
        <f>((Calculations!H70*'EIA SEDS data'!AL$6)+(Calculations!H102*'EIA SEDS data'!AL$10))</f>
        <v>2652.9378311554046</v>
      </c>
      <c r="I12" s="9">
        <f>((Calculations!I70*'EIA SEDS data'!AM$6)+(Calculations!I102*'EIA SEDS data'!AM$10))</f>
        <v>1942.8800267011584</v>
      </c>
      <c r="J12" s="9">
        <f>((Calculations!J70*'EIA SEDS data'!AN$6)+(Calculations!J102*'EIA SEDS data'!AN$10))</f>
        <v>1968.2597699757689</v>
      </c>
      <c r="K12" s="9">
        <f>((Calculations!K70*'EIA SEDS data'!AO$6)+(Calculations!K102*'EIA SEDS data'!AO$10))</f>
        <v>1993.1732117587983</v>
      </c>
      <c r="L12" s="9">
        <f>((Calculations!L70*'EIA SEDS data'!AP$6)+(Calculations!L102*'EIA SEDS data'!AP$10))</f>
        <v>2285.2032578278813</v>
      </c>
      <c r="M12" s="9">
        <f>((Calculations!M70*'EIA SEDS data'!AQ$6)+(Calculations!M102*'EIA SEDS data'!AQ$10))</f>
        <v>2563.4975318877632</v>
      </c>
      <c r="N12" s="77">
        <f t="shared" ref="N12:AG12" si="10">M12</f>
        <v>2563.4975318877632</v>
      </c>
      <c r="O12" s="77">
        <f t="shared" si="10"/>
        <v>2563.4975318877632</v>
      </c>
      <c r="P12" s="77">
        <f t="shared" si="10"/>
        <v>2563.4975318877632</v>
      </c>
      <c r="Q12" s="77">
        <f t="shared" si="10"/>
        <v>2563.4975318877632</v>
      </c>
      <c r="R12" s="77">
        <f t="shared" si="10"/>
        <v>2563.4975318877632</v>
      </c>
      <c r="S12" s="77">
        <f t="shared" si="10"/>
        <v>2563.4975318877632</v>
      </c>
      <c r="T12" s="77">
        <f t="shared" si="10"/>
        <v>2563.4975318877632</v>
      </c>
      <c r="U12" s="77">
        <f t="shared" si="10"/>
        <v>2563.4975318877632</v>
      </c>
      <c r="V12" s="77">
        <f t="shared" si="10"/>
        <v>2563.4975318877632</v>
      </c>
      <c r="W12" s="77">
        <f t="shared" si="10"/>
        <v>2563.4975318877632</v>
      </c>
      <c r="X12" s="77">
        <f t="shared" si="10"/>
        <v>2563.4975318877632</v>
      </c>
      <c r="Y12" s="77">
        <f t="shared" si="10"/>
        <v>2563.4975318877632</v>
      </c>
      <c r="Z12" s="77">
        <f t="shared" si="10"/>
        <v>2563.4975318877632</v>
      </c>
      <c r="AA12" s="77">
        <f t="shared" si="10"/>
        <v>2563.4975318877632</v>
      </c>
      <c r="AB12" s="77">
        <f t="shared" si="10"/>
        <v>2563.4975318877632</v>
      </c>
      <c r="AC12" s="77">
        <f t="shared" si="10"/>
        <v>2563.4975318877632</v>
      </c>
      <c r="AD12" s="77">
        <f t="shared" si="10"/>
        <v>2563.4975318877632</v>
      </c>
      <c r="AE12" s="77">
        <f t="shared" si="10"/>
        <v>2563.4975318877632</v>
      </c>
      <c r="AF12" s="77">
        <f t="shared" si="10"/>
        <v>2563.4975318877632</v>
      </c>
      <c r="AG12" s="77">
        <f t="shared" si="10"/>
        <v>2563.4975318877632</v>
      </c>
    </row>
    <row r="13" spans="1:33">
      <c r="A13" s="5" t="s">
        <v>487</v>
      </c>
      <c r="B13" s="9">
        <f>((Calculations!B71*'EIA SEDS data'!AF$6)+(Calculations!B103*'EIA SEDS data'!AF$10))</f>
        <v>0</v>
      </c>
      <c r="C13" s="9">
        <f>((Calculations!C71*'EIA SEDS data'!AG$6)+(Calculations!C103*'EIA SEDS data'!AG$10))</f>
        <v>0</v>
      </c>
      <c r="D13" s="9">
        <f>((Calculations!D71*'EIA SEDS data'!AH$6)+(Calculations!D103*'EIA SEDS data'!AH$10))</f>
        <v>0</v>
      </c>
      <c r="E13" s="9">
        <f>((Calculations!E71*'EIA SEDS data'!AI$6)+(Calculations!E103*'EIA SEDS data'!AI$10))</f>
        <v>0</v>
      </c>
      <c r="F13" s="9">
        <f>((Calculations!F71*'EIA SEDS data'!AJ$6)+(Calculations!F103*'EIA SEDS data'!AJ$10))</f>
        <v>0</v>
      </c>
      <c r="G13" s="9">
        <f>((Calculations!G71*'EIA SEDS data'!AK$6)+(Calculations!G103*'EIA SEDS data'!AK$10))</f>
        <v>0</v>
      </c>
      <c r="H13" s="9">
        <f>((Calculations!H71*'EIA SEDS data'!AL$6)+(Calculations!H103*'EIA SEDS data'!AL$10))</f>
        <v>0</v>
      </c>
      <c r="I13" s="9">
        <f>((Calculations!I71*'EIA SEDS data'!AM$6)+(Calculations!I103*'EIA SEDS data'!AM$10))</f>
        <v>0</v>
      </c>
      <c r="J13" s="9">
        <f>((Calculations!J71*'EIA SEDS data'!AN$6)+(Calculations!J103*'EIA SEDS data'!AN$10))</f>
        <v>0</v>
      </c>
      <c r="K13" s="9">
        <f>((Calculations!K71*'EIA SEDS data'!AO$6)+(Calculations!K103*'EIA SEDS data'!AO$10))</f>
        <v>0</v>
      </c>
      <c r="L13" s="9">
        <f>((Calculations!L71*'EIA SEDS data'!AP$6)+(Calculations!L103*'EIA SEDS data'!AP$10))</f>
        <v>0</v>
      </c>
      <c r="M13" s="9">
        <f>((Calculations!M71*'EIA SEDS data'!AQ$6)+(Calculations!M103*'EIA SEDS data'!AQ$10))</f>
        <v>0</v>
      </c>
      <c r="N13" s="77">
        <f t="shared" ref="N13:AG13" si="11">M13</f>
        <v>0</v>
      </c>
      <c r="O13" s="77">
        <f t="shared" si="11"/>
        <v>0</v>
      </c>
      <c r="P13" s="77">
        <f t="shared" si="11"/>
        <v>0</v>
      </c>
      <c r="Q13" s="77">
        <f t="shared" si="11"/>
        <v>0</v>
      </c>
      <c r="R13" s="77">
        <f t="shared" si="11"/>
        <v>0</v>
      </c>
      <c r="S13" s="77">
        <f t="shared" si="11"/>
        <v>0</v>
      </c>
      <c r="T13" s="77">
        <f t="shared" si="11"/>
        <v>0</v>
      </c>
      <c r="U13" s="77">
        <f t="shared" si="11"/>
        <v>0</v>
      </c>
      <c r="V13" s="77">
        <f t="shared" si="11"/>
        <v>0</v>
      </c>
      <c r="W13" s="77">
        <f t="shared" si="11"/>
        <v>0</v>
      </c>
      <c r="X13" s="77">
        <f t="shared" si="11"/>
        <v>0</v>
      </c>
      <c r="Y13" s="77">
        <f t="shared" si="11"/>
        <v>0</v>
      </c>
      <c r="Z13" s="77">
        <f t="shared" si="11"/>
        <v>0</v>
      </c>
      <c r="AA13" s="77">
        <f t="shared" si="11"/>
        <v>0</v>
      </c>
      <c r="AB13" s="77">
        <f t="shared" si="11"/>
        <v>0</v>
      </c>
      <c r="AC13" s="77">
        <f t="shared" si="11"/>
        <v>0</v>
      </c>
      <c r="AD13" s="77">
        <f t="shared" si="11"/>
        <v>0</v>
      </c>
      <c r="AE13" s="77">
        <f t="shared" si="11"/>
        <v>0</v>
      </c>
      <c r="AF13" s="77">
        <f t="shared" si="11"/>
        <v>0</v>
      </c>
      <c r="AG13" s="77">
        <f t="shared" si="11"/>
        <v>0</v>
      </c>
    </row>
    <row r="14" spans="1:33">
      <c r="A14" s="5" t="s">
        <v>488</v>
      </c>
      <c r="B14" s="9">
        <f>((Calculations!B72*'EIA SEDS data'!AF$6)+(Calculations!B104*'EIA SEDS data'!AF$10))</f>
        <v>0</v>
      </c>
      <c r="C14" s="9">
        <f>((Calculations!C72*'EIA SEDS data'!AG$6)+(Calculations!C104*'EIA SEDS data'!AG$10))</f>
        <v>0</v>
      </c>
      <c r="D14" s="9">
        <f>((Calculations!D72*'EIA SEDS data'!AH$6)+(Calculations!D104*'EIA SEDS data'!AH$10))</f>
        <v>0</v>
      </c>
      <c r="E14" s="9">
        <f>((Calculations!E72*'EIA SEDS data'!AI$6)+(Calculations!E104*'EIA SEDS data'!AI$10))</f>
        <v>0</v>
      </c>
      <c r="F14" s="9">
        <f>((Calculations!F72*'EIA SEDS data'!AJ$6)+(Calculations!F104*'EIA SEDS data'!AJ$10))</f>
        <v>0</v>
      </c>
      <c r="G14" s="9">
        <f>((Calculations!G72*'EIA SEDS data'!AK$6)+(Calculations!G104*'EIA SEDS data'!AK$10))</f>
        <v>0</v>
      </c>
      <c r="H14" s="9">
        <f>((Calculations!H72*'EIA SEDS data'!AL$6)+(Calculations!H104*'EIA SEDS data'!AL$10))</f>
        <v>0</v>
      </c>
      <c r="I14" s="9">
        <f>((Calculations!I72*'EIA SEDS data'!AM$6)+(Calculations!I104*'EIA SEDS data'!AM$10))</f>
        <v>0</v>
      </c>
      <c r="J14" s="9">
        <f>((Calculations!J72*'EIA SEDS data'!AN$6)+(Calculations!J104*'EIA SEDS data'!AN$10))</f>
        <v>0</v>
      </c>
      <c r="K14" s="9">
        <f>((Calculations!K72*'EIA SEDS data'!AO$6)+(Calculations!K104*'EIA SEDS data'!AO$10))</f>
        <v>0</v>
      </c>
      <c r="L14" s="9">
        <f>((Calculations!L72*'EIA SEDS data'!AP$6)+(Calculations!L104*'EIA SEDS data'!AP$10))</f>
        <v>0</v>
      </c>
      <c r="M14" s="9">
        <f>((Calculations!M72*'EIA SEDS data'!AQ$6)+(Calculations!M104*'EIA SEDS data'!AQ$10))</f>
        <v>0</v>
      </c>
      <c r="N14" s="77">
        <f t="shared" ref="N14:AG14" si="12">M14</f>
        <v>0</v>
      </c>
      <c r="O14" s="77">
        <f t="shared" si="12"/>
        <v>0</v>
      </c>
      <c r="P14" s="77">
        <f t="shared" si="12"/>
        <v>0</v>
      </c>
      <c r="Q14" s="77">
        <f t="shared" si="12"/>
        <v>0</v>
      </c>
      <c r="R14" s="77">
        <f t="shared" si="12"/>
        <v>0</v>
      </c>
      <c r="S14" s="77">
        <f t="shared" si="12"/>
        <v>0</v>
      </c>
      <c r="T14" s="77">
        <f t="shared" si="12"/>
        <v>0</v>
      </c>
      <c r="U14" s="77">
        <f t="shared" si="12"/>
        <v>0</v>
      </c>
      <c r="V14" s="77">
        <f t="shared" si="12"/>
        <v>0</v>
      </c>
      <c r="W14" s="77">
        <f t="shared" si="12"/>
        <v>0</v>
      </c>
      <c r="X14" s="77">
        <f t="shared" si="12"/>
        <v>0</v>
      </c>
      <c r="Y14" s="77">
        <f t="shared" si="12"/>
        <v>0</v>
      </c>
      <c r="Z14" s="77">
        <f t="shared" si="12"/>
        <v>0</v>
      </c>
      <c r="AA14" s="77">
        <f t="shared" si="12"/>
        <v>0</v>
      </c>
      <c r="AB14" s="77">
        <f t="shared" si="12"/>
        <v>0</v>
      </c>
      <c r="AC14" s="77">
        <f t="shared" si="12"/>
        <v>0</v>
      </c>
      <c r="AD14" s="77">
        <f t="shared" si="12"/>
        <v>0</v>
      </c>
      <c r="AE14" s="77">
        <f t="shared" si="12"/>
        <v>0</v>
      </c>
      <c r="AF14" s="77">
        <f t="shared" si="12"/>
        <v>0</v>
      </c>
      <c r="AG14" s="77">
        <f t="shared" si="12"/>
        <v>0</v>
      </c>
    </row>
    <row r="15" spans="1:33">
      <c r="A15" s="5" t="s">
        <v>489</v>
      </c>
      <c r="B15" s="9">
        <f>((Calculations!B73*'EIA SEDS data'!AF$6)+(Calculations!B105*'EIA SEDS data'!AF$10))</f>
        <v>2821.1649471653554</v>
      </c>
      <c r="C15" s="9">
        <f>((Calculations!C73*'EIA SEDS data'!AG$6)+(Calculations!C105*'EIA SEDS data'!AG$10))</f>
        <v>2809.4916997201149</v>
      </c>
      <c r="D15" s="9">
        <f>((Calculations!D73*'EIA SEDS data'!AH$6)+(Calculations!D105*'EIA SEDS data'!AH$10))</f>
        <v>2792.3548267334136</v>
      </c>
      <c r="E15" s="9">
        <f>((Calculations!E73*'EIA SEDS data'!AI$6)+(Calculations!E105*'EIA SEDS data'!AI$10))</f>
        <v>2775.4257436336461</v>
      </c>
      <c r="F15" s="9">
        <f>((Calculations!F73*'EIA SEDS data'!AJ$6)+(Calculations!F105*'EIA SEDS data'!AJ$10))</f>
        <v>2792.5742605836599</v>
      </c>
      <c r="G15" s="9">
        <f>((Calculations!G73*'EIA SEDS data'!AK$6)+(Calculations!G105*'EIA SEDS data'!AK$10))</f>
        <v>2809.9360060161052</v>
      </c>
      <c r="H15" s="9">
        <f>((Calculations!H73*'EIA SEDS data'!AL$6)+(Calculations!H105*'EIA SEDS data'!AL$10))</f>
        <v>2819.623223596669</v>
      </c>
      <c r="I15" s="9">
        <f>((Calculations!I73*'EIA SEDS data'!AM$6)+(Calculations!I105*'EIA SEDS data'!AM$10))</f>
        <v>2829.3774653536857</v>
      </c>
      <c r="J15" s="9">
        <f>((Calculations!J73*'EIA SEDS data'!AN$6)+(Calculations!J105*'EIA SEDS data'!AN$10))</f>
        <v>2776.6005117500836</v>
      </c>
      <c r="K15" s="9">
        <f>((Calculations!K73*'EIA SEDS data'!AO$6)+(Calculations!K105*'EIA SEDS data'!AO$10))</f>
        <v>2725.756422543584</v>
      </c>
      <c r="L15" s="9">
        <f>((Calculations!L73*'EIA SEDS data'!AP$6)+(Calculations!L105*'EIA SEDS data'!AP$10))</f>
        <v>2737.3622313475289</v>
      </c>
      <c r="M15" s="9">
        <f>((Calculations!M73*'EIA SEDS data'!AQ$6)+(Calculations!M105*'EIA SEDS data'!AQ$10))</f>
        <v>2749.0672938902399</v>
      </c>
      <c r="N15" s="77">
        <f t="shared" ref="N15:AG15" si="13">M15</f>
        <v>2749.0672938902399</v>
      </c>
      <c r="O15" s="77">
        <f t="shared" si="13"/>
        <v>2749.0672938902399</v>
      </c>
      <c r="P15" s="77">
        <f t="shared" si="13"/>
        <v>2749.0672938902399</v>
      </c>
      <c r="Q15" s="77">
        <f t="shared" si="13"/>
        <v>2749.0672938902399</v>
      </c>
      <c r="R15" s="77">
        <f t="shared" si="13"/>
        <v>2749.0672938902399</v>
      </c>
      <c r="S15" s="77">
        <f t="shared" si="13"/>
        <v>2749.0672938902399</v>
      </c>
      <c r="T15" s="77">
        <f t="shared" si="13"/>
        <v>2749.0672938902399</v>
      </c>
      <c r="U15" s="77">
        <f t="shared" si="13"/>
        <v>2749.0672938902399</v>
      </c>
      <c r="V15" s="77">
        <f t="shared" si="13"/>
        <v>2749.0672938902399</v>
      </c>
      <c r="W15" s="77">
        <f t="shared" si="13"/>
        <v>2749.0672938902399</v>
      </c>
      <c r="X15" s="77">
        <f t="shared" si="13"/>
        <v>2749.0672938902399</v>
      </c>
      <c r="Y15" s="77">
        <f t="shared" si="13"/>
        <v>2749.0672938902399</v>
      </c>
      <c r="Z15" s="77">
        <f t="shared" si="13"/>
        <v>2749.0672938902399</v>
      </c>
      <c r="AA15" s="77">
        <f t="shared" si="13"/>
        <v>2749.0672938902399</v>
      </c>
      <c r="AB15" s="77">
        <f t="shared" si="13"/>
        <v>2749.0672938902399</v>
      </c>
      <c r="AC15" s="77">
        <f t="shared" si="13"/>
        <v>2749.0672938902399</v>
      </c>
      <c r="AD15" s="77">
        <f t="shared" si="13"/>
        <v>2749.0672938902399</v>
      </c>
      <c r="AE15" s="77">
        <f t="shared" si="13"/>
        <v>2749.0672938902399</v>
      </c>
      <c r="AF15" s="77">
        <f t="shared" si="13"/>
        <v>2749.0672938902399</v>
      </c>
      <c r="AG15" s="77">
        <f t="shared" si="13"/>
        <v>2749.0672938902399</v>
      </c>
    </row>
    <row r="16" spans="1:33">
      <c r="A16" s="5" t="s">
        <v>490</v>
      </c>
      <c r="B16" s="9">
        <f>((Calculations!B74*'EIA SEDS data'!AF$6)+(Calculations!B106*'EIA SEDS data'!AF$10))</f>
        <v>0</v>
      </c>
      <c r="C16" s="9">
        <f>((Calculations!C74*'EIA SEDS data'!AG$6)+(Calculations!C106*'EIA SEDS data'!AG$10))</f>
        <v>0</v>
      </c>
      <c r="D16" s="9">
        <f>((Calculations!D74*'EIA SEDS data'!AH$6)+(Calculations!D106*'EIA SEDS data'!AH$10))</f>
        <v>0</v>
      </c>
      <c r="E16" s="9">
        <f>((Calculations!E74*'EIA SEDS data'!AI$6)+(Calculations!E106*'EIA SEDS data'!AI$10))</f>
        <v>0</v>
      </c>
      <c r="F16" s="9">
        <f>((Calculations!F74*'EIA SEDS data'!AJ$6)+(Calculations!F106*'EIA SEDS data'!AJ$10))</f>
        <v>0</v>
      </c>
      <c r="G16" s="9">
        <f>((Calculations!G74*'EIA SEDS data'!AK$6)+(Calculations!G106*'EIA SEDS data'!AK$10))</f>
        <v>0</v>
      </c>
      <c r="H16" s="9">
        <f>((Calculations!H74*'EIA SEDS data'!AL$6)+(Calculations!H106*'EIA SEDS data'!AL$10))</f>
        <v>0</v>
      </c>
      <c r="I16" s="9">
        <f>((Calculations!I74*'EIA SEDS data'!AM$6)+(Calculations!I106*'EIA SEDS data'!AM$10))</f>
        <v>0</v>
      </c>
      <c r="J16" s="9">
        <f>((Calculations!J74*'EIA SEDS data'!AN$6)+(Calculations!J106*'EIA SEDS data'!AN$10))</f>
        <v>0</v>
      </c>
      <c r="K16" s="9">
        <f>((Calculations!K74*'EIA SEDS data'!AO$6)+(Calculations!K106*'EIA SEDS data'!AO$10))</f>
        <v>0</v>
      </c>
      <c r="L16" s="9">
        <f>((Calculations!L74*'EIA SEDS data'!AP$6)+(Calculations!L106*'EIA SEDS data'!AP$10))</f>
        <v>0</v>
      </c>
      <c r="M16" s="9">
        <f>((Calculations!M74*'EIA SEDS data'!AQ$6)+(Calculations!M106*'EIA SEDS data'!AQ$10))</f>
        <v>0</v>
      </c>
      <c r="N16" s="77">
        <f t="shared" ref="N16:AG16" si="14">M16</f>
        <v>0</v>
      </c>
      <c r="O16" s="77">
        <f t="shared" si="14"/>
        <v>0</v>
      </c>
      <c r="P16" s="77">
        <f t="shared" si="14"/>
        <v>0</v>
      </c>
      <c r="Q16" s="77">
        <f t="shared" si="14"/>
        <v>0</v>
      </c>
      <c r="R16" s="77">
        <f t="shared" si="14"/>
        <v>0</v>
      </c>
      <c r="S16" s="77">
        <f t="shared" si="14"/>
        <v>0</v>
      </c>
      <c r="T16" s="77">
        <f t="shared" si="14"/>
        <v>0</v>
      </c>
      <c r="U16" s="77">
        <f t="shared" si="14"/>
        <v>0</v>
      </c>
      <c r="V16" s="77">
        <f t="shared" si="14"/>
        <v>0</v>
      </c>
      <c r="W16" s="77">
        <f t="shared" si="14"/>
        <v>0</v>
      </c>
      <c r="X16" s="77">
        <f t="shared" si="14"/>
        <v>0</v>
      </c>
      <c r="Y16" s="77">
        <f t="shared" si="14"/>
        <v>0</v>
      </c>
      <c r="Z16" s="77">
        <f t="shared" si="14"/>
        <v>0</v>
      </c>
      <c r="AA16" s="77">
        <f t="shared" si="14"/>
        <v>0</v>
      </c>
      <c r="AB16" s="77">
        <f t="shared" si="14"/>
        <v>0</v>
      </c>
      <c r="AC16" s="77">
        <f t="shared" si="14"/>
        <v>0</v>
      </c>
      <c r="AD16" s="77">
        <f t="shared" si="14"/>
        <v>0</v>
      </c>
      <c r="AE16" s="77">
        <f t="shared" si="14"/>
        <v>0</v>
      </c>
      <c r="AF16" s="77">
        <f t="shared" si="14"/>
        <v>0</v>
      </c>
      <c r="AG16" s="77">
        <f t="shared" si="14"/>
        <v>0</v>
      </c>
    </row>
    <row r="17" spans="1:33">
      <c r="A17" s="5" t="s">
        <v>491</v>
      </c>
      <c r="B17" s="9">
        <f>((Calculations!B75*'EIA SEDS data'!AF$6)+(Calculations!B107*'EIA SEDS data'!AF$10))</f>
        <v>0</v>
      </c>
      <c r="C17" s="9">
        <f>((Calculations!C75*'EIA SEDS data'!AG$6)+(Calculations!C107*'EIA SEDS data'!AG$10))</f>
        <v>0</v>
      </c>
      <c r="D17" s="9">
        <f>((Calculations!D75*'EIA SEDS data'!AH$6)+(Calculations!D107*'EIA SEDS data'!AH$10))</f>
        <v>0</v>
      </c>
      <c r="E17" s="9">
        <f>((Calculations!E75*'EIA SEDS data'!AI$6)+(Calculations!E107*'EIA SEDS data'!AI$10))</f>
        <v>0</v>
      </c>
      <c r="F17" s="9">
        <f>((Calculations!F75*'EIA SEDS data'!AJ$6)+(Calculations!F107*'EIA SEDS data'!AJ$10))</f>
        <v>0</v>
      </c>
      <c r="G17" s="9">
        <f>((Calculations!G75*'EIA SEDS data'!AK$6)+(Calculations!G107*'EIA SEDS data'!AK$10))</f>
        <v>0</v>
      </c>
      <c r="H17" s="9">
        <f>((Calculations!H75*'EIA SEDS data'!AL$6)+(Calculations!H107*'EIA SEDS data'!AL$10))</f>
        <v>0</v>
      </c>
      <c r="I17" s="9">
        <f>((Calculations!I75*'EIA SEDS data'!AM$6)+(Calculations!I107*'EIA SEDS data'!AM$10))</f>
        <v>0</v>
      </c>
      <c r="J17" s="9">
        <f>((Calculations!J75*'EIA SEDS data'!AN$6)+(Calculations!J107*'EIA SEDS data'!AN$10))</f>
        <v>0</v>
      </c>
      <c r="K17" s="9">
        <f>((Calculations!K75*'EIA SEDS data'!AO$6)+(Calculations!K107*'EIA SEDS data'!AO$10))</f>
        <v>0</v>
      </c>
      <c r="L17" s="9">
        <f>((Calculations!L75*'EIA SEDS data'!AP$6)+(Calculations!L107*'EIA SEDS data'!AP$10))</f>
        <v>0</v>
      </c>
      <c r="M17" s="9">
        <f>((Calculations!M75*'EIA SEDS data'!AQ$6)+(Calculations!M107*'EIA SEDS data'!AQ$10))</f>
        <v>0</v>
      </c>
      <c r="N17" s="77">
        <f t="shared" ref="N17:AG17" si="15">M17</f>
        <v>0</v>
      </c>
      <c r="O17" s="77">
        <f t="shared" si="15"/>
        <v>0</v>
      </c>
      <c r="P17" s="77">
        <f t="shared" si="15"/>
        <v>0</v>
      </c>
      <c r="Q17" s="77">
        <f t="shared" si="15"/>
        <v>0</v>
      </c>
      <c r="R17" s="77">
        <f t="shared" si="15"/>
        <v>0</v>
      </c>
      <c r="S17" s="77">
        <f t="shared" si="15"/>
        <v>0</v>
      </c>
      <c r="T17" s="77">
        <f t="shared" si="15"/>
        <v>0</v>
      </c>
      <c r="U17" s="77">
        <f t="shared" si="15"/>
        <v>0</v>
      </c>
      <c r="V17" s="77">
        <f t="shared" si="15"/>
        <v>0</v>
      </c>
      <c r="W17" s="77">
        <f t="shared" si="15"/>
        <v>0</v>
      </c>
      <c r="X17" s="77">
        <f t="shared" si="15"/>
        <v>0</v>
      </c>
      <c r="Y17" s="77">
        <f t="shared" si="15"/>
        <v>0</v>
      </c>
      <c r="Z17" s="77">
        <f t="shared" si="15"/>
        <v>0</v>
      </c>
      <c r="AA17" s="77">
        <f t="shared" si="15"/>
        <v>0</v>
      </c>
      <c r="AB17" s="77">
        <f t="shared" si="15"/>
        <v>0</v>
      </c>
      <c r="AC17" s="77">
        <f t="shared" si="15"/>
        <v>0</v>
      </c>
      <c r="AD17" s="77">
        <f t="shared" si="15"/>
        <v>0</v>
      </c>
      <c r="AE17" s="77">
        <f t="shared" si="15"/>
        <v>0</v>
      </c>
      <c r="AF17" s="77">
        <f t="shared" si="15"/>
        <v>0</v>
      </c>
      <c r="AG17" s="77">
        <f t="shared" si="15"/>
        <v>0</v>
      </c>
    </row>
    <row r="18" spans="1:33">
      <c r="A18" s="5"/>
      <c r="B18" s="82"/>
    </row>
    <row r="19" spans="1:33">
      <c r="A19" s="5"/>
      <c r="B19" s="76"/>
    </row>
    <row r="20" spans="1:33">
      <c r="A20" s="5"/>
      <c r="B20" s="76"/>
    </row>
    <row r="21" spans="1:33" ht="15.75" customHeight="1">
      <c r="A21" s="5"/>
    </row>
    <row r="22" spans="1:33" ht="15.75" customHeight="1">
      <c r="A22" s="5"/>
    </row>
    <row r="23" spans="1:33" ht="15.75" customHeight="1">
      <c r="A23" s="5"/>
    </row>
    <row r="24" spans="1:33" ht="15.75" customHeight="1">
      <c r="A24" s="5"/>
      <c r="B24" s="5"/>
      <c r="C24" s="5"/>
    </row>
    <row r="25" spans="1:33" ht="15.75" customHeight="1">
      <c r="A25" s="5"/>
      <c r="B25" s="5"/>
      <c r="C25" s="5"/>
    </row>
    <row r="26" spans="1:33" ht="15.75" customHeight="1">
      <c r="A26" s="5"/>
      <c r="B26" s="5"/>
      <c r="C26" s="5"/>
    </row>
    <row r="27" spans="1:33" ht="15.75" customHeight="1">
      <c r="A27" s="5"/>
      <c r="B27" s="5"/>
      <c r="C27" s="5"/>
    </row>
    <row r="28" spans="1:33" ht="15.75" customHeight="1">
      <c r="A28" s="5"/>
      <c r="B28" s="5"/>
      <c r="C28" s="5"/>
    </row>
    <row r="29" spans="1:33" ht="15.75" customHeight="1">
      <c r="A29" s="5"/>
      <c r="B29" s="5"/>
      <c r="C29" s="5"/>
    </row>
    <row r="30" spans="1:33" ht="15.75" customHeight="1">
      <c r="A30" s="5"/>
      <c r="B30" s="5"/>
      <c r="C30" s="5"/>
    </row>
    <row r="31" spans="1:33" ht="15.75" customHeight="1">
      <c r="A31" s="5"/>
      <c r="B31" s="5"/>
      <c r="C31" s="5"/>
    </row>
    <row r="32" spans="1:33" ht="15.75" customHeight="1">
      <c r="A32" s="5"/>
      <c r="B32" s="5"/>
      <c r="C32" s="5"/>
    </row>
    <row r="33" spans="1:3" ht="15.75" customHeight="1">
      <c r="A33" s="5"/>
      <c r="B33" s="5"/>
      <c r="C33" s="5"/>
    </row>
    <row r="34" spans="1:3" ht="15.75" customHeight="1">
      <c r="A34" s="5"/>
      <c r="B34" s="5"/>
      <c r="C34" s="5"/>
    </row>
    <row r="35" spans="1:3" ht="15.75" customHeight="1">
      <c r="A35" s="5"/>
      <c r="B35" s="5"/>
      <c r="C35" s="5"/>
    </row>
    <row r="36" spans="1:3" ht="15.75" customHeight="1">
      <c r="A36" s="5"/>
      <c r="B36" s="5"/>
      <c r="C36" s="5"/>
    </row>
    <row r="37" spans="1:3" ht="15.75" customHeight="1">
      <c r="A37" s="5"/>
      <c r="B37" s="5"/>
      <c r="C37" s="5"/>
    </row>
    <row r="38" spans="1:3" ht="15.75" customHeight="1">
      <c r="A38" s="5"/>
      <c r="B38" s="5"/>
      <c r="C38" s="5"/>
    </row>
    <row r="39" spans="1:3" ht="15.75" customHeight="1">
      <c r="A39" s="5"/>
      <c r="B39" s="5"/>
      <c r="C39" s="5"/>
    </row>
    <row r="40" spans="1:3" ht="15.75" customHeight="1">
      <c r="A40" s="5"/>
    </row>
    <row r="41" spans="1:3" ht="15.75" customHeight="1">
      <c r="A41" s="5"/>
    </row>
    <row r="42" spans="1:3" ht="15.75" customHeight="1">
      <c r="A42" s="5"/>
    </row>
    <row r="43" spans="1:3" ht="15.75" customHeight="1">
      <c r="A43" s="5"/>
    </row>
    <row r="44" spans="1:3" ht="15.75" customHeight="1">
      <c r="A44" s="5"/>
    </row>
    <row r="45" spans="1:3" ht="15.75" customHeight="1">
      <c r="A45" s="5"/>
    </row>
    <row r="46" spans="1:3" ht="15.75" customHeight="1">
      <c r="A46" s="5"/>
    </row>
    <row r="47" spans="1:3" ht="15.75" customHeight="1">
      <c r="A47" s="5"/>
    </row>
    <row r="48" spans="1:3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4" customWidth="1"/>
    <col min="2" max="33" width="7.625" style="74" customWidth="1"/>
  </cols>
  <sheetData>
    <row r="1" spans="1:33" ht="30">
      <c r="A1" s="70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1">
        <f>'EIA SEDS data'!AR7+'EIA SEDS data'!AR15</f>
        <v>0</v>
      </c>
      <c r="O2" s="71">
        <f>'EIA SEDS data'!AS7+'EIA SEDS data'!AS15</f>
        <v>0</v>
      </c>
      <c r="P2" s="71">
        <f>'EIA SEDS data'!AT7+'EIA SEDS data'!AT15</f>
        <v>0</v>
      </c>
      <c r="Q2" s="71">
        <f>'EIA SEDS data'!AU7+'EIA SEDS data'!AU15</f>
        <v>0</v>
      </c>
      <c r="R2" s="71">
        <f>'EIA SEDS data'!AV7+'EIA SEDS data'!AV15</f>
        <v>0</v>
      </c>
      <c r="S2" s="71">
        <f>'EIA SEDS data'!AW7+'EIA SEDS data'!AW15</f>
        <v>0</v>
      </c>
      <c r="T2" s="71">
        <f>'EIA SEDS data'!AX7+'EIA SEDS data'!AX15</f>
        <v>0</v>
      </c>
      <c r="U2" s="71">
        <f>'EIA SEDS data'!AY7+'EIA SEDS data'!AY15</f>
        <v>0</v>
      </c>
      <c r="V2" s="71">
        <f>'EIA SEDS data'!AZ7+'EIA SEDS data'!AZ15</f>
        <v>0</v>
      </c>
      <c r="W2" s="71">
        <f>'EIA SEDS data'!BA7+'EIA SEDS data'!BA15</f>
        <v>0</v>
      </c>
      <c r="X2" s="71">
        <f>'EIA SEDS data'!BB7+'EIA SEDS data'!BB15</f>
        <v>0</v>
      </c>
      <c r="Y2" s="71">
        <f>'EIA SEDS data'!BC7+'EIA SEDS data'!BC15</f>
        <v>0</v>
      </c>
      <c r="Z2" s="71">
        <f>'EIA SEDS data'!BD7+'EIA SEDS data'!BD15</f>
        <v>0</v>
      </c>
      <c r="AA2" s="71">
        <f>'EIA SEDS data'!BE7+'EIA SEDS data'!BE15</f>
        <v>0</v>
      </c>
      <c r="AB2" s="71">
        <f>'EIA SEDS data'!BF7+'EIA SEDS data'!BF15</f>
        <v>0</v>
      </c>
      <c r="AC2" s="71">
        <f>'EIA SEDS data'!BG7+'EIA SEDS data'!BG15</f>
        <v>0</v>
      </c>
      <c r="AD2" s="71">
        <f>'EIA SEDS data'!BH7+'EIA SEDS data'!BH15</f>
        <v>0</v>
      </c>
      <c r="AE2" s="71">
        <f>'EIA SEDS data'!BI7+'EIA SEDS data'!BI15</f>
        <v>0</v>
      </c>
      <c r="AF2" s="71">
        <f>'EIA SEDS data'!BJ7+'EIA SEDS data'!BJ15</f>
        <v>0</v>
      </c>
      <c r="AG2" s="71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2020-09-18T00:23:44Z</dcterms:modified>
</cp:coreProperties>
</file>