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olivia\Dropbox (Energy Innovation)\Documents\EPS_Models by Region\RMI\Minnesota\MN_Model\"/>
    </mc:Choice>
  </mc:AlternateContent>
  <xr:revisionPtr revIDLastSave="0" documentId="13_ncr:1_{766CDE6A-0FC4-4EB6-A0F4-C87A26393F79}" xr6:coauthVersionLast="45" xr6:coauthVersionMax="45" xr10:uidLastSave="{00000000-0000-0000-0000-000000000000}"/>
  <bookViews>
    <workbookView xWindow="1350" yWindow="525" windowWidth="24405" windowHeight="16470" firstSheet="3"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L318" i="1"/>
  <c r="N317" i="1"/>
  <c r="L317" i="1"/>
  <c r="N316" i="1"/>
  <c r="L316" i="1"/>
  <c r="N315" i="1"/>
  <c r="L315" i="1"/>
  <c r="N314" i="1"/>
  <c r="L314" i="1"/>
  <c r="N313" i="1"/>
  <c r="L313"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B59" i="15" l="1"/>
  <c r="B660" i="15" s="1"/>
  <c r="G402" i="15"/>
  <c r="B661" i="15" s="1"/>
  <c r="B459" i="15"/>
  <c r="B662" i="15"/>
  <c r="B590" i="15"/>
  <c r="B663" i="15"/>
  <c r="B625" i="15"/>
  <c r="B664" i="15" s="1"/>
  <c r="B656" i="15"/>
  <c r="B665" i="15" s="1"/>
  <c r="C59" i="15"/>
  <c r="C660" i="15"/>
  <c r="H402" i="15"/>
  <c r="C661" i="15"/>
  <c r="C459" i="15"/>
  <c r="C662" i="15" s="1"/>
  <c r="C590" i="15"/>
  <c r="C663" i="15" s="1"/>
  <c r="C625" i="15"/>
  <c r="C664" i="15"/>
  <c r="C656" i="15"/>
  <c r="C665" i="15"/>
  <c r="D59" i="15"/>
  <c r="D660" i="15" s="1"/>
  <c r="I402" i="15"/>
  <c r="D661" i="15" s="1"/>
  <c r="D459" i="15"/>
  <c r="D662" i="15"/>
  <c r="D590" i="15"/>
  <c r="D663" i="15"/>
  <c r="D625" i="15"/>
  <c r="D664" i="15" s="1"/>
  <c r="D656" i="15"/>
  <c r="D665" i="15" s="1"/>
  <c r="E59" i="15"/>
  <c r="E660" i="15"/>
  <c r="J459" i="15"/>
  <c r="E662" i="15"/>
  <c r="E590" i="15"/>
  <c r="E663" i="15" s="1"/>
  <c r="E625" i="15"/>
  <c r="E664" i="15" s="1"/>
  <c r="E656" i="15"/>
  <c r="E665" i="15"/>
  <c r="F59" i="15"/>
  <c r="F660" i="15"/>
  <c r="K459" i="15"/>
  <c r="F662" i="15" s="1"/>
  <c r="F590" i="15"/>
  <c r="F663" i="15" s="1"/>
  <c r="F625" i="15"/>
  <c r="F664" i="15"/>
  <c r="F656" i="15"/>
  <c r="F665" i="15"/>
  <c r="G59" i="15"/>
  <c r="G660" i="15" s="1"/>
  <c r="L459" i="15"/>
  <c r="G662" i="15" s="1"/>
  <c r="G590" i="15"/>
  <c r="G663" i="15"/>
  <c r="G625" i="15"/>
  <c r="G664" i="15" s="1"/>
  <c r="G656" i="15"/>
  <c r="G665" i="15" s="1"/>
  <c r="H675" i="15"/>
  <c r="B669" i="15"/>
  <c r="B670" i="15" s="1"/>
  <c r="C669" i="15"/>
  <c r="C670" i="15"/>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B9" i="18"/>
  <c r="F44" i="8" s="1"/>
  <c r="F52" i="8"/>
  <c r="B11" i="18"/>
  <c r="F66" i="8" s="1"/>
  <c r="B12" i="18"/>
  <c r="F51" i="8"/>
  <c r="B13" i="18"/>
  <c r="F54" i="8" s="1"/>
  <c r="B10" i="18"/>
  <c r="F49" i="8" s="1"/>
  <c r="B18" i="10" a="1"/>
  <c r="B18" i="10" s="1"/>
  <c r="B26" i="18"/>
  <c r="F115" i="8" s="1"/>
  <c r="B6" i="18"/>
  <c r="F31" i="8" s="1"/>
  <c r="B4" i="18"/>
  <c r="F7" i="8" s="1"/>
  <c r="B45" i="18"/>
  <c r="O298" i="1" s="1"/>
  <c r="B44" i="18"/>
  <c r="O437" i="1" s="1"/>
  <c r="B40" i="18"/>
  <c r="F153" i="8" s="1"/>
  <c r="B39" i="18"/>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F42" i="8"/>
  <c r="B7" i="18"/>
  <c r="B5" i="18"/>
  <c r="F125" i="8" s="1"/>
  <c r="B3" i="18"/>
  <c r="F131" i="8" s="1"/>
  <c r="F93" i="8"/>
  <c r="F64" i="8"/>
  <c r="F12" i="8"/>
  <c r="F57" i="8"/>
  <c r="F87" i="8"/>
  <c r="F6" i="8"/>
  <c r="F81" i="8"/>
  <c r="F88" i="8"/>
  <c r="F96" i="8"/>
  <c r="F133" i="8"/>
  <c r="F102" i="8"/>
  <c r="F114" i="8"/>
  <c r="F124" i="8"/>
  <c r="F139" i="8"/>
  <c r="F97" i="8"/>
  <c r="F111" i="8"/>
  <c r="F17" i="8"/>
  <c r="F83" i="8"/>
  <c r="F89" i="8"/>
  <c r="F100" i="8"/>
  <c r="F117" i="8"/>
  <c r="F26" i="8"/>
  <c r="F95"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4" i="1"/>
  <c r="B553" i="1"/>
  <c r="B560" i="1" s="1"/>
  <c r="B187" i="13"/>
  <c r="B188" i="13"/>
  <c r="F80" i="8"/>
  <c r="F77" i="8"/>
  <c r="F82" i="8"/>
  <c r="F76" i="8"/>
  <c r="B546" i="1"/>
  <c r="F39" i="8"/>
  <c r="F150" i="8"/>
  <c r="F152" i="8"/>
  <c r="F151" i="8"/>
  <c r="F126" i="8"/>
  <c r="F56" i="8"/>
  <c r="F18" i="8"/>
  <c r="F104" i="8"/>
  <c r="F38" i="8"/>
  <c r="F13" i="8"/>
  <c r="F78" i="8"/>
  <c r="F16" i="8"/>
  <c r="F27" i="8"/>
  <c r="F32" i="8"/>
  <c r="F2" i="8"/>
  <c r="F130" i="8"/>
  <c r="F46" i="8"/>
  <c r="F72" i="8"/>
  <c r="F41" i="8"/>
  <c r="F128" i="8"/>
  <c r="F65" i="8"/>
  <c r="F135" i="8"/>
  <c r="F129" i="8"/>
  <c r="F68" i="8"/>
  <c r="F63" i="8"/>
  <c r="F61" i="8"/>
  <c r="F59" i="8"/>
  <c r="F50" i="8"/>
  <c r="F60" i="8"/>
  <c r="F62" i="8"/>
  <c r="F53" i="8"/>
  <c r="F40" i="8"/>
  <c r="G666" i="15" l="1"/>
  <c r="G675" i="15" s="1"/>
  <c r="D666" i="15"/>
  <c r="D675" i="15" s="1"/>
  <c r="A118" i="13"/>
  <c r="A120" i="13"/>
  <c r="A121" i="13" s="1"/>
  <c r="B666" i="15"/>
  <c r="B675" i="15" s="1"/>
  <c r="B552" i="1"/>
  <c r="O441" i="1"/>
  <c r="O442" i="1"/>
  <c r="O439" i="1"/>
  <c r="B547" i="1"/>
  <c r="F21" i="8"/>
  <c r="F92" i="8"/>
  <c r="O303" i="1"/>
  <c r="O305" i="1"/>
  <c r="O300" i="1"/>
  <c r="F142" i="8"/>
  <c r="O440" i="1"/>
  <c r="B159" i="13"/>
  <c r="M135" i="1" s="1"/>
  <c r="M141" i="1" s="1"/>
  <c r="M147" i="1" s="1"/>
  <c r="F101" i="8"/>
  <c r="F134" i="8"/>
  <c r="F37" i="8"/>
  <c r="F94" i="8"/>
  <c r="F19" i="8"/>
  <c r="F121" i="8"/>
  <c r="O302" i="1"/>
  <c r="F146" i="8"/>
  <c r="B189" i="13"/>
  <c r="M312" i="1" s="1"/>
  <c r="B163" i="13"/>
  <c r="F23" i="8"/>
  <c r="O438" i="1"/>
  <c r="F666" i="15"/>
  <c r="F675" i="15" s="1"/>
  <c r="O301" i="1"/>
  <c r="F58" i="8"/>
  <c r="F25" i="8"/>
  <c r="F127" i="8"/>
  <c r="F47" i="8"/>
  <c r="F43" i="8"/>
  <c r="E666" i="15"/>
  <c r="E675" i="15" s="1"/>
  <c r="C666" i="15"/>
  <c r="C675" i="15" s="1"/>
  <c r="A103" i="13"/>
  <c r="A105" i="13"/>
  <c r="A106" i="13" s="1"/>
  <c r="A107" i="13" s="1"/>
  <c r="H666" i="15"/>
  <c r="B672" i="15"/>
  <c r="I675"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M132" i="1" l="1"/>
  <c r="M138" i="1" s="1"/>
  <c r="M144" i="1" s="1"/>
  <c r="M133" i="1"/>
  <c r="M139" i="1" s="1"/>
  <c r="M145" i="1" s="1"/>
  <c r="A122" i="13"/>
  <c r="A111" i="13" s="1"/>
  <c r="B677" i="15"/>
  <c r="B684" i="15" s="1"/>
  <c r="M315" i="1"/>
  <c r="M318" i="1"/>
  <c r="M314" i="1"/>
  <c r="M316" i="1"/>
  <c r="M313" i="1"/>
  <c r="M319" i="1"/>
  <c r="M317" i="1"/>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xr:uid="{5B075AE0-8ACC-4C3E-A2ED-7D47B0C8D0C8}">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16"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14" authorId="19" shapeId="0" xr:uid="{FB349033-9132-47C1-87FF-9D8DFF9AFC1D}">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455" authorId="20" shapeId="0" xr:uid="{57496A79-FC54-4427-A987-CD17F911E5BC}">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568" authorId="21"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22"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23"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4"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5"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6"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7"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8"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9"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30"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31"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32"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33"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4"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5"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6"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7"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8"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9"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40"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41"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42"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43"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4"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5"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6"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7"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8"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9"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50"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51"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52"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53"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4"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5"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6"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7"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8"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9"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60"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61"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62"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63"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4"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5"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6"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7"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8"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9"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70"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71"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72"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73"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4"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5"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6"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7"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8"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9"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80"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81"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82"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83"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4"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5"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6"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7"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8"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9"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90"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91"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92"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93"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4"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5"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6"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7"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8"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9"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100"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101"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102"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103"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4"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5"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6"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7"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8"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9"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10"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11"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<sst xmlns="http://schemas.openxmlformats.org/spreadsheetml/2006/main" count="12193" uniqueCount="3603">
  <si>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</si>
  <si>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</si>
  <si>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</si>
  <si>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</si>
  <si>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</si>
  <si>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</si>
  <si>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</si>
  <si>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</si>
  <si>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</si>
  <si>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</si>
  <si>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</si>
  <si>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</si>
  <si>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</si>
  <si>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</si>
  <si>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</si>
  <si>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</si>
  <si>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</si>
  <si>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</si>
  <si>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</si>
  <si>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</si>
  <si>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</si>
  <si>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</si>
  <si>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</si>
  <si>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</si>
  <si>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</si>
  <si>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</si>
  <si>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</si>
  <si>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</si>
  <si>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</si>
  <si>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</si>
  <si>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</si>
  <si>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</si>
  <si>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</si>
  <si>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</si>
  <si>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</si>
  <si>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</si>
  <si>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</si>
  <si>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</si>
  <si>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</si>
  <si>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</si>
  <si>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</si>
  <si>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</si>
  <si>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</si>
  <si>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</si>
  <si>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</si>
  <si>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</si>
  <si>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</si>
  <si>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</si>
  <si>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</si>
  <si>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</si>
  <si>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</si>
  <si>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</si>
  <si>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</si>
  <si>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</si>
  <si>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</si>
  <si>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</si>
  <si>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</si>
  <si>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</si>
  <si>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</si>
  <si>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</si>
  <si>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</si>
  <si>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</si>
  <si>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</si>
  <si>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</si>
  <si>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</si>
  <si>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</si>
  <si>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</si>
  <si>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</si>
  <si>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</si>
  <si>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</si>
  <si>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</si>
  <si>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</si>
  <si>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</si>
  <si>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</si>
  <si>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</si>
  <si>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</si>
  <si>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</si>
  <si>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</si>
  <si>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</si>
  <si>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</si>
  <si>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</si>
  <si>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</si>
  <si>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</si>
  <si>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</si>
  <si>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</si>
  <si>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</si>
  <si>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</si>
  <si>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</si>
  <si>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</si>
  <si>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</si>
  <si>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</si>
  <si>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</si>
  <si>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</si>
  <si>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</si>
  <si>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</si>
  <si>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</si>
  <si>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</si>
  <si>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</si>
  <si>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</si>
  <si>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</si>
  <si>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</si>
  <si>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</si>
  <si>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</si>
  <si>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</si>
  <si>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</si>
  <si>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</si>
  <si>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</si>
  <si>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</si>
  <si>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</si>
  <si>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</si>
  <si>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</si>
  <si>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</si>
  <si>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</si>
  <si>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</si>
  <si>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</si>
  <si>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</si>
  <si>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</si>
  <si>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</si>
  <si>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</si>
  <si>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</si>
  <si>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</si>
  <si>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</si>
  <si>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</si>
  <si>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</si>
  <si>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</si>
  <si>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</si>
  <si>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</si>
  <si>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</si>
  <si>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</si>
  <si>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</si>
  <si>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</si>
  <si>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</si>
  <si>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</si>
  <si>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</si>
  <si>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</si>
  <si>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</si>
  <si>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</si>
  <si>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</si>
  <si>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</si>
  <si>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</si>
  <si>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</si>
  <si>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</si>
  <si>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</si>
  <si>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</si>
  <si>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</si>
  <si>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</si>
  <si>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</si>
  <si>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</si>
  <si>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</si>
  <si>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</si>
  <si>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</si>
  <si>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</si>
  <si>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</si>
  <si>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</si>
  <si>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</si>
  <si>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</si>
  <si>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</si>
  <si>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</si>
  <si>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</si>
  <si>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</si>
  <si>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</si>
  <si>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</si>
  <si>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</si>
  <si>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</si>
  <si>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</si>
  <si>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</si>
  <si>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</si>
  <si>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</si>
  <si>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</si>
  <si>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</si>
  <si>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</si>
  <si>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</si>
  <si>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</si>
  <si>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</si>
  <si>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</si>
  <si>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</si>
  <si>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</si>
  <si>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</si>
  <si>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</si>
  <si>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</si>
  <si>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</si>
  <si>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</si>
  <si>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</si>
  <si>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</si>
  <si>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</si>
  <si>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</si>
  <si>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</si>
  <si>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</si>
  <si>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</si>
  <si>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</si>
  <si>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</si>
  <si>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</si>
  <si>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</si>
  <si>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</si>
  <si>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</si>
  <si>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</si>
  <si>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</si>
  <si>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</si>
  <si>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</si>
  <si>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</si>
  <si>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</si>
  <si>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</si>
  <si>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</si>
  <si>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</si>
  <si>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</si>
  <si>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</si>
  <si>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</si>
  <si>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</si>
  <si>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</si>
  <si>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</si>
  <si>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</si>
  <si>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</si>
  <si>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</si>
  <si>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</si>
  <si>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</si>
  <si>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</si>
  <si>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</si>
  <si>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</si>
  <si>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</si>
  <si>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</si>
  <si>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</si>
  <si>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</si>
  <si>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</si>
  <si>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</si>
  <si>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</si>
  <si>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</si>
  <si>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</si>
  <si>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</si>
  <si>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</si>
  <si>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</si>
  <si>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</si>
  <si>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</si>
  <si>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</si>
  <si>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</si>
  <si>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</si>
  <si>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</si>
  <si>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</si>
  <si>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</si>
  <si>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</si>
  <si>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</si>
  <si>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</si>
  <si>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</si>
  <si>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</si>
  <si>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</si>
  <si>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</si>
  <si>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</si>
  <si>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</si>
  <si>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</si>
  <si>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</si>
  <si>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</si>
  <si>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</si>
  <si>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</si>
  <si>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</si>
  <si>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</si>
  <si>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</si>
  <si>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</si>
  <si>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</si>
  <si>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</si>
  <si>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</si>
  <si>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</si>
  <si>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</si>
  <si>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</si>
  <si>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</si>
  <si>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</si>
  <si>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</si>
  <si>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</si>
  <si>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</si>
  <si>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</si>
  <si>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</si>
  <si>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</si>
  <si>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</si>
  <si>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</si>
  <si>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</si>
  <si>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</si>
  <si>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</si>
  <si>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</si>
  <si>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</si>
  <si>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</si>
  <si>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</si>
  <si>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</si>
  <si>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</si>
  <si>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</si>
  <si>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</si>
  <si>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</si>
  <si>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</si>
  <si>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</si>
  <si>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</si>
  <si>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</si>
  <si>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</si>
  <si>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</si>
  <si>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</si>
  <si>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</si>
  <si>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</si>
  <si>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</si>
  <si>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</si>
  <si>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</si>
  <si>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</si>
  <si>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</si>
  <si>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</si>
  <si>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</si>
  <si>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</si>
  <si>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</si>
  <si>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</si>
  <si>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</si>
  <si>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</si>
  <si>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</si>
  <si>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</si>
  <si>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</si>
  <si>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</si>
  <si>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</si>
  <si>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</si>
  <si>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</si>
  <si>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</si>
  <si>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</si>
  <si>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</si>
  <si>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</si>
  <si>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</si>
  <si>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</si>
  <si>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</si>
  <si>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</si>
  <si>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</si>
  <si>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</si>
  <si>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</si>
  <si>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</si>
  <si>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</si>
  <si>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</si>
  <si>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</si>
  <si>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</si>
  <si>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</si>
  <si>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</si>
  <si>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</si>
  <si>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</si>
  <si>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</si>
  <si>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</si>
  <si>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</si>
  <si>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</si>
  <si>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</si>
  <si>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</si>
  <si>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</si>
  <si>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</si>
  <si>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</si>
  <si>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</si>
  <si>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</si>
  <si>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</si>
  <si>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</si>
  <si>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</si>
  <si>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</si>
  <si>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</si>
  <si>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</si>
  <si>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</si>
  <si>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</si>
  <si>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</si>
  <si>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</si>
  <si>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</si>
  <si>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</si>
  <si>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</si>
  <si>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</si>
  <si>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</si>
  <si>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</si>
  <si>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</si>
  <si>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</si>
  <si>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</si>
  <si>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</si>
  <si>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</si>
  <si>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</si>
  <si>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</si>
  <si>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</si>
  <si>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</si>
  <si>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</si>
  <si>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</si>
  <si>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</si>
  <si>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</si>
  <si>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</si>
  <si>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</si>
  <si>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</si>
  <si>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</si>
  <si>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</si>
  <si>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</si>
  <si>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</si>
  <si>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</si>
  <si>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</si>
  <si>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</si>
  <si>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</si>
  <si>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</si>
  <si>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</si>
  <si>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</si>
  <si>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</si>
  <si>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</si>
  <si>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</si>
  <si>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</si>
  <si>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</si>
  <si>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</si>
  <si>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</si>
  <si>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</si>
  <si>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</si>
  <si>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</si>
  <si>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</si>
  <si>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</si>
  <si>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</si>
  <si>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</si>
  <si>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</si>
  <si>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</si>
  <si>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</si>
  <si>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</si>
  <si>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</si>
  <si>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</si>
  <si>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</si>
  <si>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</si>
  <si>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</si>
  <si>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</si>
  <si>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</si>
  <si>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</si>
  <si>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</si>
  <si>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</si>
  <si>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</si>
  <si>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</si>
  <si>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</si>
  <si>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</si>
  <si>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</si>
  <si>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</si>
  <si>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</si>
  <si>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</si>
  <si>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</si>
  <si>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</si>
  <si>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</si>
  <si>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</si>
  <si>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</si>
  <si>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</si>
  <si>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</si>
  <si>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</si>
  <si>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</si>
  <si>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</si>
  <si>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</si>
  <si>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</si>
  <si>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</si>
  <si>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</si>
  <si>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</si>
  <si>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</si>
  <si>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</si>
  <si>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</si>
  <si>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</si>
  <si>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</si>
  <si>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</si>
  <si>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</si>
  <si>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</si>
  <si>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</si>
  <si>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</si>
  <si>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</si>
  <si>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</si>
  <si>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</si>
  <si>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</si>
  <si>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</si>
  <si>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</si>
  <si>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</si>
  <si>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</si>
  <si>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</si>
  <si>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</si>
  <si>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</si>
  <si>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</si>
  <si>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</si>
  <si>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</si>
  <si>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</si>
  <si>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</si>
  <si>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</si>
  <si>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</si>
  <si>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</si>
  <si>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</si>
  <si>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</si>
  <si>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</si>
  <si>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</si>
  <si>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</si>
  <si>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</si>
  <si>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</si>
  <si>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</si>
  <si>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</si>
  <si>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</si>
  <si>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</si>
  <si>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</si>
  <si>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</si>
  <si>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</si>
  <si>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</si>
  <si>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</si>
  <si>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</si>
  <si>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</si>
  <si>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</si>
  <si>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</si>
  <si>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</si>
  <si>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</si>
  <si>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</si>
  <si>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</si>
  <si>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</si>
  <si>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</si>
  <si>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</si>
  <si>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</si>
  <si>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</si>
  <si>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</si>
  <si>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</si>
  <si>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</si>
  <si>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</si>
  <si>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</si>
  <si>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</si>
  <si>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</si>
  <si>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</si>
  <si>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</si>
  <si>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</si>
  <si>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</si>
  <si>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</si>
  <si>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</si>
  <si>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</si>
  <si>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</si>
  <si>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</si>
  <si>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</si>
  <si>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</si>
  <si>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</si>
  <si>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</si>
  <si>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</si>
  <si>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</si>
  <si>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</si>
  <si>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</si>
  <si>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</si>
  <si>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</si>
  <si>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</si>
  <si>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</si>
  <si>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</si>
  <si>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</si>
  <si>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</si>
  <si>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</si>
  <si>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</si>
  <si>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</si>
  <si>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</si>
  <si>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</si>
  <si>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</si>
  <si>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</si>
  <si>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</si>
  <si>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</si>
  <si>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</si>
  <si>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</si>
  <si>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</si>
  <si>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</si>
  <si>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</si>
  <si>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</si>
  <si>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</si>
  <si>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</si>
  <si>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</si>
  <si>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</si>
  <si>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</si>
  <si>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</si>
  <si>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</si>
  <si>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</si>
  <si>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</si>
  <si>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</si>
  <si>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</si>
  <si>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</si>
  <si>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</si>
  <si>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</si>
  <si>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</si>
  <si>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</si>
  <si>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</si>
  <si>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</si>
  <si>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</si>
  <si>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</si>
  <si>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</si>
  <si>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</si>
  <si>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</si>
  <si>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</si>
  <si>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</si>
  <si>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</si>
  <si>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</si>
  <si>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</si>
  <si>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</si>
  <si>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</si>
  <si>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</si>
  <si>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</si>
  <si>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</si>
  <si>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</si>
  <si>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</si>
  <si>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</si>
  <si>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</si>
  <si>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</si>
  <si>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</si>
  <si>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</si>
  <si>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</si>
  <si>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</si>
  <si>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</si>
  <si>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</si>
  <si>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</si>
  <si>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</si>
  <si>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</si>
  <si>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</si>
  <si>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</si>
  <si>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</si>
  <si>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</si>
  <si>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</si>
  <si>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</si>
  <si>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</si>
  <si>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</si>
  <si>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</si>
  <si>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</si>
  <si>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</si>
  <si>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</si>
  <si>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</si>
  <si>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</si>
  <si>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</si>
  <si>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</si>
  <si>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</si>
  <si>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</si>
  <si>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</si>
  <si>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</si>
  <si>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</si>
  <si>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</si>
  <si>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</si>
  <si>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</si>
  <si>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</si>
  <si>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</si>
  <si>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</si>
  <si>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</si>
  <si>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</si>
  <si>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</si>
  <si>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</si>
  <si>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</si>
  <si>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</si>
  <si>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</si>
  <si>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</si>
  <si>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</si>
  <si>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</si>
  <si>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</si>
  <si>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</si>
  <si>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</si>
  <si>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</si>
  <si>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</si>
  <si>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</si>
  <si>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</si>
  <si>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</si>
  <si>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</si>
  <si>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</si>
  <si>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</si>
  <si>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</si>
  <si>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</si>
  <si>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</si>
  <si>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</si>
  <si>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</si>
  <si>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</si>
  <si>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</si>
  <si>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</si>
  <si>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</si>
  <si>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</si>
  <si>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</si>
  <si>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</si>
  <si>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</si>
  <si>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</si>
  <si>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</si>
  <si>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</si>
  <si>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</si>
  <si>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</si>
  <si>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</si>
  <si>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</si>
  <si>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</si>
  <si>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</si>
  <si>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</si>
  <si>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</si>
  <si>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</si>
  <si>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</si>
  <si>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</si>
  <si>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</si>
  <si>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</si>
  <si>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</si>
  <si>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</si>
  <si>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</si>
  <si>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</si>
  <si>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</si>
  <si>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</si>
  <si>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</si>
  <si>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</si>
  <si>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</si>
  <si>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</si>
  <si>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</si>
  <si>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</si>
  <si>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</si>
  <si>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</si>
  <si>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</si>
  <si>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</si>
  <si>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</si>
  <si>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</si>
  <si>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</si>
  <si>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</si>
  <si>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</si>
  <si>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</si>
  <si>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</si>
  <si>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</si>
  <si>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</si>
  <si>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</si>
  <si>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</si>
  <si>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</si>
  <si>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</si>
  <si>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</si>
  <si>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</si>
  <si>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</si>
  <si>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</si>
  <si>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</si>
  <si>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</si>
  <si>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</si>
  <si>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</si>
  <si>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</si>
  <si>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</si>
  <si>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</si>
  <si>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</si>
  <si>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</si>
  <si>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</si>
  <si>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</si>
  <si>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</si>
  <si>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</si>
  <si>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</si>
  <si>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</si>
  <si>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</si>
  <si>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</si>
  <si>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</si>
  <si>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</si>
  <si>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</si>
  <si>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</si>
  <si>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</si>
  <si>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</si>
  <si>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</si>
  <si>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</si>
  <si>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</si>
  <si>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</si>
  <si>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</si>
  <si>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</si>
  <si>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</si>
  <si>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</si>
  <si>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</si>
  <si>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</si>
  <si>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</si>
  <si>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</si>
  <si>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</si>
  <si>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</si>
  <si>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</si>
  <si>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</si>
  <si>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</si>
  <si>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</si>
  <si>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</si>
  <si>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</si>
  <si>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</si>
  <si>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</si>
  <si>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</si>
  <si>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</si>
  <si>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</si>
  <si>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</si>
  <si>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</si>
  <si>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</si>
  <si>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</si>
  <si>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</si>
  <si>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</si>
  <si>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</si>
  <si>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</si>
  <si>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</si>
  <si>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</si>
  <si>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</si>
  <si>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</si>
  <si>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</si>
  <si>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</si>
  <si>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</si>
  <si>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</si>
  <si>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</si>
  <si>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</si>
  <si>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</si>
  <si>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</si>
  <si>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</si>
  <si>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</si>
  <si>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</si>
  <si>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</si>
  <si>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</si>
  <si>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</si>
  <si>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</si>
  <si>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</si>
  <si>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</si>
  <si>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</si>
  <si>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</si>
  <si>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</si>
  <si>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</si>
  <si>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</si>
  <si>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</si>
  <si>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</si>
  <si>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</si>
  <si>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</si>
  <si>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</si>
  <si>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</si>
  <si>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</si>
  <si>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</si>
  <si>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</si>
  <si>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</si>
  <si>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</si>
  <si>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</si>
  <si>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</si>
  <si>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</si>
  <si>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</si>
  <si>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</si>
  <si>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</si>
  <si>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</si>
  <si>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</si>
  <si>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</si>
  <si>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</si>
  <si>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</si>
  <si>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</si>
  <si>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</si>
  <si>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</si>
  <si>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</si>
  <si>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</si>
  <si>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</si>
  <si>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</si>
  <si>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</si>
  <si>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</si>
  <si>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</si>
  <si>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</si>
  <si>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</si>
  <si>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</si>
  <si>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</si>
  <si>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</si>
  <si>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</si>
  <si>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</si>
  <si>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</si>
  <si>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</si>
  <si>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</si>
  <si>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</si>
  <si>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</si>
  <si>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</si>
  <si>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</si>
  <si>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</si>
  <si>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</si>
  <si>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</si>
  <si>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</si>
  <si>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</si>
  <si>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</si>
  <si>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</si>
  <si>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</si>
  <si>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</si>
  <si>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</si>
  <si>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</si>
  <si>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</si>
  <si>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</si>
  <si>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</si>
  <si>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</si>
  <si>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</si>
  <si>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</si>
  <si>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</si>
  <si>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</si>
  <si>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</si>
  <si>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</si>
  <si>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</si>
  <si>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</si>
  <si>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</si>
  <si>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</si>
  <si>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</si>
  <si>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</si>
  <si>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</si>
  <si>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</si>
  <si>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</si>
  <si>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</si>
  <si>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</si>
  <si>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</si>
  <si>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</si>
  <si>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</si>
  <si>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</si>
  <si>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</si>
  <si>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</si>
  <si>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</si>
  <si>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</si>
  <si>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</si>
  <si>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</si>
  <si>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</si>
  <si>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</si>
  <si>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</si>
  <si>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</si>
  <si>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</si>
  <si>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</si>
  <si>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</si>
  <si>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</si>
  <si>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</si>
  <si>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</si>
  <si>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</si>
  <si>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</si>
  <si>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</si>
  <si>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</si>
  <si>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</si>
  <si>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</si>
  <si>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</si>
  <si>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</si>
  <si>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</si>
  <si>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</si>
  <si>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</si>
  <si>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</si>
  <si>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</si>
  <si>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</si>
  <si>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</si>
  <si>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</si>
  <si>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</si>
  <si>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</si>
  <si>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</si>
  <si>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</si>
  <si>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</si>
  <si>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</si>
  <si>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</si>
  <si>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</si>
  <si>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</si>
  <si>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</si>
  <si>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</si>
  <si>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</si>
  <si>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</si>
  <si>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</si>
  <si>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</si>
  <si>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</si>
  <si>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</si>
  <si>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</si>
  <si>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</si>
  <si>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</si>
  <si>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</si>
  <si>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</si>
  <si>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</si>
  <si>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</si>
  <si>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</si>
  <si>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</si>
  <si>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</si>
  <si>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</si>
  <si>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</si>
  <si>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</si>
  <si>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</si>
  <si>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</si>
  <si>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</si>
  <si>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</si>
  <si>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</si>
  <si>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</si>
  <si>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</si>
  <si>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</si>
  <si>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</si>
  <si>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</si>
  <si>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</si>
  <si>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</si>
  <si>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</si>
  <si>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</si>
  <si>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</si>
  <si>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</si>
  <si>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</si>
  <si>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</si>
  <si>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</si>
  <si>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</si>
  <si>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</si>
  <si>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</si>
  <si>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</si>
  <si>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</si>
  <si>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</si>
  <si>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</si>
  <si>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</si>
  <si>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</si>
  <si>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</si>
  <si>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</si>
  <si>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</si>
  <si>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</si>
  <si>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</si>
  <si>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</si>
  <si>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</si>
  <si>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</si>
  <si>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</si>
  <si>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</si>
  <si>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</si>
  <si>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</si>
  <si>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</si>
  <si>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</si>
  <si>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</si>
  <si>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</si>
  <si>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</si>
  <si>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</si>
  <si>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</si>
  <si>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</si>
  <si>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</si>
  <si>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</si>
  <si>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</si>
  <si>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</si>
  <si>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</si>
  <si>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</si>
  <si>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</si>
  <si>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</si>
  <si>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</si>
  <si>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</si>
  <si>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</si>
  <si>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</si>
  <si>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</si>
  <si>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</si>
  <si>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</si>
  <si>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</si>
  <si>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</si>
  <si>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</si>
  <si>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</si>
  <si>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</si>
  <si>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</si>
  <si>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</si>
  <si>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</si>
  <si>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</si>
  <si>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</si>
  <si>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</si>
  <si>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</si>
  <si>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</si>
  <si>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</si>
  <si>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</si>
  <si>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</si>
  <si>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</si>
  <si>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</si>
  <si>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</si>
  <si>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</si>
  <si>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</si>
  <si>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</si>
  <si>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</si>
  <si>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</si>
  <si>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</si>
  <si>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</si>
  <si>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</si>
  <si>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</si>
  <si>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</si>
  <si>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</si>
  <si>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</si>
  <si>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</si>
  <si>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</si>
  <si>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</si>
  <si>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</si>
  <si>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</si>
  <si>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</si>
  <si>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</si>
  <si>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</si>
  <si>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</si>
  <si>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</si>
  <si>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</si>
  <si>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</si>
  <si>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</si>
  <si>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</si>
  <si>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</si>
  <si>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</si>
  <si>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</si>
  <si>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</si>
  <si>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</si>
  <si>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</si>
  <si>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</si>
  <si>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</si>
  <si>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</si>
  <si>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</si>
  <si>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</si>
  <si>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</si>
  <si>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</si>
  <si>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</si>
  <si>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</si>
  <si>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</si>
  <si>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</si>
  <si>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</si>
  <si>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</si>
  <si>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</si>
  <si>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</si>
  <si>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</si>
  <si>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</si>
  <si>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</si>
  <si>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</si>
  <si>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</si>
  <si>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</si>
  <si>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</si>
  <si>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</si>
  <si>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</si>
  <si>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</si>
  <si>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</si>
  <si>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</si>
  <si>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</si>
  <si>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</si>
  <si>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</si>
  <si>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</si>
  <si>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</si>
  <si>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</si>
  <si>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</si>
  <si>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</si>
  <si>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</si>
  <si>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</si>
  <si>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</si>
  <si>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</si>
  <si>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</si>
  <si>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</si>
  <si>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</si>
  <si>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</si>
  <si>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</si>
  <si>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</si>
  <si>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</si>
  <si>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</si>
  <si>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</si>
  <si>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</si>
  <si>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</si>
  <si>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</si>
  <si>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</si>
  <si>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</si>
  <si>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</si>
  <si>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</si>
  <si>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</si>
  <si>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</si>
  <si>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</si>
  <si>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</si>
  <si>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</si>
  <si>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</si>
  <si>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</si>
  <si>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</si>
  <si>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</si>
  <si>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</si>
  <si>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</si>
  <si>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</si>
  <si>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</si>
  <si>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</si>
  <si>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</si>
  <si>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</si>
  <si>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</si>
  <si>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</si>
  <si>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</si>
  <si>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</si>
  <si>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</si>
  <si>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</si>
  <si>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</si>
  <si>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</si>
  <si>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</si>
  <si>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</si>
  <si>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</si>
  <si>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</si>
  <si>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</si>
  <si>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</si>
  <si>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</si>
  <si>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</si>
  <si>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</si>
  <si>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</si>
  <si>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</si>
  <si>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</si>
  <si>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</si>
  <si>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</si>
  <si>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</si>
  <si>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</si>
  <si>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</si>
  <si>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</si>
  <si>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</si>
  <si>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</si>
  <si>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</si>
  <si>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</si>
  <si>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</si>
  <si>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</si>
  <si>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</si>
  <si>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</si>
  <si>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</si>
  <si>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</si>
  <si>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</si>
  <si>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</si>
  <si>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</si>
  <si>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</si>
  <si>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</si>
  <si>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</si>
  <si>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</si>
  <si>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</si>
  <si>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</si>
  <si>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</si>
  <si>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</si>
  <si>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</si>
  <si>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</si>
  <si>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</si>
  <si>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</si>
  <si>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</si>
  <si>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</si>
  <si>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</si>
  <si>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</si>
  <si>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</si>
  <si>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</si>
  <si>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</si>
  <si>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</si>
  <si>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</si>
  <si>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</si>
  <si>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</si>
  <si>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</si>
  <si>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</si>
  <si>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</si>
  <si>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</si>
  <si>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</si>
  <si>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</si>
  <si>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</si>
  <si>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</si>
  <si>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</si>
  <si>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</si>
  <si>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</si>
  <si>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</si>
  <si>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</si>
  <si>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</si>
  <si>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</si>
  <si>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</si>
  <si>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</si>
  <si>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</si>
  <si>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</si>
  <si>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</si>
  <si>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</si>
  <si>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</si>
  <si>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</si>
  <si>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</si>
  <si>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</si>
  <si>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</si>
  <si>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</si>
  <si>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</si>
  <si>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</si>
  <si>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</si>
  <si>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</si>
  <si>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</si>
  <si>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</si>
  <si>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</si>
  <si>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</si>
  <si>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</si>
  <si>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</si>
  <si>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</si>
  <si>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</si>
  <si>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</si>
  <si>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</si>
  <si>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</si>
  <si>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</si>
  <si>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</si>
  <si>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</si>
  <si>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</si>
  <si>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</si>
  <si>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</si>
  <si>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</si>
  <si>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</si>
  <si>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</si>
  <si>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</si>
  <si>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</si>
  <si>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</si>
  <si>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</si>
  <si>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</si>
  <si>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</si>
  <si>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</si>
  <si>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</si>
  <si>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</si>
  <si>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</si>
  <si>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</si>
  <si>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</si>
  <si>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</si>
  <si>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</si>
  <si>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</si>
  <si>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</si>
  <si>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</si>
  <si>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</si>
  <si>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</si>
  <si>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</si>
  <si>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</si>
  <si>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</si>
  <si>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</si>
  <si>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</si>
  <si>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</si>
  <si>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</si>
  <si>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</si>
  <si>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</si>
  <si>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</si>
  <si>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</si>
  <si>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</si>
  <si>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</si>
  <si>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</si>
  <si>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</si>
  <si>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</si>
  <si>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</si>
  <si>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</si>
  <si>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</si>
  <si>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</si>
  <si>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</si>
  <si>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</si>
  <si>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</si>
  <si>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</si>
  <si>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</si>
  <si>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</si>
  <si>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</si>
  <si>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</si>
  <si>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</si>
  <si>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</si>
  <si>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</si>
  <si>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</si>
  <si>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</si>
  <si>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</si>
  <si>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</si>
  <si>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</si>
  <si>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</si>
  <si>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</si>
  <si>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</si>
  <si>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</si>
  <si>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</si>
  <si>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</si>
  <si>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</si>
  <si>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</si>
  <si>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</si>
  <si>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</si>
  <si>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</si>
  <si>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</si>
  <si>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</si>
  <si>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</si>
  <si>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</si>
  <si>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</si>
  <si>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</si>
  <si>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</si>
  <si>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</si>
  <si>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</si>
  <si>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</si>
  <si>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</si>
  <si>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</si>
  <si>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</si>
  <si>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</si>
  <si>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</si>
  <si>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</si>
  <si>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</si>
  <si>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</si>
  <si>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</si>
  <si>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</si>
  <si>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</si>
  <si>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</si>
  <si>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</si>
  <si>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</si>
  <si>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</si>
  <si>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</si>
  <si>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</si>
  <si>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</si>
  <si>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</si>
  <si>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</si>
  <si>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</si>
  <si>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</si>
  <si>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</si>
  <si>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</si>
  <si>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</si>
  <si>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</si>
  <si>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</si>
  <si>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</si>
  <si>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</si>
  <si>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</si>
  <si>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</si>
  <si>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</si>
  <si>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</si>
  <si>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</si>
  <si>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</si>
  <si>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</si>
  <si>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</si>
  <si>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</si>
  <si>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</si>
  <si>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</si>
  <si>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</si>
  <si>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</si>
  <si>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</si>
  <si>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</si>
  <si>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</si>
  <si>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</si>
  <si>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</si>
  <si>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</si>
  <si>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</si>
  <si>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</si>
  <si>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</si>
  <si>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</si>
  <si>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</si>
  <si>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</si>
  <si>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</si>
  <si>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</si>
  <si>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</si>
  <si>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</si>
  <si>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</si>
  <si>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</si>
  <si>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</si>
  <si>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</si>
  <si>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</si>
  <si>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</si>
  <si>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</si>
  <si>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</si>
  <si>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</si>
  <si>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</si>
  <si>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</si>
  <si>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</si>
  <si>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</si>
  <si>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</si>
  <si>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</si>
  <si>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</si>
  <si>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</si>
  <si>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</si>
  <si>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</si>
  <si>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</si>
  <si>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</si>
  <si>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</si>
  <si>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</si>
  <si>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</si>
  <si>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</si>
  <si>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</si>
  <si>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</si>
  <si>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</si>
  <si>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</si>
  <si>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</si>
  <si>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</si>
  <si>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</si>
  <si>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</si>
  <si>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</si>
  <si>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</si>
  <si>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</si>
  <si>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</si>
  <si>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</si>
  <si>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</si>
  <si>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</si>
  <si>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</si>
  <si>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</si>
  <si>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</si>
  <si>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</si>
  <si>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</si>
  <si>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</si>
  <si>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</si>
  <si>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</si>
  <si>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</si>
  <si>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</si>
  <si>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</si>
  <si>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</si>
  <si>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</si>
  <si>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</si>
  <si>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</si>
  <si>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</si>
  <si>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</si>
  <si>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</si>
  <si>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</si>
  <si>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</si>
  <si>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</si>
  <si>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</si>
  <si>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</si>
  <si>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</si>
  <si>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</si>
  <si>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</si>
  <si>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</si>
  <si>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</si>
  <si>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</si>
  <si>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</si>
  <si>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</si>
  <si>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</si>
  <si>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</si>
  <si>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</si>
  <si>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</si>
  <si>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</si>
  <si>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</si>
  <si>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</si>
  <si>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</si>
  <si>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</si>
  <si>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</si>
  <si>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</si>
  <si>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</si>
  <si>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</si>
  <si>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</si>
  <si>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</si>
  <si>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</si>
  <si>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</si>
  <si>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</si>
  <si>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</si>
  <si>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</si>
  <si>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</si>
  <si>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</si>
  <si>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</si>
  <si>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</si>
  <si>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</si>
  <si>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</si>
  <si>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</si>
  <si>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</si>
  <si>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</si>
  <si>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</si>
  <si>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</si>
  <si>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</si>
  <si>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</si>
  <si>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</si>
  <si>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</si>
  <si>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</si>
  <si>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</si>
  <si>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</si>
  <si>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</si>
  <si>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</si>
  <si>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</si>
  <si>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</si>
  <si>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</si>
  <si>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</si>
  <si>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</si>
  <si>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</si>
  <si>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</si>
  <si>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</si>
  <si>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</si>
  <si>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</si>
  <si>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</si>
  <si>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</si>
  <si>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</si>
  <si>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</si>
  <si>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</si>
  <si>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</si>
  <si>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</si>
  <si>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</si>
  <si>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</si>
  <si>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</si>
  <si>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</si>
  <si>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</si>
  <si>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</si>
  <si>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</si>
  <si>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</si>
  <si>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</si>
  <si>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</si>
  <si>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</si>
  <si>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</si>
  <si>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</si>
  <si>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</si>
  <si>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</si>
  <si>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</si>
  <si>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</si>
  <si>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</si>
  <si>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</si>
  <si>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</si>
  <si>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</si>
  <si>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</si>
  <si>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</si>
  <si>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</si>
  <si>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</si>
  <si>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</si>
  <si>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</si>
  <si>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</si>
  <si>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</si>
  <si>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</si>
  <si>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</si>
  <si>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</si>
  <si>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</si>
  <si>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</si>
  <si>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</si>
  <si>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</si>
  <si>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</si>
  <si>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</si>
  <si>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</si>
  <si>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</si>
  <si>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</si>
  <si>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</si>
  <si>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</si>
  <si>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</si>
  <si>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</si>
  <si>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</si>
  <si>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</si>
  <si>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</si>
  <si>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</si>
  <si>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</si>
  <si>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</si>
  <si>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</si>
  <si>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</si>
  <si>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</si>
  <si>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</si>
  <si>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</si>
  <si>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</si>
  <si>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</si>
  <si>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</si>
  <si>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</si>
  <si>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</si>
  <si>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</si>
  <si>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</si>
  <si>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</si>
  <si>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</si>
  <si>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</si>
  <si>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</si>
  <si>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</si>
  <si>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</si>
  <si>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</si>
  <si>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</si>
  <si>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</si>
  <si>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</si>
  <si>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</si>
  <si>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</si>
  <si>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</si>
  <si>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</si>
  <si>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</si>
  <si>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</si>
  <si>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</si>
  <si>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</si>
  <si>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</si>
  <si>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</si>
  <si>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</si>
  <si>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</si>
  <si>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</si>
  <si>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</si>
  <si>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</si>
  <si>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</si>
  <si>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</si>
  <si>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</si>
  <si>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</si>
  <si>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</si>
  <si>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</si>
  <si>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</si>
  <si>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</si>
  <si>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</si>
  <si>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</si>
  <si>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</si>
  <si>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</si>
  <si>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</si>
  <si>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</si>
  <si>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</si>
  <si>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</si>
  <si>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</si>
  <si>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</si>
  <si>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</si>
  <si>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</si>
  <si>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</si>
  <si>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</si>
  <si>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</si>
  <si>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</si>
  <si>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</si>
  <si>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</si>
  <si>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</si>
  <si>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</si>
  <si>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</si>
  <si>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</si>
  <si>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</si>
  <si>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</si>
  <si>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</si>
  <si>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</si>
  <si>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</si>
  <si>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</si>
  <si>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</si>
  <si>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</si>
  <si>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</si>
  <si>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</si>
  <si>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</si>
  <si>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</si>
  <si>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</si>
  <si>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</si>
  <si>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</si>
  <si>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</si>
  <si>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</si>
  <si>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</si>
  <si>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</si>
  <si>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</si>
  <si>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</si>
  <si>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</si>
  <si>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</si>
  <si>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</si>
  <si>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</si>
  <si>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</si>
  <si>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</si>
  <si>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</si>
  <si>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</si>
  <si>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</si>
  <si>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</si>
  <si>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</si>
  <si>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</si>
  <si>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</si>
  <si>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</si>
  <si>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</si>
  <si>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</si>
  <si>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</si>
  <si>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</si>
  <si>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</si>
  <si>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</si>
  <si>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</si>
  <si>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</si>
  <si>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</si>
  <si>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</si>
  <si>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</si>
  <si>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</si>
  <si>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</si>
  <si>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</si>
  <si>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</si>
  <si>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</si>
  <si>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</si>
  <si>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</si>
  <si>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</si>
  <si>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</si>
  <si>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</si>
  <si>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</si>
  <si>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</si>
  <si>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</si>
  <si>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</si>
  <si>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</si>
  <si>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</si>
  <si>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</si>
  <si>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</si>
  <si>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</si>
  <si>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</si>
  <si>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</si>
  <si>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</si>
  <si>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</si>
  <si>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</si>
  <si>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</si>
  <si>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</si>
  <si>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</si>
  <si>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</si>
  <si>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</si>
  <si>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</si>
  <si>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</si>
  <si>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</si>
  <si>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</si>
  <si>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</si>
  <si>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</si>
  <si>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</si>
  <si>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</si>
  <si>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</si>
  <si>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</si>
  <si>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</si>
  <si>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</si>
  <si>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</si>
  <si>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</si>
  <si>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</si>
  <si>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</si>
  <si>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</si>
  <si>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</si>
  <si>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</si>
  <si>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</si>
  <si>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</si>
  <si>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</si>
  <si>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</si>
  <si>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</si>
  <si>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</si>
  <si>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</si>
  <si>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</si>
  <si>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</si>
  <si>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</si>
  <si>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</si>
  <si>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</si>
  <si>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</si>
  <si>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</si>
  <si>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</si>
  <si>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</si>
  <si>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</si>
  <si>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</si>
  <si>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</si>
  <si>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</si>
  <si>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</si>
  <si>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</si>
  <si>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</si>
  <si>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</si>
  <si>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</si>
  <si>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</si>
  <si>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</si>
  <si>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</si>
  <si>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</si>
  <si>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</si>
  <si>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</si>
  <si>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</si>
  <si>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</si>
  <si>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</si>
  <si>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</si>
  <si>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</si>
  <si>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</si>
  <si>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</si>
  <si>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</si>
  <si>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</si>
  <si>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</si>
  <si>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</si>
  <si>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</si>
  <si>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</si>
  <si>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</si>
  <si>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</si>
  <si>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</si>
  <si>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</si>
  <si>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</si>
  <si>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</si>
  <si>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</si>
  <si>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</si>
  <si>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</si>
  <si>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</si>
  <si>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</si>
  <si>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</si>
  <si>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</si>
  <si>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</si>
  <si>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</si>
  <si>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</si>
  <si>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</si>
  <si>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</si>
  <si>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</si>
  <si>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</si>
  <si>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</si>
  <si>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</si>
  <si>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</si>
  <si>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</si>
  <si>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</si>
  <si>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</si>
  <si>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</si>
  <si>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</si>
  <si>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</si>
  <si>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</si>
  <si>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</si>
  <si>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</si>
  <si>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</si>
  <si>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</si>
  <si>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</si>
  <si>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</si>
  <si>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</si>
  <si>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</si>
  <si>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</si>
  <si>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</si>
  <si>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</si>
  <si>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</si>
  <si>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</si>
  <si>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</si>
  <si>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</si>
  <si>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</si>
  <si>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</si>
  <si>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</si>
  <si>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</si>
  <si>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</si>
  <si>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</si>
  <si>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</si>
  <si>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</si>
  <si>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</si>
  <si>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</si>
  <si>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</si>
  <si>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</si>
  <si>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</si>
  <si>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</si>
  <si>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</si>
  <si>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</si>
  <si>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</si>
  <si>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</si>
  <si>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</si>
  <si>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</si>
  <si>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</si>
  <si>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</si>
  <si>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</si>
  <si>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</si>
  <si>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</si>
  <si>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</si>
  <si>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</si>
  <si>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</si>
  <si>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</si>
  <si>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</si>
  <si>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</si>
  <si>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</si>
  <si>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</si>
  <si>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</si>
  <si>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</si>
  <si>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</si>
  <si>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</si>
  <si>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</si>
  <si>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</si>
  <si>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</si>
  <si>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</si>
  <si>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</si>
  <si>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</si>
  <si>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</si>
  <si>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</si>
  <si>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</si>
  <si>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</si>
  <si>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</si>
  <si>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</si>
  <si>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</si>
  <si>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</si>
  <si>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</si>
  <si>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</si>
  <si>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</si>
  <si>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</si>
  <si>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</si>
  <si>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</si>
  <si>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</si>
  <si>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</si>
  <si>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</si>
  <si>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</si>
  <si>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</si>
  <si>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</si>
  <si>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</si>
  <si>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</si>
  <si>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</si>
  <si>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</si>
  <si>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</si>
  <si>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</si>
  <si>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</si>
  <si>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</si>
  <si>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</si>
  <si>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</si>
  <si>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</si>
  <si>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</si>
  <si>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</si>
  <si>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</si>
  <si>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</si>
  <si>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</si>
  <si>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</si>
  <si>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</si>
  <si>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</si>
  <si>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</si>
  <si>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</si>
  <si>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</si>
  <si>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</si>
  <si>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</si>
  <si>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</si>
  <si>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</si>
  <si>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</si>
  <si>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</si>
  <si>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</si>
  <si>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</si>
  <si>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</si>
  <si>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</si>
  <si>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</si>
  <si>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</si>
  <si>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</si>
  <si>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</si>
  <si>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</si>
  <si>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</si>
  <si>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</si>
  <si>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</si>
  <si>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</si>
  <si>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</si>
  <si>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</si>
  <si>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</si>
  <si>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</si>
  <si>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</si>
  <si>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</si>
  <si>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</si>
  <si>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</si>
  <si>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</si>
  <si>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</si>
  <si>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</si>
  <si>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</si>
  <si>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</si>
  <si>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</si>
  <si>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</si>
  <si>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</si>
  <si>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</si>
  <si>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</si>
  <si>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</si>
  <si>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</si>
  <si>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</si>
  <si>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</si>
  <si>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</si>
  <si>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</si>
  <si>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</si>
  <si>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</si>
  <si>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</si>
  <si>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</si>
  <si>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</si>
  <si>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</si>
  <si>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</si>
  <si>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</si>
  <si>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</si>
  <si>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</si>
  <si>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</si>
  <si>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</si>
  <si>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</si>
  <si>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</si>
  <si>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</si>
  <si>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</si>
  <si>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</si>
  <si>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</si>
  <si>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</si>
  <si>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</si>
  <si>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</si>
  <si>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</si>
  <si>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</si>
  <si>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</si>
  <si>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</si>
  <si>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</si>
  <si>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</si>
  <si>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</si>
  <si>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</si>
  <si>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</si>
  <si>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</si>
  <si>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</si>
  <si>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</si>
  <si>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</si>
  <si>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</si>
  <si>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</si>
  <si>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</si>
  <si>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</si>
  <si>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</si>
  <si>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</si>
  <si>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</si>
  <si>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</si>
  <si>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</si>
  <si>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</si>
  <si>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</si>
  <si>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</si>
  <si>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</si>
  <si>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</si>
  <si>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</si>
  <si>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</si>
  <si>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</si>
  <si>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</si>
  <si>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</si>
  <si>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</si>
  <si>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</si>
  <si>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</si>
  <si>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</si>
  <si>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</si>
  <si>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</si>
  <si>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</si>
  <si>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</si>
  <si>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</si>
  <si>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</si>
  <si>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</si>
  <si>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</si>
  <si>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</si>
  <si>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</si>
  <si>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</si>
  <si>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</si>
  <si>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</si>
  <si>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</si>
  <si>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</si>
  <si>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</si>
  <si>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</si>
  <si>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</si>
  <si>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</si>
  <si>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</si>
  <si>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</si>
  <si>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</si>
  <si>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</si>
  <si>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</si>
  <si>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</si>
  <si>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</si>
  <si>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</si>
  <si>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</si>
  <si>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</si>
  <si>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</si>
  <si>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</si>
  <si>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</si>
  <si>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</si>
  <si>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</si>
  <si>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</si>
  <si>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</si>
  <si>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</si>
  <si>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</si>
  <si>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</si>
  <si>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</si>
  <si>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</si>
  <si>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</si>
  <si>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</si>
  <si>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</si>
  <si>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</si>
  <si>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</si>
  <si>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</si>
  <si>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</si>
  <si>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</si>
  <si>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</si>
  <si>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</si>
  <si>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</si>
  <si>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</si>
  <si>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</si>
  <si>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</si>
  <si>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</si>
  <si>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</si>
  <si>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</si>
  <si>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</si>
  <si>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</si>
  <si>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</si>
  <si>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</si>
  <si>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</si>
  <si>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</si>
  <si>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</si>
  <si>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</si>
  <si>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</si>
  <si>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</si>
  <si>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</si>
  <si>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</si>
  <si>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</si>
  <si>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</si>
  <si>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</si>
  <si>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</si>
  <si>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</si>
  <si>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</si>
  <si>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</si>
  <si>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</si>
  <si>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</si>
  <si>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</si>
  <si>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</si>
  <si>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</si>
  <si>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</si>
  <si>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</si>
  <si>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</si>
  <si>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</si>
  <si>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</si>
  <si>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</si>
  <si>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</si>
  <si>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</si>
  <si>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</si>
  <si>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</si>
  <si>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</si>
  <si>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</si>
  <si>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</si>
  <si>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</si>
  <si>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</si>
  <si>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</si>
  <si>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</si>
  <si>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</si>
  <si>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</si>
  <si>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</si>
  <si>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</si>
  <si>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</si>
  <si>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</si>
  <si>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</si>
  <si>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</si>
  <si>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</si>
  <si>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</si>
  <si>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</si>
  <si>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</si>
  <si>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</si>
  <si>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</si>
  <si>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</si>
  <si>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</si>
  <si>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</si>
  <si>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</si>
  <si>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</si>
  <si>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</si>
  <si>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</si>
  <si>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</si>
  <si>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</si>
  <si>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</si>
  <si>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</si>
  <si>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</si>
  <si>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</si>
  <si>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</si>
  <si>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</si>
  <si>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</si>
  <si>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</si>
  <si>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</si>
  <si>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</si>
  <si>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</si>
  <si>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</si>
  <si>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</si>
  <si>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</si>
  <si>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</si>
  <si>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</si>
  <si>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</si>
  <si>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</si>
  <si>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</si>
  <si>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</si>
  <si>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</si>
  <si>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</si>
  <si>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</si>
  <si>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</si>
  <si>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</si>
  <si>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</si>
  <si>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</si>
  <si>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</si>
  <si>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</si>
  <si>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</si>
  <si>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</si>
  <si>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</si>
  <si>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</si>
  <si>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</si>
  <si>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</si>
  <si>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</si>
  <si>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</si>
  <si>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</si>
  <si>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</si>
  <si>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</si>
  <si>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</si>
  <si>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</si>
  <si>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</si>
  <si>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</si>
  <si>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</si>
  <si>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</si>
  <si>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</si>
  <si>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</si>
  <si>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</si>
  <si>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</si>
  <si>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</si>
  <si>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</si>
  <si>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</si>
  <si>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</si>
  <si>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</si>
  <si>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</si>
  <si>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</si>
  <si>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</si>
  <si>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</si>
  <si>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</si>
  <si>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</si>
  <si>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</si>
  <si>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</si>
  <si>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</si>
  <si>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</si>
  <si>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</si>
  <si>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</si>
  <si>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</si>
  <si>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</si>
  <si>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</si>
  <si>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</si>
  <si>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</si>
  <si>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</si>
  <si>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</si>
  <si>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</si>
  <si>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</si>
  <si>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</si>
  <si>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</si>
  <si>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</si>
  <si>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</si>
  <si>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</si>
  <si>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</si>
  <si>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</si>
  <si>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</si>
  <si>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</si>
  <si>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</si>
  <si>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</si>
  <si>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</si>
  <si>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</si>
  <si>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</si>
  <si>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</si>
  <si>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</si>
  <si>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</si>
  <si>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</si>
  <si>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</si>
  <si>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</si>
  <si>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</si>
  <si>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</si>
  <si>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</si>
  <si>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</si>
  <si>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</si>
  <si>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</si>
  <si>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</si>
  <si>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</si>
  <si>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</si>
  <si>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</si>
  <si>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</si>
  <si>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</si>
  <si>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</si>
  <si>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</si>
  <si>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</si>
  <si>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</si>
  <si>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</si>
  <si>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</si>
  <si>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</si>
  <si>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</si>
  <si>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</si>
  <si>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</si>
  <si>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</si>
  <si>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</si>
  <si>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</si>
  <si>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</si>
  <si>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</si>
  <si>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</si>
  <si>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</si>
  <si>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</si>
  <si>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</si>
  <si>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</si>
  <si>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</si>
  <si>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</si>
  <si>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</si>
  <si>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</si>
  <si>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</si>
  <si>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</si>
  <si>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</si>
  <si>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</si>
  <si>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</si>
  <si>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</si>
  <si>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</si>
  <si>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</si>
  <si>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</si>
  <si>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</si>
  <si>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</si>
  <si>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</si>
  <si>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</si>
  <si>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</si>
  <si>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</si>
  <si>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</si>
  <si>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</si>
  <si>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</si>
  <si>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</si>
  <si>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</si>
  <si>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</si>
  <si>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</si>
  <si>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</si>
  <si>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</si>
  <si>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</si>
  <si>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</si>
  <si>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</si>
  <si>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</si>
  <si>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</si>
  <si>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</si>
  <si>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</si>
  <si>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</si>
  <si>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</si>
  <si>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</si>
  <si>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</si>
  <si>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</si>
  <si>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</si>
  <si>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</si>
  <si>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</si>
  <si>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</si>
  <si>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</si>
  <si>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</si>
  <si>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</si>
  <si>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</si>
  <si>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</si>
  <si>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</si>
  <si>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</si>
  <si>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</si>
  <si>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</si>
  <si>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</si>
  <si>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</si>
  <si>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</si>
  <si>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</si>
  <si>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</si>
  <si>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</si>
  <si>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</si>
  <si>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</si>
  <si>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</si>
  <si>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</si>
  <si>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</si>
  <si>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</si>
  <si>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</si>
  <si>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</si>
  <si>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</si>
  <si>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</si>
  <si>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</si>
  <si>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</si>
  <si>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</si>
  <si>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</si>
  <si>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</si>
  <si>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</si>
  <si>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</si>
  <si>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</si>
  <si>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</si>
  <si>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</si>
  <si>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</si>
  <si>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</si>
  <si>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</si>
  <si>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</si>
  <si>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</si>
  <si>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</si>
  <si>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</si>
  <si>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</si>
  <si>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</si>
  <si>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</si>
  <si>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</si>
  <si>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</si>
  <si>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</si>
  <si>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</si>
  <si>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</si>
  <si>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</si>
  <si>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</si>
  <si>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</si>
  <si>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</si>
  <si>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</si>
  <si>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</si>
  <si>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</si>
  <si>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</si>
  <si>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</si>
  <si>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</si>
  <si>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</si>
  <si>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</si>
  <si>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</si>
  <si>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</si>
  <si>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</si>
  <si>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</si>
  <si>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</si>
  <si>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</si>
  <si>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</si>
  <si>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</si>
  <si>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</si>
  <si>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</si>
  <si>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</si>
  <si>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</si>
  <si>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</si>
  <si>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</si>
  <si>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</si>
  <si>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</si>
  <si>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</si>
  <si>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</si>
  <si>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</si>
  <si>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</si>
  <si>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</si>
  <si>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</si>
  <si>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</si>
  <si>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</si>
  <si>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</si>
  <si>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</si>
  <si>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</si>
  <si>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</si>
  <si>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</si>
  <si>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</si>
  <si>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</si>
  <si>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</si>
  <si>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</si>
  <si>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</si>
  <si>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</si>
  <si>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</si>
  <si>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</si>
  <si>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</si>
  <si>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</si>
  <si>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</si>
  <si>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</si>
  <si>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</si>
  <si>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</si>
  <si>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</si>
  <si>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</si>
  <si>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</si>
  <si>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</si>
  <si>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</si>
  <si>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</si>
  <si>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</si>
  <si>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</si>
  <si>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</si>
  <si>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</si>
  <si>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</si>
  <si>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</si>
  <si>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</si>
  <si>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</si>
  <si>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</si>
  <si>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</si>
  <si>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</si>
  <si>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</si>
  <si>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</si>
  <si>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</si>
  <si>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</si>
  <si>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</si>
  <si>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</si>
  <si>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</si>
  <si>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</si>
  <si>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</si>
  <si>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</si>
  <si>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</si>
  <si>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</si>
  <si>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</si>
  <si>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</si>
  <si>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</si>
  <si>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</si>
  <si>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</si>
  <si>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</si>
  <si>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</si>
  <si>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</si>
  <si>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</si>
  <si>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</si>
  <si>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</si>
  <si>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</si>
  <si>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</si>
  <si>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</si>
  <si>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</si>
  <si>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</si>
  <si>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</si>
  <si>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</si>
  <si>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</si>
  <si>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</si>
  <si>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</si>
  <si>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</si>
  <si>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</si>
  <si>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</si>
  <si>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</si>
  <si>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</si>
  <si>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</si>
  <si>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</si>
  <si>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</si>
  <si>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</si>
  <si>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</si>
  <si>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</si>
  <si>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</si>
  <si>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</si>
  <si>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</si>
  <si>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</si>
  <si>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</si>
  <si>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</si>
  <si>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</si>
  <si>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</si>
  <si>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</si>
  <si>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</si>
  <si>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</si>
  <si>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</si>
  <si>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</si>
  <si>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</si>
  <si>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</si>
  <si>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</si>
  <si>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</si>
  <si>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</si>
  <si>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</si>
  <si>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</si>
  <si>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</si>
  <si>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</si>
  <si>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</si>
  <si>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</si>
  <si>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</si>
  <si>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</si>
  <si>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</si>
  <si>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</si>
  <si>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</si>
  <si>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</si>
  <si>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</si>
  <si>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</si>
  <si>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</si>
  <si>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</si>
  <si>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</si>
  <si>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</si>
  <si>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</si>
  <si>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</si>
  <si>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</si>
  <si>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</si>
  <si>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</si>
  <si>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</si>
  <si>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</si>
  <si>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</si>
  <si>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</si>
  <si>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</si>
  <si>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</si>
  <si>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</si>
  <si>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</si>
  <si>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</si>
  <si>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</si>
  <si>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</si>
  <si>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</si>
  <si>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</si>
  <si>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</si>
  <si>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</si>
  <si>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</si>
  <si>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</si>
  <si>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</si>
  <si>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</si>
  <si>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</si>
  <si>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</si>
  <si>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</si>
  <si>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</si>
  <si>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</si>
  <si>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</si>
  <si>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</si>
  <si>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</si>
  <si>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</si>
  <si>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</si>
  <si>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</si>
  <si>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</si>
  <si>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</si>
  <si>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</si>
  <si>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</si>
  <si>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</si>
  <si>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</si>
  <si>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</si>
  <si>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</si>
  <si>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</si>
  <si>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</si>
  <si>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</si>
  <si>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</si>
  <si>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</si>
  <si>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</si>
  <si>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</si>
  <si>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</si>
  <si>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</si>
  <si>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</si>
  <si>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</si>
  <si>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</si>
  <si>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</si>
  <si>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</si>
  <si>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</si>
  <si>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</si>
  <si>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</si>
  <si>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</si>
  <si>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</si>
  <si>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</si>
  <si>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</si>
  <si>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</si>
  <si>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</si>
  <si>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</si>
  <si>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</si>
  <si>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</si>
  <si>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</si>
  <si>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</si>
  <si>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</si>
  <si>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</si>
  <si>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</si>
  <si>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</si>
  <si>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</si>
  <si>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</si>
  <si>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</si>
  <si>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</si>
  <si>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</si>
  <si>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</si>
  <si>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</si>
  <si>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</si>
  <si>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</si>
  <si>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</si>
  <si>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</si>
  <si>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</si>
  <si>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</si>
  <si>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</si>
  <si>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</si>
  <si>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</si>
  <si>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</si>
  <si>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</si>
  <si>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</si>
  <si>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</si>
  <si>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</si>
  <si>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</si>
  <si>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</si>
  <si>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</si>
  <si>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</si>
  <si>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</si>
  <si>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</si>
  <si>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</si>
  <si>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</si>
  <si>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</si>
  <si>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</si>
  <si>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</si>
  <si>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</si>
  <si>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</si>
  <si>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</si>
  <si>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</si>
  <si>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</si>
  <si>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</si>
  <si>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</si>
  <si>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</si>
  <si>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</si>
  <si>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</si>
  <si>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</si>
  <si>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</si>
  <si>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</si>
  <si>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</si>
  <si>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</si>
  <si>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</si>
  <si>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</si>
  <si>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</si>
  <si>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</si>
  <si>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</si>
  <si>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</si>
  <si>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</si>
  <si>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</si>
  <si>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</si>
  <si>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</si>
  <si>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</si>
  <si>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</si>
  <si>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</si>
  <si>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</si>
  <si>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</si>
  <si>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</si>
  <si>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</si>
  <si>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</si>
  <si>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</si>
  <si>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</si>
  <si>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</si>
  <si>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</si>
  <si>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</si>
  <si>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</si>
  <si>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</si>
  <si>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</si>
  <si>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</si>
  <si>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</si>
  <si>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</si>
  <si>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</si>
  <si>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</si>
  <si>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</si>
  <si>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</si>
  <si>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</si>
  <si>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</si>
  <si>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</si>
  <si>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</si>
  <si>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</si>
  <si>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</si>
  <si>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</si>
  <si>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</si>
  <si>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</si>
  <si>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</si>
  <si>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</si>
  <si>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</si>
  <si>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</si>
  <si>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</si>
  <si>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</si>
  <si>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</si>
  <si>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</si>
  <si>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</si>
  <si>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</si>
  <si>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</si>
  <si>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</si>
  <si>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</si>
  <si>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</si>
  <si>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</si>
  <si>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</si>
  <si>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</si>
  <si>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</si>
  <si>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</si>
  <si>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</si>
  <si>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</si>
  <si>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</si>
  <si>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</si>
  <si>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</si>
  <si>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</si>
  <si>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</si>
  <si>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</si>
  <si>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</si>
  <si>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</si>
  <si>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</si>
  <si>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</si>
  <si>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</si>
  <si>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</si>
  <si>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</si>
  <si>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</si>
  <si>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</si>
  <si>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</si>
  <si>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</si>
  <si>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</si>
  <si>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</si>
  <si>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</si>
  <si>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</si>
  <si>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</si>
  <si>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</si>
  <si>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</si>
  <si>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</si>
  <si>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</si>
  <si>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</si>
  <si>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</si>
  <si>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</si>
  <si>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</si>
  <si>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</si>
  <si>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</si>
  <si>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</si>
  <si>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</si>
  <si>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</si>
  <si>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</si>
  <si>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</si>
  <si>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</si>
  <si>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</si>
  <si>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</si>
  <si>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</si>
  <si>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</si>
  <si>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</si>
  <si>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</si>
  <si>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</si>
  <si>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</si>
  <si>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</si>
  <si>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</si>
  <si>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</si>
  <si>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</si>
  <si>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</si>
  <si>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</si>
  <si>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</si>
  <si>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</si>
  <si>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</si>
  <si>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</si>
  <si>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</si>
  <si>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</si>
  <si>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</si>
  <si>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</si>
  <si>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</si>
  <si>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</si>
  <si>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</si>
  <si>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</si>
  <si>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</si>
  <si>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</si>
  <si>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</si>
  <si>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</si>
  <si>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</si>
  <si>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</si>
  <si>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</si>
  <si>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</si>
  <si>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</si>
  <si>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</si>
  <si>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</si>
  <si>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</si>
  <si>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</si>
  <si>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</si>
  <si>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</si>
  <si>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</si>
  <si>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</si>
  <si>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</si>
  <si>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</si>
  <si>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</si>
  <si>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</si>
  <si>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</si>
  <si>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</si>
  <si>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</si>
  <si>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</si>
  <si>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</si>
  <si>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</si>
  <si>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</si>
  <si>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</si>
  <si>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</si>
  <si>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</si>
  <si>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</si>
  <si>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</si>
  <si>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</si>
  <si>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</si>
  <si>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</si>
  <si>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</si>
  <si>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</si>
  <si>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</si>
  <si>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</si>
  <si>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</si>
  <si>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</si>
  <si>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</si>
  <si>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</si>
  <si>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</si>
  <si>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</si>
  <si>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</si>
  <si>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</si>
  <si>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</si>
  <si>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</si>
  <si>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</si>
  <si>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</si>
  <si>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</si>
  <si>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</si>
  <si>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</si>
  <si>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</si>
  <si>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</si>
  <si>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</si>
  <si>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</si>
  <si>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</si>
  <si>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</si>
  <si>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</si>
  <si>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</si>
  <si>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</si>
  <si>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</si>
  <si>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</si>
  <si>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</si>
  <si>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</si>
  <si>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</si>
  <si>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</si>
  <si>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</si>
  <si>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</si>
  <si>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</si>
  <si>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</si>
  <si>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</si>
  <si>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</si>
  <si>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</si>
  <si>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</si>
  <si>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</si>
  <si>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</si>
  <si>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</si>
  <si>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</si>
  <si>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</si>
  <si>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</si>
  <si>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</si>
  <si>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</si>
  <si>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</si>
  <si>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</si>
  <si>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</si>
  <si>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</si>
  <si>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</si>
  <si>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</si>
  <si>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</si>
  <si>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</si>
  <si>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</si>
  <si>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</si>
  <si>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</si>
  <si>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</si>
  <si>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</si>
  <si>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</si>
  <si>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</si>
  <si>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</si>
  <si>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</si>
  <si>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</si>
  <si>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</si>
  <si>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</si>
  <si>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</si>
  <si>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</si>
  <si>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</si>
  <si>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</si>
  <si>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</si>
  <si>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</si>
  <si>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</si>
  <si>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</si>
  <si>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</si>
  <si>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</si>
  <si>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</si>
  <si>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</si>
  <si>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</si>
  <si>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</si>
  <si>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</si>
  <si>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</si>
  <si>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</si>
  <si>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</si>
  <si>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</si>
  <si>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</si>
  <si>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</si>
  <si>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</si>
  <si>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</si>
  <si>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</si>
  <si>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</si>
  <si>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</si>
  <si>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</si>
  <si>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</si>
  <si>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</si>
  <si>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</si>
  <si>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</si>
  <si>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</si>
  <si>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</si>
  <si>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</si>
  <si>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</si>
  <si>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</si>
  <si>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</si>
  <si>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</si>
  <si>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</si>
  <si>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</si>
  <si>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</si>
  <si>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</si>
  <si>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</si>
  <si>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</si>
  <si>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</si>
  <si>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</si>
  <si>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</si>
  <si>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</si>
  <si>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</si>
  <si>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</si>
  <si>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</si>
  <si>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</si>
  <si>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</si>
  <si>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</si>
  <si>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</si>
  <si>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</si>
  <si>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</si>
  <si>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</si>
  <si>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</si>
  <si>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</si>
  <si>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</si>
  <si>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</si>
  <si>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</si>
  <si>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</si>
  <si>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</si>
  <si>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</si>
  <si>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</si>
  <si>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</si>
  <si>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</si>
  <si>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</si>
  <si>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</si>
  <si>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</si>
  <si>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</si>
  <si>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</si>
  <si>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</si>
  <si>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</si>
  <si>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</si>
  <si>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</si>
  <si>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</si>
  <si>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</si>
  <si>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</si>
  <si>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</si>
  <si>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</si>
  <si>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</si>
  <si>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</si>
  <si>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</si>
  <si>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</si>
  <si>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</si>
  <si>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</si>
  <si>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</si>
  <si>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</si>
  <si>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</si>
  <si>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</si>
  <si>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</si>
  <si>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</si>
  <si>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</si>
  <si>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</si>
  <si>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</si>
  <si>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</si>
  <si>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</si>
  <si>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</si>
  <si>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</si>
  <si>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</si>
  <si>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</si>
  <si>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</si>
  <si>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</si>
  <si>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</si>
  <si>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</si>
  <si>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</si>
  <si>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</si>
  <si>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</si>
  <si>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</si>
  <si>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</si>
  <si>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</si>
  <si>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</si>
  <si>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</si>
  <si>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</si>
  <si>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</si>
  <si>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</si>
  <si>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</si>
  <si>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</si>
  <si>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</si>
  <si>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</si>
  <si>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</si>
  <si>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</si>
  <si>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</si>
  <si>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</si>
  <si>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</si>
  <si>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</si>
  <si>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</si>
  <si>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</si>
  <si>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</si>
  <si>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</si>
  <si>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</si>
  <si>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</si>
  <si>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</si>
  <si>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</si>
  <si>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</si>
  <si>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</si>
  <si>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</si>
  <si>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</si>
  <si>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</si>
  <si>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</si>
  <si>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</si>
  <si>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</si>
  <si>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</si>
  <si>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</si>
  <si>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</si>
  <si>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</si>
  <si>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</si>
  <si>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</si>
  <si>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</si>
  <si>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</si>
  <si>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</si>
  <si>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</si>
  <si>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</si>
  <si>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</si>
  <si>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</si>
  <si>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</si>
  <si>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</si>
  <si>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</si>
  <si>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</si>
  <si>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</si>
  <si>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</si>
  <si>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</si>
  <si>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</si>
  <si>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</si>
  <si>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</si>
  <si>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</si>
  <si>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</si>
  <si>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</si>
  <si>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</si>
  <si>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</si>
  <si>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</si>
  <si>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</si>
  <si>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</si>
  <si>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</si>
  <si>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</si>
  <si>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</si>
  <si>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</si>
  <si>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</si>
  <si>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</si>
  <si>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</si>
  <si>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</si>
  <si>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</si>
  <si>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</si>
  <si>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</si>
  <si>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</si>
  <si>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</si>
  <si>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</si>
  <si>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</si>
  <si>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</si>
  <si>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</si>
  <si>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</si>
  <si>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</si>
  <si>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</si>
  <si>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</si>
  <si>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</si>
  <si>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</si>
  <si>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</si>
  <si>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</si>
  <si>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</si>
  <si>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</si>
  <si>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</si>
  <si>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</si>
  <si>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</si>
  <si>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</si>
  <si>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</si>
  <si>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</si>
  <si>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</si>
  <si>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</si>
  <si>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</si>
  <si>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</si>
  <si>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</si>
  <si>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</si>
  <si>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</si>
  <si>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</si>
  <si>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</si>
  <si>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</si>
  <si>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</si>
  <si>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</si>
  <si>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</si>
  <si>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</si>
  <si>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</si>
  <si>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</si>
  <si>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</si>
  <si>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</si>
  <si>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</si>
  <si>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</si>
  <si>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</si>
  <si>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</si>
  <si>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</si>
  <si>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</si>
  <si>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</si>
  <si>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</si>
  <si>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</si>
  <si>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</si>
  <si>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</si>
  <si>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</si>
  <si>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</si>
  <si>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</si>
  <si>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</si>
  <si>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</si>
  <si>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</si>
  <si>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</si>
  <si>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</si>
  <si>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</si>
  <si>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</si>
  <si>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</si>
  <si>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</si>
  <si>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</si>
  <si>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</si>
  <si>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</si>
  <si>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</si>
  <si>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</si>
  <si>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</si>
  <si>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</si>
  <si>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</si>
  <si>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</si>
  <si>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</si>
  <si>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</si>
  <si>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</si>
  <si>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</si>
  <si>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</si>
  <si>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</si>
  <si>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</si>
  <si>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</si>
  <si>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</si>
  <si>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</si>
  <si>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</si>
  <si>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</si>
  <si>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</si>
  <si>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</si>
  <si>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</si>
  <si>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</si>
  <si>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</si>
  <si>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</si>
  <si>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</si>
  <si>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</si>
  <si>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</si>
  <si>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</si>
  <si>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</si>
  <si>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</si>
  <si>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</si>
  <si>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</si>
  <si>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</si>
  <si>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</si>
  <si>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</si>
  <si>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</si>
  <si>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</si>
  <si>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</si>
  <si>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</si>
  <si>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</si>
  <si>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</si>
  <si>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</si>
  <si>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</si>
  <si>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</si>
  <si>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</si>
  <si>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</si>
  <si>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</si>
  <si>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</si>
  <si>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</si>
  <si>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</si>
  <si>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</si>
  <si>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</si>
  <si>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</si>
  <si>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</si>
  <si>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</si>
  <si>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</si>
  <si>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</si>
  <si>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</si>
  <si>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</si>
  <si>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</si>
  <si>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</si>
  <si>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</si>
  <si>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</si>
  <si>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</si>
  <si>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</si>
  <si>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</si>
  <si>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</si>
  <si>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</si>
  <si>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</si>
  <si>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</si>
  <si>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</si>
  <si>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</si>
  <si>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</si>
  <si>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</si>
  <si>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</si>
  <si>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</si>
  <si>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</si>
  <si>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</si>
  <si>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</si>
  <si>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</si>
  <si>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</si>
  <si>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</si>
  <si>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</si>
  <si>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</si>
  <si>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</si>
  <si>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</si>
  <si>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</si>
  <si>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</si>
  <si>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</si>
  <si>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</si>
  <si>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</si>
  <si>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</si>
  <si>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</si>
  <si>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</si>
  <si>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</si>
  <si>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</si>
  <si>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</si>
  <si>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</si>
  <si>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</si>
  <si>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</si>
  <si>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</si>
  <si>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</si>
  <si>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</si>
  <si>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</si>
  <si>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</si>
  <si>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</si>
  <si>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</si>
  <si>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</si>
  <si>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</si>
  <si>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</si>
  <si>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</si>
  <si>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</si>
  <si>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</si>
  <si>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</si>
  <si>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</si>
  <si>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</si>
  <si>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</si>
  <si>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</si>
  <si>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</si>
  <si>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</si>
  <si>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</si>
  <si>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</si>
  <si>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</si>
  <si>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</si>
  <si>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</si>
  <si>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</si>
  <si>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</si>
  <si>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</si>
  <si>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</si>
  <si>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</si>
  <si>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</si>
  <si>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</si>
  <si>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</si>
  <si>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</si>
  <si>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</si>
  <si>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</si>
  <si>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</si>
  <si>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</si>
  <si>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</si>
  <si>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</si>
  <si>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</si>
  <si>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</si>
  <si>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</si>
  <si>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</si>
  <si>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</si>
  <si>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</si>
  <si>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</si>
  <si>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</si>
  <si>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</si>
  <si>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</si>
  <si>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</si>
  <si>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</si>
  <si>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</si>
  <si>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</si>
  <si>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</si>
  <si>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</si>
  <si>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</si>
  <si>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</si>
  <si>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</si>
  <si>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</si>
  <si>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</si>
  <si>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</si>
  <si>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</si>
  <si>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</si>
  <si>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</si>
  <si>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</si>
  <si>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</si>
  <si>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</si>
  <si>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</si>
  <si>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</si>
  <si>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</si>
  <si>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</si>
  <si>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</si>
  <si>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</si>
  <si>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</si>
  <si>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</si>
  <si>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</si>
  <si>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</si>
  <si>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</si>
  <si>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</si>
  <si>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</si>
  <si>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</si>
  <si>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</si>
  <si>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</si>
  <si>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</si>
  <si>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</si>
  <si>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</si>
  <si>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</si>
  <si>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</si>
  <si>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</si>
  <si>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</si>
  <si>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</si>
  <si>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</si>
  <si>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</si>
  <si>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</si>
  <si>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</si>
  <si>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</si>
  <si>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</si>
  <si>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</si>
  <si>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</si>
  <si>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</si>
  <si>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</si>
  <si>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</si>
  <si>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</si>
  <si>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</si>
  <si>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</si>
  <si>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</si>
  <si>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</si>
  <si>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</si>
  <si>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</si>
  <si>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</si>
  <si>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</si>
  <si>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</si>
  <si>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</si>
  <si>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</si>
  <si>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</si>
  <si>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</si>
  <si>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</si>
  <si>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</si>
  <si>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</si>
  <si>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</si>
  <si>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</si>
  <si>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</si>
  <si>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</si>
  <si>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</si>
  <si>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</si>
  <si>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</si>
  <si>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</si>
  <si>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</si>
  <si>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</si>
  <si>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</si>
  <si>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</si>
  <si>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</si>
  <si>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</si>
  <si>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</si>
  <si>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</si>
  <si>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</si>
  <si>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</si>
  <si>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</si>
  <si>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</si>
  <si>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</si>
  <si>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</si>
  <si>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</si>
  <si>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</si>
  <si>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</si>
  <si>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</si>
  <si>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</si>
  <si>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</si>
  <si>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</si>
  <si>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</si>
  <si>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</si>
  <si>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</si>
  <si>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</si>
  <si>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</si>
  <si>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</si>
  <si>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</si>
  <si>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</si>
  <si>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</si>
  <si>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</si>
  <si>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</si>
  <si>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</si>
  <si>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</si>
  <si>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</si>
  <si>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</si>
  <si>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</si>
  <si>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</si>
  <si>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</si>
  <si>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</si>
  <si>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</si>
  <si>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</si>
  <si>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</si>
  <si>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</si>
  <si>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</si>
  <si>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</si>
  <si>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</si>
  <si>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</si>
  <si>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</si>
  <si>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</si>
  <si>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</si>
  <si>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</si>
  <si>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</si>
  <si>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</si>
  <si>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</si>
  <si>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</si>
  <si>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</si>
  <si>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</si>
  <si>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</si>
  <si>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</si>
  <si>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</si>
  <si>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</si>
  <si>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</si>
  <si>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</si>
  <si>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</si>
  <si>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</si>
  <si>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</si>
  <si>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</si>
  <si>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</si>
  <si>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</si>
  <si>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</si>
  <si>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</si>
  <si>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</si>
  <si>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</si>
  <si>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</si>
  <si>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</si>
  <si>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</si>
  <si>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</si>
  <si>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</si>
  <si>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</si>
  <si>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</si>
  <si>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</si>
  <si>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</si>
  <si>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</si>
  <si>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</si>
  <si>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</si>
  <si>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</si>
  <si>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</si>
  <si>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</si>
  <si>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</si>
  <si>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</si>
  <si>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</si>
  <si>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</si>
  <si>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</si>
  <si>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</si>
  <si>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</si>
  <si>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</si>
  <si>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</si>
  <si>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</si>
  <si>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</si>
  <si>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</si>
  <si>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</si>
  <si>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</si>
  <si>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</si>
  <si>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</si>
  <si>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</si>
  <si>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</si>
  <si>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</si>
  <si>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</si>
  <si>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</si>
  <si>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</si>
  <si>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</si>
  <si>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</si>
  <si>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</si>
  <si>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</si>
  <si>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</si>
  <si>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</si>
  <si>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</si>
  <si>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</si>
  <si>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</si>
  <si>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</si>
  <si>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</si>
  <si>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</si>
  <si>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</si>
  <si>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</si>
  <si>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</si>
  <si>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</si>
  <si>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</si>
  <si>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</si>
  <si>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</si>
  <si>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</si>
  <si>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</si>
  <si>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</si>
  <si>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</si>
  <si>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</si>
  <si>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</si>
  <si>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</si>
  <si>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</si>
  <si>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</si>
  <si>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</si>
  <si>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</si>
  <si>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</si>
  <si>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</si>
  <si>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</si>
  <si>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</si>
  <si>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</si>
  <si>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</si>
  <si>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</si>
  <si>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</si>
  <si>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</si>
  <si>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</si>
  <si>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</si>
  <si>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</si>
  <si>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</si>
  <si>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</si>
  <si>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</si>
  <si>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</si>
  <si>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</si>
  <si>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</si>
  <si>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</si>
  <si>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</si>
  <si>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</si>
  <si>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</si>
  <si>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</si>
  <si>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</si>
  <si>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</si>
  <si>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</si>
  <si>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</si>
  <si>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</si>
  <si>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</si>
  <si>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</si>
  <si>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</si>
  <si>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</si>
  <si>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</si>
  <si>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</si>
  <si>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</si>
  <si>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</si>
  <si>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</si>
  <si>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</si>
  <si>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</si>
  <si>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</si>
  <si>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</si>
  <si>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</si>
  <si>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</si>
  <si>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</si>
  <si>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</si>
  <si>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</si>
  <si>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</si>
  <si>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</si>
  <si>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</si>
  <si>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</si>
  <si>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</si>
  <si>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</si>
  <si>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</si>
  <si>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</si>
  <si>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</si>
  <si>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</si>
  <si>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</si>
  <si>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</si>
  <si>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</si>
  <si>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</si>
  <si>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</si>
  <si>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</si>
  <si>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</si>
  <si>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</si>
  <si>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</si>
  <si>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</si>
  <si>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</si>
  <si>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</si>
  <si>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</si>
  <si>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</si>
  <si>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</si>
  <si>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</si>
  <si>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</si>
  <si>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</si>
  <si>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</si>
  <si>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</si>
  <si>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</si>
  <si>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</si>
  <si>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</si>
  <si>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</si>
  <si>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</si>
  <si>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</si>
  <si>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</si>
  <si>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</si>
  <si>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</si>
  <si>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</si>
  <si>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</si>
  <si>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</si>
  <si>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</si>
  <si>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</si>
  <si>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</si>
  <si>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</si>
  <si>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</si>
  <si>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</si>
  <si>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</si>
  <si>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</si>
  <si>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</si>
  <si>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</si>
  <si>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</si>
  <si>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</si>
  <si>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</si>
  <si>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</si>
  <si>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</si>
  <si>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</si>
  <si>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</si>
  <si>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</si>
  <si>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</si>
  <si>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</si>
  <si>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</si>
  <si>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</si>
  <si>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</si>
  <si>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</si>
  <si>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</si>
  <si>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</si>
  <si>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</si>
  <si>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</si>
  <si>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</si>
  <si>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</si>
  <si>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</si>
  <si>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</si>
  <si>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</si>
  <si>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</si>
  <si>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</si>
  <si>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</si>
  <si>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</si>
  <si>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</si>
  <si>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</si>
  <si>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</si>
  <si>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</si>
  <si>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</si>
  <si>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</si>
  <si>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</si>
  <si>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</si>
  <si>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</si>
  <si>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</si>
  <si>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</si>
  <si>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</si>
  <si>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</si>
  <si>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</si>
  <si>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</si>
  <si>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</si>
  <si>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</si>
  <si>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</si>
  <si>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</si>
  <si>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</si>
  <si>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</si>
  <si>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</si>
  <si>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</si>
  <si>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</si>
  <si>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</si>
  <si>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</si>
  <si>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</si>
  <si>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</si>
  <si>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</si>
  <si>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In a scenario limiting global warming to 1.5 °C, Minnesota would need to cut its buildings emissions by about 50% of 2005 levels.</t>
  </si>
  <si>
    <t>In a scenario limiting global warming to 1.5 °C, Minnesota would need to cut its electricity emissions by about 89% of 2005 levels.</t>
  </si>
  <si>
    <t>In a scenario limiting global warming to 1.5 °C, Minnesota would need to cut its industrial CO2 emissions by about 30% of 2005 levels and its non-CO2 emissions by about 25% of 2005 levels.</t>
  </si>
  <si>
    <t>In a scenario limiting global warming to 1.5 °C, Minnesota would need to cut its transportation emissions by about 40% of 2005 levels.</t>
  </si>
  <si>
    <t>In a scenario limiting global warming to 1.5 °C, Minnesota would need to cut its CO2e emissions (excluding land use) by about 50% of 2005 levels.</t>
  </si>
  <si>
    <t>In a scenario limiting global warming to 1.5 °C, Minnesota would need to cut its CO2e emissions (including land use) by about 63% of 2005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</si>
</sst>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rgb="FFFFBA2F"/>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xf numFmtId="43" fontId="4" fillId="0" borderId="0" applyFont="0" applyFill="0" applyBorder="0" applyAlignment="0" applyProtection="0"/>
  </cellStyleXfs>
  <cellXfs count="53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49" fontId="2" fillId="41" borderId="72" xfId="0" applyNumberFormat="1" applyFont="1" applyFill="1" applyBorder="1" applyAlignment="1">
      <alignment wrapText="1"/>
    </xf>
    <xf numFmtId="49" fontId="0" fillId="41" borderId="72" xfId="0" applyNumberFormat="1" applyFont="1" applyFill="1" applyBorder="1" applyAlignment="1">
      <alignment wrapText="1"/>
    </xf>
    <xf numFmtId="49" fontId="0" fillId="41" borderId="72" xfId="0" applyNumberFormat="1" applyFill="1" applyBorder="1" applyAlignment="1">
      <alignment wrapText="1"/>
    </xf>
    <xf numFmtId="49" fontId="0" fillId="0" borderId="72" xfId="0" applyNumberFormat="1" applyFill="1" applyBorder="1" applyAlignment="1">
      <alignment wrapText="1"/>
    </xf>
    <xf numFmtId="49" fontId="0" fillId="4" borderId="72" xfId="0" applyNumberFormat="1" applyFill="1" applyBorder="1" applyAlignment="1">
      <alignment wrapText="1"/>
    </xf>
    <xf numFmtId="49" fontId="5" fillId="0" borderId="72" xfId="2" applyNumberFormat="1" applyFill="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xf numFmtId="43" fontId="0" fillId="0" borderId="0" xfId="20" applyFont="1" applyAlignment="1">
      <alignment wrapText="1"/>
    </xf>
    <xf numFmtId="43" fontId="0" fillId="0" borderId="29" xfId="20" applyFont="1" applyFill="1" applyBorder="1" applyAlignment="1">
      <alignment wrapText="1"/>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xfId="20" builtinId="3"/>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14" dT="2020-09-29T23:49:52.97" personId="{CD254A94-90FE-4811-881E-7FD85F268B0D}" id="{FB349033-9132-47C1-87FF-9D8DFF9AFC1D}">
    <text>Excluded - no coal production</text>
  </threadedComment>
  <threadedComment ref="P414" dT="2020-09-29T23:50:42.79" personId="{CD254A94-90FE-4811-881E-7FD85F268B0D}" id="{1285E8B1-284F-4C2C-BF7F-592A1964A8B7}" parentId="{FB349033-9132-47C1-87FF-9D8DFF9AFC1D}">
    <text>applies to all</text>
  </threadedComment>
  <threadedComment ref="P455" dT="2020-09-29T23:57:25.11" personId="{CD254A94-90FE-4811-881E-7FD85F268B0D}" id="{57496A79-FC54-4427-A987-CD17F911E5BC}">
    <text>Not currently in Webapp data - update if we include</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G18" sqref="G18"/>
    </sheetView>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3152</v>
      </c>
    </row>
    <row r="11" spans="1:2">
      <c r="A11" s="48"/>
    </row>
    <row r="12" spans="1:2">
      <c r="A12" s="8" t="s">
        <v>117</v>
      </c>
    </row>
    <row r="13" spans="1:2">
      <c r="A13" s="8" t="s">
        <v>118</v>
      </c>
    </row>
    <row r="14" spans="1:2">
      <c r="A14" s="8" t="s">
        <v>119</v>
      </c>
    </row>
    <row r="16" spans="1:2">
      <c r="A16" s="49" t="s">
        <v>3269</v>
      </c>
      <c r="B16" s="424"/>
    </row>
    <row r="17" spans="1:2">
      <c r="A17" s="427" t="s">
        <v>3249</v>
      </c>
      <c r="B17" s="366">
        <f>MAX(PolicyLevers!H:H)</f>
        <v>594</v>
      </c>
    </row>
    <row r="18" spans="1:2">
      <c r="A18" s="428" t="s">
        <v>3267</v>
      </c>
      <c r="B18" s="366" t="str">
        <f t="array" ref="B18">IF(MIN(IF(COUNTIF(PolicyLevers!$H$2:$H$1529,PolicyLevers!$H$2:$H$1529)&gt;1,PolicyLevers!$H$2:$H$1529, ""))=0,"No duplicate ID numbers",MIN(IF(COUNTIF(PolicyLevers!$H$2:$H$1529,PolicyLevers!$H$2:$H$1529)&gt;1,PolicyLevers!$H$2:$H$1529, "")))</f>
        <v>No duplicate ID numbers</v>
      </c>
    </row>
    <row r="19" spans="1:2" ht="30">
      <c r="A19" s="255" t="s">
        <v>3268</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3260</v>
      </c>
      <c r="B21" s="424"/>
    </row>
    <row r="22" spans="1:2">
      <c r="A22" s="8" t="s">
        <v>3261</v>
      </c>
    </row>
    <row r="23" spans="1:2">
      <c r="A23" s="8" t="s">
        <v>3245</v>
      </c>
    </row>
    <row r="24" spans="1:2">
      <c r="A24" s="8" t="s">
        <v>3246</v>
      </c>
    </row>
    <row r="25" spans="1:2">
      <c r="A25" s="8" t="s">
        <v>3247</v>
      </c>
    </row>
    <row r="26" spans="1:2">
      <c r="A26" s="8" t="s">
        <v>3248</v>
      </c>
    </row>
    <row r="28" spans="1:2">
      <c r="A28" s="8" t="s">
        <v>3262</v>
      </c>
    </row>
    <row r="29" spans="1:2">
      <c r="A29" s="8" t="s">
        <v>3243</v>
      </c>
    </row>
    <row r="30" spans="1:2">
      <c r="A30" s="8" t="s">
        <v>3244</v>
      </c>
    </row>
    <row r="32" spans="1:2">
      <c r="A32" s="8" t="s">
        <v>3263</v>
      </c>
    </row>
    <row r="33" spans="1:2">
      <c r="A33" s="8" t="s">
        <v>3250</v>
      </c>
    </row>
    <row r="34" spans="1:2">
      <c r="A34" s="8" t="s">
        <v>3251</v>
      </c>
    </row>
    <row r="36" spans="1:2">
      <c r="A36" s="8" t="s">
        <v>3264</v>
      </c>
    </row>
    <row r="37" spans="1:2">
      <c r="A37" s="8" t="s">
        <v>3252</v>
      </c>
    </row>
    <row r="38" spans="1:2">
      <c r="A38" s="8" t="s">
        <v>3253</v>
      </c>
    </row>
    <row r="40" spans="1:2">
      <c r="A40" s="49" t="s">
        <v>3254</v>
      </c>
      <c r="B40" s="424"/>
    </row>
    <row r="41" spans="1:2">
      <c r="A41" s="8" t="s">
        <v>3255</v>
      </c>
    </row>
    <row r="42" spans="1:2">
      <c r="A42" s="8" t="s">
        <v>3256</v>
      </c>
    </row>
    <row r="44" spans="1:2">
      <c r="A44" s="8" t="s">
        <v>3257</v>
      </c>
    </row>
    <row r="45" spans="1:2">
      <c r="A45" s="8" t="s">
        <v>3265</v>
      </c>
    </row>
    <row r="46" spans="1:2">
      <c r="A46" s="8" t="s">
        <v>3258</v>
      </c>
    </row>
    <row r="47" spans="1:2">
      <c r="A47" s="8" t="s">
        <v>3259</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topLeftCell="C1" zoomScale="80" zoomScaleNormal="80" workbookViewId="0">
      <pane ySplit="1" topLeftCell="A62" activePane="bottomLeft" state="frozen"/>
      <selection pane="bottomLeft" activeCell="P64" sqref="P64"/>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hidden="1" customWidth="1"/>
    <col min="12" max="12" width="19" style="4" hidden="1" customWidth="1"/>
    <col min="13" max="14" width="19.140625" style="1" hidden="1" customWidth="1"/>
    <col min="15" max="15" width="28.42578125" style="4" hidden="1" customWidth="1"/>
    <col min="16" max="16" width="100.140625" style="4" customWidth="1"/>
    <col min="17" max="17" width="52.42578125" style="4" customWidth="1"/>
    <col min="18" max="18" width="43.42578125" style="400"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75">
      <c r="A2" s="346" t="s">
        <v>4</v>
      </c>
      <c r="B2" s="346" t="s">
        <v>2614</v>
      </c>
      <c r="C2" s="346" t="s">
        <v>2609</v>
      </c>
      <c r="D2" s="2" t="s">
        <v>42</v>
      </c>
      <c r="E2" s="2" t="s">
        <v>2343</v>
      </c>
      <c r="F2" s="2" t="s">
        <v>42</v>
      </c>
      <c r="G2" s="2" t="s">
        <v>2666</v>
      </c>
      <c r="H2" s="348">
        <v>300</v>
      </c>
      <c r="I2" s="54" t="s">
        <v>48</v>
      </c>
      <c r="J2" s="2" t="s">
        <v>2608</v>
      </c>
      <c r="K2" s="2" t="s">
        <v>2610</v>
      </c>
      <c r="L2" s="349">
        <v>0</v>
      </c>
      <c r="M2" s="349">
        <v>1</v>
      </c>
      <c r="N2" s="349">
        <v>0.02</v>
      </c>
      <c r="O2" s="2" t="s">
        <v>2611</v>
      </c>
      <c r="P2" s="443" t="s">
        <v>2667</v>
      </c>
      <c r="Q2" s="74" t="s">
        <v>2613</v>
      </c>
      <c r="R2" s="400" t="s">
        <v>2612</v>
      </c>
      <c r="S2" s="444"/>
    </row>
    <row r="3" spans="1:20" s="2" customFormat="1" ht="75">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2668</v>
      </c>
      <c r="Q3" s="5" t="str">
        <f t="shared" ref="Q3:R59" si="2">Q$2</f>
        <v>transportation-sector-main.html#conv-pol-stds</v>
      </c>
      <c r="R3" s="401" t="str">
        <f t="shared" si="2"/>
        <v>conventional-pollutant-standards.html</v>
      </c>
      <c r="S3" s="444"/>
    </row>
    <row r="4" spans="1:20" s="2" customFormat="1" ht="75">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2669</v>
      </c>
      <c r="Q4" s="5" t="str">
        <f t="shared" si="2"/>
        <v>transportation-sector-main.html#conv-pol-stds</v>
      </c>
      <c r="R4" s="401" t="str">
        <f t="shared" si="2"/>
        <v>conventional-pollutant-standards.html</v>
      </c>
      <c r="S4" s="444"/>
    </row>
    <row r="5" spans="1:20" s="2" customFormat="1" ht="75">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2670</v>
      </c>
      <c r="Q5" s="5" t="str">
        <f t="shared" si="2"/>
        <v>transportation-sector-main.html#conv-pol-stds</v>
      </c>
      <c r="R5" s="401" t="str">
        <f t="shared" si="2"/>
        <v>conventional-pollutant-standards.html</v>
      </c>
      <c r="S5" s="444"/>
    </row>
    <row r="6" spans="1:20" s="2" customFormat="1" ht="75">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2524</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2671</v>
      </c>
      <c r="Q6" s="5" t="str">
        <f t="shared" si="2"/>
        <v>transportation-sector-main.html#conv-pol-stds</v>
      </c>
      <c r="R6" s="401" t="str">
        <f t="shared" si="2"/>
        <v>conventional-pollutant-standards.html</v>
      </c>
      <c r="S6" s="444"/>
    </row>
    <row r="7" spans="1:20" s="2" customFormat="1" ht="75">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2672</v>
      </c>
      <c r="Q7" s="5" t="str">
        <f t="shared" si="2"/>
        <v>transportation-sector-main.html#conv-pol-stds</v>
      </c>
      <c r="R7" s="401" t="str">
        <f t="shared" si="2"/>
        <v>conventional-pollutant-standards.html</v>
      </c>
      <c r="S7" s="444"/>
    </row>
    <row r="8" spans="1:20" s="2" customFormat="1" ht="75">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2673</v>
      </c>
      <c r="Q8" s="5" t="str">
        <f t="shared" si="2"/>
        <v>transportation-sector-main.html#conv-pol-stds</v>
      </c>
      <c r="R8" s="401" t="str">
        <f t="shared" si="2"/>
        <v>conventional-pollutant-standards.html</v>
      </c>
      <c r="S8" s="444"/>
    </row>
    <row r="9" spans="1:20" s="2" customFormat="1" ht="75">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2674</v>
      </c>
      <c r="Q9" s="5" t="str">
        <f t="shared" si="2"/>
        <v>transportation-sector-main.html#conv-pol-stds</v>
      </c>
      <c r="R9" s="401" t="str">
        <f t="shared" si="2"/>
        <v>conventional-pollutant-standards.html</v>
      </c>
      <c r="S9" s="444"/>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75">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2666</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2675</v>
      </c>
      <c r="Q12" s="5" t="str">
        <f t="shared" si="2"/>
        <v>transportation-sector-main.html#conv-pol-stds</v>
      </c>
      <c r="R12" s="401" t="str">
        <f t="shared" si="2"/>
        <v>conventional-pollutant-standards.html</v>
      </c>
      <c r="S12" s="444"/>
    </row>
    <row r="13" spans="1:20" s="2" customFormat="1" ht="75">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2676</v>
      </c>
      <c r="Q13" s="5" t="str">
        <f t="shared" si="2"/>
        <v>transportation-sector-main.html#conv-pol-stds</v>
      </c>
      <c r="R13" s="401" t="str">
        <f t="shared" si="2"/>
        <v>conventional-pollutant-standards.html</v>
      </c>
      <c r="S13" s="444"/>
    </row>
    <row r="14" spans="1:20" s="2" customFormat="1" ht="75">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2677</v>
      </c>
      <c r="Q14" s="5" t="str">
        <f t="shared" si="2"/>
        <v>transportation-sector-main.html#conv-pol-stds</v>
      </c>
      <c r="R14" s="401" t="str">
        <f t="shared" si="2"/>
        <v>conventional-pollutant-standards.html</v>
      </c>
      <c r="S14" s="444"/>
    </row>
    <row r="15" spans="1:20" s="2" customFormat="1" ht="75">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2678</v>
      </c>
      <c r="Q15" s="5" t="str">
        <f t="shared" si="2"/>
        <v>transportation-sector-main.html#conv-pol-stds</v>
      </c>
      <c r="R15" s="401" t="str">
        <f t="shared" si="2"/>
        <v>conventional-pollutant-standards.html</v>
      </c>
      <c r="S15" s="444"/>
    </row>
    <row r="16" spans="1:20" s="2" customFormat="1" ht="75">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2524</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2679</v>
      </c>
      <c r="Q16" s="5" t="str">
        <f t="shared" si="2"/>
        <v>transportation-sector-main.html#conv-pol-stds</v>
      </c>
      <c r="R16" s="401" t="str">
        <f t="shared" si="2"/>
        <v>conventional-pollutant-standards.html</v>
      </c>
      <c r="S16" s="444"/>
    </row>
    <row r="17" spans="1:19" s="2" customFormat="1" ht="75">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2680</v>
      </c>
      <c r="Q17" s="5" t="str">
        <f t="shared" si="2"/>
        <v>transportation-sector-main.html#conv-pol-stds</v>
      </c>
      <c r="R17" s="401" t="str">
        <f t="shared" si="2"/>
        <v>conventional-pollutant-standards.html</v>
      </c>
      <c r="S17" s="444"/>
    </row>
    <row r="18" spans="1:19" s="2" customFormat="1" ht="75">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2681</v>
      </c>
      <c r="Q18" s="5" t="str">
        <f t="shared" si="2"/>
        <v>transportation-sector-main.html#conv-pol-stds</v>
      </c>
      <c r="R18" s="401" t="str">
        <f t="shared" si="2"/>
        <v>conventional-pollutant-standards.html</v>
      </c>
      <c r="S18" s="444"/>
    </row>
    <row r="19" spans="1:19" s="2" customFormat="1" ht="75">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2682</v>
      </c>
      <c r="Q19" s="5" t="str">
        <f t="shared" si="2"/>
        <v>transportation-sector-main.html#conv-pol-stds</v>
      </c>
      <c r="R19" s="401" t="str">
        <f t="shared" si="2"/>
        <v>conventional-pollutant-standards.html</v>
      </c>
      <c r="S19" s="444"/>
    </row>
    <row r="20" spans="1:19" s="2" customFormat="1" ht="4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4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75">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2666</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2683</v>
      </c>
      <c r="Q22" s="5" t="str">
        <f t="shared" si="2"/>
        <v>transportation-sector-main.html#conv-pol-stds</v>
      </c>
      <c r="R22" s="401" t="str">
        <f t="shared" si="2"/>
        <v>conventional-pollutant-standards.html</v>
      </c>
      <c r="S22" s="444"/>
    </row>
    <row r="23" spans="1:19" s="2" customFormat="1" ht="4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75">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2684</v>
      </c>
      <c r="Q24" s="5" t="str">
        <f t="shared" si="2"/>
        <v>transportation-sector-main.html#conv-pol-stds</v>
      </c>
      <c r="R24" s="401" t="str">
        <f t="shared" si="2"/>
        <v>conventional-pollutant-standards.html</v>
      </c>
      <c r="S24" s="444"/>
    </row>
    <row r="25" spans="1:19" s="2" customFormat="1" ht="4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4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2524</v>
      </c>
      <c r="H26" s="348">
        <v>324</v>
      </c>
      <c r="I26" s="9" t="s">
        <v>49</v>
      </c>
      <c r="J26" s="5"/>
      <c r="K26" s="5"/>
      <c r="L26" s="350"/>
      <c r="M26" s="350"/>
      <c r="N26" s="350"/>
      <c r="O26" s="5"/>
      <c r="P26" s="443"/>
      <c r="Q26" s="5"/>
      <c r="R26" s="401"/>
      <c r="S26" s="444"/>
    </row>
    <row r="27" spans="1:19" s="2" customFormat="1" ht="4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4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4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4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4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75">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2666</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2685</v>
      </c>
      <c r="Q32" s="5" t="str">
        <f t="shared" si="2"/>
        <v>transportation-sector-main.html#conv-pol-stds</v>
      </c>
      <c r="R32" s="401" t="str">
        <f t="shared" si="2"/>
        <v>conventional-pollutant-standards.html</v>
      </c>
      <c r="S32" s="444"/>
    </row>
    <row r="33" spans="1:19" s="2" customFormat="1" ht="75">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2686</v>
      </c>
      <c r="Q33" s="5" t="str">
        <f t="shared" si="2"/>
        <v>transportation-sector-main.html#conv-pol-stds</v>
      </c>
      <c r="R33" s="401" t="str">
        <f t="shared" si="2"/>
        <v>conventional-pollutant-standards.html</v>
      </c>
      <c r="S33" s="444"/>
    </row>
    <row r="34" spans="1:19" s="2" customFormat="1" ht="75">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2687</v>
      </c>
      <c r="Q34" s="5" t="str">
        <f t="shared" si="2"/>
        <v>transportation-sector-main.html#conv-pol-stds</v>
      </c>
      <c r="R34" s="401" t="str">
        <f t="shared" si="2"/>
        <v>conventional-pollutant-standards.html</v>
      </c>
      <c r="S34" s="444"/>
    </row>
    <row r="35" spans="1:19" s="2" customFormat="1" ht="75">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2688</v>
      </c>
      <c r="Q35" s="5" t="str">
        <f t="shared" si="2"/>
        <v>transportation-sector-main.html#conv-pol-stds</v>
      </c>
      <c r="R35" s="401" t="str">
        <f t="shared" si="2"/>
        <v>conventional-pollutant-standards.html</v>
      </c>
      <c r="S35" s="444"/>
    </row>
    <row r="36" spans="1:19" s="2" customFormat="1" ht="75">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2524</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2689</v>
      </c>
      <c r="Q36" s="5" t="str">
        <f t="shared" si="2"/>
        <v>transportation-sector-main.html#conv-pol-stds</v>
      </c>
      <c r="R36" s="401" t="str">
        <f t="shared" si="2"/>
        <v>conventional-pollutant-standards.html</v>
      </c>
      <c r="S36" s="444"/>
    </row>
    <row r="37" spans="1:19" s="2" customFormat="1" ht="4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75">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2690</v>
      </c>
      <c r="Q38" s="5" t="str">
        <f t="shared" si="2"/>
        <v>transportation-sector-main.html#conv-pol-stds</v>
      </c>
      <c r="R38" s="401" t="str">
        <f t="shared" si="2"/>
        <v>conventional-pollutant-standards.html</v>
      </c>
      <c r="S38" s="444"/>
    </row>
    <row r="39" spans="1:19" s="2" customFormat="1" ht="75">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2691</v>
      </c>
      <c r="Q39" s="5" t="str">
        <f t="shared" si="2"/>
        <v>transportation-sector-main.html#conv-pol-stds</v>
      </c>
      <c r="R39" s="401" t="str">
        <f t="shared" si="2"/>
        <v>conventional-pollutant-standards.html</v>
      </c>
      <c r="S39" s="444"/>
    </row>
    <row r="40" spans="1:19" s="2" customFormat="1" ht="4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4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75">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2666</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2692</v>
      </c>
      <c r="Q42" s="5" t="str">
        <f t="shared" si="2"/>
        <v>transportation-sector-main.html#conv-pol-stds</v>
      </c>
      <c r="R42" s="401" t="str">
        <f t="shared" si="2"/>
        <v>conventional-pollutant-standards.html</v>
      </c>
      <c r="S42" s="444"/>
    </row>
    <row r="43" spans="1:19" s="2" customFormat="1" ht="75">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2693</v>
      </c>
      <c r="Q43" s="5" t="str">
        <f t="shared" si="2"/>
        <v>transportation-sector-main.html#conv-pol-stds</v>
      </c>
      <c r="R43" s="401" t="str">
        <f t="shared" si="2"/>
        <v>conventional-pollutant-standards.html</v>
      </c>
      <c r="S43" s="444"/>
    </row>
    <row r="44" spans="1:19" s="2" customFormat="1" ht="75">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2694</v>
      </c>
      <c r="Q44" s="5" t="str">
        <f t="shared" si="2"/>
        <v>transportation-sector-main.html#conv-pol-stds</v>
      </c>
      <c r="R44" s="401" t="str">
        <f t="shared" si="2"/>
        <v>conventional-pollutant-standards.html</v>
      </c>
      <c r="S44" s="444"/>
    </row>
    <row r="45" spans="1:19" s="2" customFormat="1" ht="75">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2695</v>
      </c>
      <c r="Q45" s="5" t="str">
        <f t="shared" si="2"/>
        <v>transportation-sector-main.html#conv-pol-stds</v>
      </c>
      <c r="R45" s="401" t="str">
        <f t="shared" si="2"/>
        <v>conventional-pollutant-standards.html</v>
      </c>
      <c r="S45" s="444"/>
    </row>
    <row r="46" spans="1:19" s="2" customFormat="1" ht="75">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2524</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2696</v>
      </c>
      <c r="Q46" s="5" t="str">
        <f t="shared" si="2"/>
        <v>transportation-sector-main.html#conv-pol-stds</v>
      </c>
      <c r="R46" s="401" t="str">
        <f t="shared" si="2"/>
        <v>conventional-pollutant-standards.html</v>
      </c>
      <c r="S46" s="444"/>
    </row>
    <row r="47" spans="1:19" s="2" customFormat="1" ht="4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75">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2697</v>
      </c>
      <c r="Q48" s="5" t="str">
        <f t="shared" si="2"/>
        <v>transportation-sector-main.html#conv-pol-stds</v>
      </c>
      <c r="R48" s="401" t="str">
        <f t="shared" si="2"/>
        <v>conventional-pollutant-standards.html</v>
      </c>
      <c r="S48" s="444"/>
    </row>
    <row r="49" spans="1:20" s="2" customFormat="1" ht="75">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2698</v>
      </c>
      <c r="Q49" s="5" t="str">
        <f t="shared" si="2"/>
        <v>transportation-sector-main.html#conv-pol-stds</v>
      </c>
      <c r="R49" s="401" t="str">
        <f t="shared" si="2"/>
        <v>conventional-pollutant-standards.html</v>
      </c>
      <c r="S49" s="444"/>
    </row>
    <row r="50" spans="1:20" s="2" customFormat="1" ht="4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4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75">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2666</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2699</v>
      </c>
      <c r="Q52" s="5" t="str">
        <f t="shared" si="2"/>
        <v>transportation-sector-main.html#conv-pol-stds</v>
      </c>
      <c r="R52" s="401" t="str">
        <f t="shared" si="2"/>
        <v>conventional-pollutant-standards.html</v>
      </c>
      <c r="S52" s="444"/>
    </row>
    <row r="53" spans="1:20" s="2" customFormat="1" ht="75">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2700</v>
      </c>
      <c r="Q53" s="5" t="str">
        <f t="shared" si="2"/>
        <v>transportation-sector-main.html#conv-pol-stds</v>
      </c>
      <c r="R53" s="401" t="str">
        <f t="shared" si="2"/>
        <v>conventional-pollutant-standards.html</v>
      </c>
      <c r="S53" s="444"/>
    </row>
    <row r="54" spans="1:20" s="2" customFormat="1" ht="75">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2701</v>
      </c>
      <c r="Q54" s="5" t="str">
        <f t="shared" si="2"/>
        <v>transportation-sector-main.html#conv-pol-stds</v>
      </c>
      <c r="R54" s="401" t="str">
        <f t="shared" si="2"/>
        <v>conventional-pollutant-standards.html</v>
      </c>
      <c r="S54" s="444"/>
    </row>
    <row r="55" spans="1:20" s="2" customFormat="1" ht="75">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2702</v>
      </c>
      <c r="Q55" s="5" t="str">
        <f t="shared" si="2"/>
        <v>transportation-sector-main.html#conv-pol-stds</v>
      </c>
      <c r="R55" s="401" t="str">
        <f t="shared" si="2"/>
        <v>conventional-pollutant-standards.html</v>
      </c>
      <c r="S55" s="444"/>
    </row>
    <row r="56" spans="1:20" s="2" customFormat="1" ht="75">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2524</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2703</v>
      </c>
      <c r="Q56" s="5" t="str">
        <f t="shared" si="2"/>
        <v>transportation-sector-main.html#conv-pol-stds</v>
      </c>
      <c r="R56" s="401" t="str">
        <f t="shared" si="2"/>
        <v>conventional-pollutant-standards.html</v>
      </c>
      <c r="S56" s="444"/>
    </row>
    <row r="57" spans="1:20" s="2" customFormat="1" ht="75">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2704</v>
      </c>
      <c r="Q57" s="5" t="str">
        <f t="shared" si="2"/>
        <v>transportation-sector-main.html#conv-pol-stds</v>
      </c>
      <c r="R57" s="401" t="str">
        <f t="shared" si="2"/>
        <v>conventional-pollutant-standards.html</v>
      </c>
      <c r="S57" s="444"/>
    </row>
    <row r="58" spans="1:20" s="2" customFormat="1" ht="75">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2705</v>
      </c>
      <c r="Q58" s="5" t="str">
        <f t="shared" si="2"/>
        <v>transportation-sector-main.html#conv-pol-stds</v>
      </c>
      <c r="R58" s="401" t="str">
        <f t="shared" si="2"/>
        <v>conventional-pollutant-standards.html</v>
      </c>
      <c r="S58" s="444"/>
    </row>
    <row r="59" spans="1:20" s="2" customFormat="1" ht="75">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2706</v>
      </c>
      <c r="Q59" s="5" t="str">
        <f t="shared" si="2"/>
        <v>transportation-sector-main.html#conv-pol-stds</v>
      </c>
      <c r="R59" s="401" t="str">
        <f t="shared" si="2"/>
        <v>conventional-pollutant-standards.html</v>
      </c>
      <c r="S59" s="444"/>
    </row>
    <row r="60" spans="1:20" s="2" customFormat="1" ht="4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4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50">
      <c r="A62" s="345" t="s">
        <v>4</v>
      </c>
      <c r="B62" s="346" t="s">
        <v>2758</v>
      </c>
      <c r="C62" s="346" t="s">
        <v>2759</v>
      </c>
      <c r="H62" s="348">
        <v>360</v>
      </c>
      <c r="I62" s="9" t="s">
        <v>48</v>
      </c>
      <c r="J62" s="2" t="s">
        <v>2759</v>
      </c>
      <c r="K62" s="2" t="s">
        <v>2760</v>
      </c>
      <c r="L62" s="359">
        <v>0</v>
      </c>
      <c r="M62" s="359">
        <v>300</v>
      </c>
      <c r="N62" s="359">
        <v>5</v>
      </c>
      <c r="O62" s="2" t="s">
        <v>2761</v>
      </c>
      <c r="P62" s="463" t="s">
        <v>3509</v>
      </c>
      <c r="R62" s="400" t="s">
        <v>3055</v>
      </c>
      <c r="S62" s="444" t="s">
        <v>3492</v>
      </c>
    </row>
    <row r="63" spans="1:20" s="2" customFormat="1" ht="105">
      <c r="A63" s="345" t="s">
        <v>4</v>
      </c>
      <c r="B63" s="345" t="s">
        <v>2754</v>
      </c>
      <c r="C63" s="345" t="s">
        <v>2755</v>
      </c>
      <c r="D63" s="54"/>
      <c r="E63" s="54"/>
      <c r="F63" s="54"/>
      <c r="G63" s="54"/>
      <c r="H63" s="348">
        <v>361</v>
      </c>
      <c r="I63" s="54" t="s">
        <v>48</v>
      </c>
      <c r="J63" s="345" t="s">
        <v>2763</v>
      </c>
      <c r="K63" s="344" t="s">
        <v>2756</v>
      </c>
      <c r="L63" s="63">
        <v>0</v>
      </c>
      <c r="M63" s="63">
        <v>1</v>
      </c>
      <c r="N63" s="63">
        <v>0.02</v>
      </c>
      <c r="O63" s="54" t="s">
        <v>2757</v>
      </c>
      <c r="P63" s="443" t="s">
        <v>2764</v>
      </c>
      <c r="Q63" s="74"/>
      <c r="R63" s="402" t="s">
        <v>3056</v>
      </c>
      <c r="S63" s="445" t="s">
        <v>2762</v>
      </c>
      <c r="T63" s="9"/>
    </row>
    <row r="64" spans="1:20" s="2" customFormat="1" ht="120">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63" t="s">
        <v>3586</v>
      </c>
      <c r="Q64" s="74" t="s">
        <v>523</v>
      </c>
      <c r="R64" s="402" t="s">
        <v>524</v>
      </c>
      <c r="S64" s="445" t="s">
        <v>525</v>
      </c>
      <c r="T64" s="9"/>
    </row>
    <row r="65" spans="1:20" s="2" customFormat="1" ht="120">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3390</v>
      </c>
      <c r="Q65" s="62" t="str">
        <f t="shared" ref="Q65:R74" si="11">Q$64</f>
        <v>transportation-sector-main.html#ev-mandate</v>
      </c>
      <c r="R65" s="403" t="str">
        <f t="shared" si="11"/>
        <v>ev-mandate.html</v>
      </c>
      <c r="S65" s="445"/>
      <c r="T65" s="9"/>
    </row>
    <row r="66" spans="1:20" s="2" customFormat="1" ht="90">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5" t="s">
        <v>526</v>
      </c>
      <c r="T66" s="9"/>
    </row>
    <row r="67" spans="1:20" s="2" customFormat="1" ht="120">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3391</v>
      </c>
      <c r="Q67" s="62" t="str">
        <f t="shared" si="11"/>
        <v>transportation-sector-main.html#ev-mandate</v>
      </c>
      <c r="R67" s="403" t="str">
        <f t="shared" si="11"/>
        <v>ev-mandate.html</v>
      </c>
      <c r="S67" s="445"/>
      <c r="T67" s="9"/>
    </row>
    <row r="68" spans="1:20" s="2" customFormat="1" ht="120">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3392</v>
      </c>
      <c r="Q68" s="62" t="str">
        <f t="shared" si="11"/>
        <v>transportation-sector-main.html#ev-mandate</v>
      </c>
      <c r="R68" s="403" t="str">
        <f t="shared" si="11"/>
        <v>ev-mandate.html</v>
      </c>
      <c r="S68" s="445"/>
      <c r="T68" s="9"/>
    </row>
    <row r="69" spans="1:20" s="2" customFormat="1" ht="120">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3393</v>
      </c>
      <c r="Q69" s="62" t="str">
        <f t="shared" si="11"/>
        <v>transportation-sector-main.html#ev-mandate</v>
      </c>
      <c r="R69" s="403" t="str">
        <f t="shared" si="11"/>
        <v>ev-mandate.html</v>
      </c>
      <c r="S69" s="445"/>
      <c r="T69" s="9"/>
    </row>
    <row r="70" spans="1:20" s="2" customFormat="1" ht="13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64" t="s">
        <v>3510</v>
      </c>
      <c r="Q70" s="62" t="str">
        <f t="shared" si="11"/>
        <v>transportation-sector-main.html#ev-mandate</v>
      </c>
      <c r="R70" s="403" t="str">
        <f t="shared" si="11"/>
        <v>ev-mandate.html</v>
      </c>
      <c r="S70" s="445" t="s">
        <v>3493</v>
      </c>
      <c r="T70" s="9"/>
    </row>
    <row r="71" spans="1:20" s="2" customFormat="1" ht="150">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65" t="s">
        <v>3511</v>
      </c>
      <c r="Q71" s="62" t="str">
        <f t="shared" si="11"/>
        <v>transportation-sector-main.html#ev-mandate</v>
      </c>
      <c r="R71" s="403" t="str">
        <f t="shared" si="11"/>
        <v>ev-mandate.html</v>
      </c>
      <c r="S71" s="445" t="s">
        <v>3494</v>
      </c>
      <c r="T71" s="9"/>
    </row>
    <row r="72" spans="1:20" s="2" customFormat="1" ht="150">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3394</v>
      </c>
      <c r="Q72" s="62" t="str">
        <f t="shared" si="11"/>
        <v>transportation-sector-main.html#ev-mandate</v>
      </c>
      <c r="R72" s="403" t="str">
        <f t="shared" si="11"/>
        <v>ev-mandate.html</v>
      </c>
      <c r="S72" s="447" t="s">
        <v>3076</v>
      </c>
      <c r="T72" s="9"/>
    </row>
    <row r="73" spans="1:20" s="2" customFormat="1" ht="16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3395</v>
      </c>
      <c r="Q73" s="62" t="str">
        <f t="shared" si="11"/>
        <v>transportation-sector-main.html#ev-mandate</v>
      </c>
      <c r="R73" s="403" t="str">
        <f t="shared" si="11"/>
        <v>ev-mandate.html</v>
      </c>
      <c r="S73" s="445"/>
      <c r="T73" s="9"/>
    </row>
    <row r="74" spans="1:20" s="2" customFormat="1" ht="120">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3396</v>
      </c>
      <c r="Q74" s="62" t="str">
        <f t="shared" si="11"/>
        <v>transportation-sector-main.html#ev-mandate</v>
      </c>
      <c r="R74" s="403" t="str">
        <f t="shared" si="11"/>
        <v>ev-mandate.html</v>
      </c>
      <c r="S74" s="445"/>
      <c r="T74" s="9"/>
    </row>
    <row r="75" spans="1:20" s="2" customFormat="1" ht="30">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5"/>
      <c r="T75" s="9"/>
    </row>
    <row r="76" spans="1:20" s="2" customFormat="1" ht="78.75" customHeight="1">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65" t="s">
        <v>3512</v>
      </c>
      <c r="Q76" s="74" t="s">
        <v>516</v>
      </c>
      <c r="R76" s="402" t="s">
        <v>517</v>
      </c>
      <c r="S76" s="468" t="s">
        <v>3580</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7"/>
      <c r="Q77" s="78"/>
      <c r="R77" s="404"/>
      <c r="S77" s="44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7"/>
      <c r="Q78" s="78"/>
      <c r="R78" s="404"/>
      <c r="S78" s="44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7"/>
      <c r="Q79" s="78"/>
      <c r="R79" s="404"/>
      <c r="S79" s="44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7"/>
      <c r="Q80" s="78"/>
      <c r="R80" s="404"/>
      <c r="S80" s="44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7"/>
      <c r="Q81" s="78"/>
      <c r="R81" s="404"/>
      <c r="S81" s="44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7"/>
      <c r="Q82" s="78"/>
      <c r="R82" s="404"/>
      <c r="S82" s="44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7"/>
      <c r="Q83" s="78"/>
      <c r="R83" s="404"/>
      <c r="S83" s="44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7"/>
      <c r="Q84" s="78"/>
      <c r="R84" s="404"/>
      <c r="S84" s="44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7"/>
      <c r="Q85" s="78"/>
      <c r="R85" s="404"/>
      <c r="S85" s="44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7"/>
      <c r="Q86" s="78"/>
      <c r="R86" s="404"/>
      <c r="S86" s="44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7"/>
      <c r="Q87" s="78"/>
      <c r="R87" s="404"/>
      <c r="S87" s="448"/>
      <c r="T87" s="77"/>
    </row>
    <row r="88" spans="1:20" ht="120">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2742</v>
      </c>
      <c r="Q89" s="54" t="s">
        <v>215</v>
      </c>
      <c r="R89" s="405" t="s">
        <v>216</v>
      </c>
      <c r="S89" s="449" t="s">
        <v>2647</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2741</v>
      </c>
      <c r="Q90" s="75" t="str">
        <f t="shared" ref="Q90:S99" si="19">Q$89</f>
        <v>transportation-sector-main.html#fuel-econ-std</v>
      </c>
      <c r="R90" s="397" t="str">
        <f t="shared" si="19"/>
        <v>fuel-economy-standard.html</v>
      </c>
      <c r="S90" s="450"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2751</v>
      </c>
      <c r="Q91" s="75" t="str">
        <f t="shared" si="19"/>
        <v>transportation-sector-main.html#fuel-econ-std</v>
      </c>
      <c r="R91" s="397" t="str">
        <f t="shared" si="19"/>
        <v>fuel-economy-standard.html</v>
      </c>
      <c r="S91" s="449" t="s">
        <v>2648</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2752</v>
      </c>
      <c r="Q92" s="75" t="str">
        <f t="shared" si="19"/>
        <v>transportation-sector-main.html#fuel-econ-std</v>
      </c>
      <c r="R92" s="397" t="str">
        <f t="shared" si="19"/>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7" t="s">
        <v>3397</v>
      </c>
      <c r="Q93" s="75" t="str">
        <f t="shared" si="19"/>
        <v>transportation-sector-main.html#fuel-econ-std</v>
      </c>
      <c r="R93" s="397" t="str">
        <f t="shared" si="19"/>
        <v>fuel-economy-standard.html</v>
      </c>
      <c r="S93" s="443" t="s">
        <v>173</v>
      </c>
      <c r="T93" s="54" t="s">
        <v>194</v>
      </c>
    </row>
    <row r="94" spans="1:20" ht="120">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3398</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3399</v>
      </c>
      <c r="Q95" s="75" t="str">
        <f t="shared" si="19"/>
        <v>transportation-sector-main.html#fuel-econ-std</v>
      </c>
      <c r="R95" s="397" t="str">
        <f t="shared" si="19"/>
        <v>fuel-economy-standard.html</v>
      </c>
      <c r="S95" s="443" t="s">
        <v>173</v>
      </c>
      <c r="T95" s="54" t="s">
        <v>195</v>
      </c>
    </row>
    <row r="96" spans="1:20" ht="7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3400</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120">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3401</v>
      </c>
      <c r="Q97" s="75" t="str">
        <f t="shared" si="19"/>
        <v>transportation-sector-main.html#fuel-econ-std</v>
      </c>
      <c r="R97" s="397" t="str">
        <f t="shared" si="19"/>
        <v>fuel-economy-standard.html</v>
      </c>
      <c r="S97" s="443" t="s">
        <v>173</v>
      </c>
      <c r="T97" s="54" t="s">
        <v>194</v>
      </c>
    </row>
    <row r="98" spans="1:20" ht="120">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3402</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3403</v>
      </c>
      <c r="Q99" s="75" t="str">
        <f t="shared" si="19"/>
        <v>transportation-sector-main.html#fuel-econ-std</v>
      </c>
      <c r="R99" s="397" t="str">
        <f t="shared" si="19"/>
        <v>fuel-economy-standard.html</v>
      </c>
      <c r="S99" s="443" t="s">
        <v>173</v>
      </c>
      <c r="T99" s="54" t="s">
        <v>439</v>
      </c>
    </row>
    <row r="100" spans="1:20" ht="4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135">
      <c r="A101" s="345" t="s">
        <v>4</v>
      </c>
      <c r="B101" s="345" t="s">
        <v>2804</v>
      </c>
      <c r="C101" s="345" t="s">
        <v>2805</v>
      </c>
      <c r="D101" s="54" t="s">
        <v>50</v>
      </c>
      <c r="E101" s="54" t="s">
        <v>42</v>
      </c>
      <c r="F101" s="54" t="s">
        <v>91</v>
      </c>
      <c r="G101" s="54" t="s">
        <v>42</v>
      </c>
      <c r="H101" s="57">
        <v>460</v>
      </c>
      <c r="I101" s="54" t="s">
        <v>48</v>
      </c>
      <c r="J101" s="345" t="s">
        <v>2806</v>
      </c>
      <c r="K101" s="344" t="s">
        <v>2807</v>
      </c>
      <c r="L101" s="63">
        <v>0</v>
      </c>
      <c r="M101" s="63">
        <v>1</v>
      </c>
      <c r="N101" s="63">
        <v>0.01</v>
      </c>
      <c r="O101" s="54" t="s">
        <v>522</v>
      </c>
      <c r="P101" s="443" t="s">
        <v>3404</v>
      </c>
      <c r="Q101" s="74"/>
      <c r="R101" s="402" t="s">
        <v>3057</v>
      </c>
      <c r="S101" s="452" t="s">
        <v>2808</v>
      </c>
      <c r="T101" s="9"/>
    </row>
    <row r="102" spans="1:20" ht="13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3405</v>
      </c>
      <c r="Q102" s="56"/>
      <c r="R102" s="397" t="str">
        <f t="shared" ref="R102:R104" si="27">R$101</f>
        <v>hydrogen-vehicle-mandate.html</v>
      </c>
      <c r="S102" s="443"/>
      <c r="T102" s="54"/>
    </row>
    <row r="103" spans="1:20" ht="13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3406</v>
      </c>
      <c r="Q103" s="56"/>
      <c r="R103" s="397" t="str">
        <f t="shared" si="27"/>
        <v>hydrogen-vehicle-mandate.html</v>
      </c>
      <c r="S103" s="443"/>
      <c r="T103" s="54"/>
    </row>
    <row r="104" spans="1:20" ht="13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3407</v>
      </c>
      <c r="Q104" s="56"/>
      <c r="R104" s="397" t="str">
        <f t="shared" si="27"/>
        <v>hydrogen-vehicle-mandate.html</v>
      </c>
      <c r="S104" s="443"/>
      <c r="T104" s="54"/>
    </row>
    <row r="105" spans="1:20" ht="90">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3079</v>
      </c>
      <c r="Q105" s="56"/>
      <c r="R105" s="406"/>
      <c r="S105" s="443"/>
      <c r="T105" s="54"/>
    </row>
    <row r="106" spans="1:20" ht="90">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3080</v>
      </c>
      <c r="Q106" s="56"/>
      <c r="R106" s="406"/>
      <c r="S106" s="443"/>
      <c r="T106" s="54"/>
    </row>
    <row r="107" spans="1:20" ht="90">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3077</v>
      </c>
      <c r="Q107" s="56"/>
      <c r="R107" s="406"/>
      <c r="S107" s="443"/>
      <c r="T107" s="54"/>
    </row>
    <row r="108" spans="1:20" ht="90">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3078</v>
      </c>
      <c r="Q108" s="56"/>
      <c r="R108" s="406"/>
      <c r="S108" s="443"/>
      <c r="T108" s="54"/>
    </row>
    <row r="109" spans="1:20" ht="90">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3081</v>
      </c>
      <c r="Q109" s="56"/>
      <c r="R109" s="406"/>
      <c r="S109" s="443"/>
      <c r="T109" s="54"/>
    </row>
    <row r="110" spans="1:20" ht="10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3082</v>
      </c>
      <c r="Q110" s="56"/>
      <c r="R110" s="406"/>
      <c r="S110" s="443"/>
      <c r="T110" s="54"/>
    </row>
    <row r="111" spans="1:20" ht="30">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30">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75">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3" t="s">
        <v>532</v>
      </c>
      <c r="T113" s="9"/>
    </row>
    <row r="114" spans="1:20" ht="330">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65" t="s">
        <v>3506</v>
      </c>
      <c r="Q114" s="54" t="s">
        <v>217</v>
      </c>
      <c r="R114" s="405" t="s">
        <v>218</v>
      </c>
      <c r="S114" s="454" t="s">
        <v>493</v>
      </c>
      <c r="T114" s="54"/>
    </row>
    <row r="115" spans="1:20" ht="120">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65" t="s">
        <v>3495</v>
      </c>
      <c r="Q115" s="59" t="str">
        <f t="shared" ref="Q115:S115" si="31">Q$114</f>
        <v>transportation-sector-main.html#tdm</v>
      </c>
      <c r="R115" s="407" t="str">
        <f t="shared" si="31"/>
        <v>transportation-demand-management.html</v>
      </c>
      <c r="S115" s="455" t="str">
        <f t="shared" si="31"/>
        <v>International Energy Agency, 2009, "Transport, Energy and CO2: Moving toward Sustainability", http://www.iea.org/publications/freepublications/publication/transport2009.pdf</v>
      </c>
      <c r="T115" s="54"/>
    </row>
    <row r="116" spans="1:20" ht="75">
      <c r="A116" s="344" t="s">
        <v>77</v>
      </c>
      <c r="B116" s="344" t="s">
        <v>16</v>
      </c>
      <c r="C116" s="344" t="s">
        <v>2796</v>
      </c>
      <c r="D116" s="54" t="s">
        <v>124</v>
      </c>
      <c r="E116" s="54" t="s">
        <v>308</v>
      </c>
      <c r="F116" s="54" t="s">
        <v>312</v>
      </c>
      <c r="G116" s="54" t="s">
        <v>130</v>
      </c>
      <c r="H116" s="55">
        <v>435</v>
      </c>
      <c r="I116" s="54" t="s">
        <v>48</v>
      </c>
      <c r="J116" s="77" t="s">
        <v>16</v>
      </c>
      <c r="K116" s="77" t="s">
        <v>2795</v>
      </c>
      <c r="L116" s="60">
        <v>0</v>
      </c>
      <c r="M116" s="60">
        <v>1</v>
      </c>
      <c r="N116" s="60">
        <v>0.01</v>
      </c>
      <c r="O116" s="54" t="s">
        <v>123</v>
      </c>
      <c r="P116" s="465" t="s">
        <v>3513</v>
      </c>
      <c r="Q116" s="54" t="s">
        <v>219</v>
      </c>
      <c r="R116" s="405" t="s">
        <v>220</v>
      </c>
      <c r="S116" s="398" t="s">
        <v>3496</v>
      </c>
      <c r="T116" s="54"/>
    </row>
    <row r="117" spans="1:20" ht="4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5"/>
      <c r="T117" s="59"/>
    </row>
    <row r="118" spans="1:20" ht="4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5"/>
      <c r="T118" s="59"/>
    </row>
    <row r="119" spans="1:20" ht="67.5" customHeight="1">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65" t="s">
        <v>3517</v>
      </c>
      <c r="Q119" s="59" t="str">
        <f t="shared" ref="Q119:R121" si="36">Q$116</f>
        <v>buildings-sector-main.html#component-elec</v>
      </c>
      <c r="R119" s="407" t="str">
        <f t="shared" si="36"/>
        <v>building-component-electrification.html</v>
      </c>
      <c r="S119" s="455"/>
      <c r="T119" s="59"/>
    </row>
    <row r="120" spans="1:20" ht="60">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65" t="s">
        <v>3514</v>
      </c>
      <c r="Q120" s="59" t="str">
        <f t="shared" si="36"/>
        <v>buildings-sector-main.html#component-elec</v>
      </c>
      <c r="R120" s="407" t="str">
        <f t="shared" si="36"/>
        <v>building-component-electrification.html</v>
      </c>
      <c r="S120" s="456"/>
      <c r="T120" s="59"/>
    </row>
    <row r="121" spans="1:20" ht="60">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65" t="s">
        <v>3515</v>
      </c>
      <c r="Q121" s="59" t="str">
        <f t="shared" si="36"/>
        <v>buildings-sector-main.html#component-elec</v>
      </c>
      <c r="R121" s="407" t="str">
        <f t="shared" si="36"/>
        <v>building-component-electrification.html</v>
      </c>
      <c r="S121" s="455"/>
      <c r="T121" s="59"/>
    </row>
    <row r="122" spans="1:20" ht="4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5"/>
      <c r="T122" s="59"/>
    </row>
    <row r="123" spans="1:20" ht="4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5"/>
      <c r="T123" s="59"/>
    </row>
    <row r="124" spans="1:20" ht="60">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65" t="s">
        <v>3518</v>
      </c>
      <c r="Q124" s="59" t="str">
        <f t="shared" ref="Q124:R126" si="38">Q$116</f>
        <v>buildings-sector-main.html#component-elec</v>
      </c>
      <c r="R124" s="407" t="str">
        <f t="shared" si="38"/>
        <v>building-component-electrification.html</v>
      </c>
      <c r="S124" s="455"/>
      <c r="T124" s="59"/>
    </row>
    <row r="125" spans="1:20" ht="60">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65" t="s">
        <v>3516</v>
      </c>
      <c r="Q125" s="59" t="str">
        <f t="shared" si="38"/>
        <v>buildings-sector-main.html#component-elec</v>
      </c>
      <c r="R125" s="407" t="str">
        <f t="shared" si="38"/>
        <v>building-component-electrification.html</v>
      </c>
      <c r="S125" s="456"/>
      <c r="T125" s="59"/>
    </row>
    <row r="126" spans="1:20" ht="60">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65" t="s">
        <v>3519</v>
      </c>
      <c r="Q126" s="59" t="str">
        <f t="shared" si="38"/>
        <v>buildings-sector-main.html#component-elec</v>
      </c>
      <c r="R126" s="407" t="str">
        <f t="shared" si="38"/>
        <v>building-component-electrification.html</v>
      </c>
      <c r="S126" s="455" t="s">
        <v>3497</v>
      </c>
      <c r="T126" s="59"/>
    </row>
    <row r="127" spans="1:20" ht="4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5"/>
      <c r="T127" s="59"/>
    </row>
    <row r="128" spans="1:20" ht="4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5"/>
      <c r="T128" s="59"/>
    </row>
    <row r="129" spans="1:20" ht="60">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65" t="s">
        <v>3520</v>
      </c>
      <c r="Q129" s="59" t="str">
        <f t="shared" ref="Q129:R130" si="40">Q$116</f>
        <v>buildings-sector-main.html#component-elec</v>
      </c>
      <c r="R129" s="407" t="str">
        <f t="shared" si="40"/>
        <v>building-component-electrification.html</v>
      </c>
      <c r="S129" s="455" t="s">
        <v>3498</v>
      </c>
      <c r="T129" s="59"/>
    </row>
    <row r="130" spans="1:20" ht="60">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65" t="s">
        <v>3521</v>
      </c>
      <c r="Q130" s="59" t="str">
        <f t="shared" si="40"/>
        <v>buildings-sector-main.html#component-elec</v>
      </c>
      <c r="R130" s="407" t="str">
        <f t="shared" si="40"/>
        <v>building-component-electrification.html</v>
      </c>
      <c r="S130" s="455" t="s">
        <v>3499</v>
      </c>
      <c r="T130" s="59"/>
    </row>
    <row r="131" spans="1:20" s="5" customFormat="1" ht="120">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65" t="s">
        <v>3522</v>
      </c>
      <c r="Q131" s="54" t="s">
        <v>221</v>
      </c>
      <c r="R131" s="405" t="s">
        <v>222</v>
      </c>
      <c r="S131" s="443" t="s">
        <v>168</v>
      </c>
      <c r="T131" s="54" t="s">
        <v>480</v>
      </c>
    </row>
    <row r="132" spans="1:20" s="5" customFormat="1" ht="120">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65" t="s">
        <v>3523</v>
      </c>
      <c r="Q132" s="56" t="str">
        <f t="shared" ref="Q132:S147" si="44">Q$131</f>
        <v>buildings-sector-main.html#eff-stds</v>
      </c>
      <c r="R132" s="406" t="str">
        <f t="shared" si="44"/>
        <v>building-energy-efficiency-standards.html</v>
      </c>
      <c r="S132"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65" t="s">
        <v>3524</v>
      </c>
      <c r="Q133" s="56" t="str">
        <f t="shared" si="44"/>
        <v>buildings-sector-main.html#eff-stds</v>
      </c>
      <c r="R133" s="406" t="str">
        <f t="shared" si="44"/>
        <v>building-energy-efficiency-standards.html</v>
      </c>
      <c r="S133"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65" t="s">
        <v>3525</v>
      </c>
      <c r="Q134" s="56" t="str">
        <f t="shared" si="44"/>
        <v>buildings-sector-main.html#eff-stds</v>
      </c>
      <c r="R134" s="406" t="str">
        <f t="shared" si="44"/>
        <v>building-energy-efficiency-standards.html</v>
      </c>
      <c r="S134"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65" t="s">
        <v>3526</v>
      </c>
      <c r="Q135" s="56" t="str">
        <f t="shared" si="44"/>
        <v>buildings-sector-main.html#eff-stds</v>
      </c>
      <c r="R135" s="406" t="str">
        <f t="shared" si="44"/>
        <v>building-energy-efficiency-standards.html</v>
      </c>
      <c r="S135"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65" t="s">
        <v>3527</v>
      </c>
      <c r="Q136" s="56" t="str">
        <f t="shared" si="44"/>
        <v>buildings-sector-main.html#eff-stds</v>
      </c>
      <c r="R136" s="406" t="str">
        <f t="shared" si="44"/>
        <v>building-energy-efficiency-standards.html</v>
      </c>
      <c r="S136"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120">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65" t="s">
        <v>3528</v>
      </c>
      <c r="Q137" s="56" t="str">
        <f t="shared" si="44"/>
        <v>buildings-sector-main.html#eff-stds</v>
      </c>
      <c r="R137" s="406" t="str">
        <f t="shared" si="44"/>
        <v>building-energy-efficiency-standards.html</v>
      </c>
      <c r="S137"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120">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65" t="s">
        <v>3529</v>
      </c>
      <c r="Q138" s="56" t="str">
        <f t="shared" si="44"/>
        <v>buildings-sector-main.html#eff-stds</v>
      </c>
      <c r="R138" s="406" t="str">
        <f t="shared" si="44"/>
        <v>building-energy-efficiency-standards.html</v>
      </c>
      <c r="S138"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120">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65" t="s">
        <v>3530</v>
      </c>
      <c r="Q139" s="56" t="str">
        <f t="shared" si="44"/>
        <v>buildings-sector-main.html#eff-stds</v>
      </c>
      <c r="R139" s="406" t="str">
        <f t="shared" si="44"/>
        <v>building-energy-efficiency-standards.html</v>
      </c>
      <c r="S139"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120">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65" t="s">
        <v>3531</v>
      </c>
      <c r="Q140" s="56" t="str">
        <f t="shared" si="44"/>
        <v>buildings-sector-main.html#eff-stds</v>
      </c>
      <c r="R140" s="406" t="str">
        <f t="shared" si="44"/>
        <v>building-energy-efficiency-standards.html</v>
      </c>
      <c r="S140"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120">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65" t="s">
        <v>3532</v>
      </c>
      <c r="Q141" s="56" t="str">
        <f t="shared" si="44"/>
        <v>buildings-sector-main.html#eff-stds</v>
      </c>
      <c r="R141" s="406" t="str">
        <f t="shared" si="44"/>
        <v>building-energy-efficiency-standards.html</v>
      </c>
      <c r="S141"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120">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65" t="s">
        <v>3533</v>
      </c>
      <c r="Q142" s="56" t="str">
        <f t="shared" si="44"/>
        <v>buildings-sector-main.html#eff-stds</v>
      </c>
      <c r="R142" s="406" t="str">
        <f t="shared" si="44"/>
        <v>building-energy-efficiency-standards.html</v>
      </c>
      <c r="S142"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120">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65" t="s">
        <v>3534</v>
      </c>
      <c r="Q143" s="56" t="str">
        <f t="shared" si="44"/>
        <v>buildings-sector-main.html#eff-stds</v>
      </c>
      <c r="R143" s="406" t="str">
        <f t="shared" si="44"/>
        <v>building-energy-efficiency-standards.html</v>
      </c>
      <c r="S143"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120">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65" t="s">
        <v>3535</v>
      </c>
      <c r="Q144" s="56" t="str">
        <f t="shared" si="44"/>
        <v>buildings-sector-main.html#eff-stds</v>
      </c>
      <c r="R144" s="406" t="str">
        <f t="shared" si="44"/>
        <v>building-energy-efficiency-standards.html</v>
      </c>
      <c r="S144"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120">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65" t="s">
        <v>3536</v>
      </c>
      <c r="Q145" s="56" t="str">
        <f t="shared" si="44"/>
        <v>buildings-sector-main.html#eff-stds</v>
      </c>
      <c r="R145" s="406" t="str">
        <f t="shared" si="44"/>
        <v>building-energy-efficiency-standards.html</v>
      </c>
      <c r="S145"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120">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65" t="s">
        <v>3537</v>
      </c>
      <c r="Q146" s="56" t="str">
        <f t="shared" si="44"/>
        <v>buildings-sector-main.html#eff-stds</v>
      </c>
      <c r="R146" s="406" t="str">
        <f t="shared" si="44"/>
        <v>building-energy-efficiency-standards.html</v>
      </c>
      <c r="S146"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120">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65" t="s">
        <v>3538</v>
      </c>
      <c r="Q147" s="56" t="str">
        <f t="shared" si="44"/>
        <v>buildings-sector-main.html#eff-stds</v>
      </c>
      <c r="R147" s="406" t="str">
        <f t="shared" si="44"/>
        <v>building-energy-efficiency-standards.html</v>
      </c>
      <c r="S147"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120">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65" t="s">
        <v>3539</v>
      </c>
      <c r="Q148" s="56" t="str">
        <f t="shared" ref="Q148:S148" si="49">Q$131</f>
        <v>buildings-sector-main.html#eff-stds</v>
      </c>
      <c r="R148" s="406" t="str">
        <f t="shared" si="49"/>
        <v>building-energy-efficiency-standards.html</v>
      </c>
      <c r="S148" s="45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75">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3" t="s">
        <v>80</v>
      </c>
      <c r="T149" s="56"/>
    </row>
    <row r="150" spans="1:20" s="5" customFormat="1" ht="120">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3" t="s">
        <v>340</v>
      </c>
      <c r="T150" s="9" t="s">
        <v>445</v>
      </c>
    </row>
    <row r="151" spans="1:20" s="5" customFormat="1" ht="60">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3" t="s">
        <v>341</v>
      </c>
      <c r="T151" s="56"/>
    </row>
    <row r="152" spans="1:20" s="5" customFormat="1" ht="60">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3408</v>
      </c>
      <c r="Q152" s="54" t="s">
        <v>225</v>
      </c>
      <c r="R152" s="405" t="s">
        <v>226</v>
      </c>
      <c r="S152" s="453" t="s">
        <v>80</v>
      </c>
      <c r="T152" s="56"/>
    </row>
    <row r="153" spans="1:20" s="5" customFormat="1" ht="75">
      <c r="A153" s="344" t="s">
        <v>77</v>
      </c>
      <c r="B153" s="344" t="s">
        <v>2770</v>
      </c>
      <c r="C153" s="344" t="s">
        <v>2769</v>
      </c>
      <c r="D153" s="54" t="s">
        <v>308</v>
      </c>
      <c r="E153" s="54"/>
      <c r="F153" s="54" t="s">
        <v>312</v>
      </c>
      <c r="G153" s="54"/>
      <c r="H153" s="55">
        <v>378</v>
      </c>
      <c r="I153" s="54" t="s">
        <v>48</v>
      </c>
      <c r="J153" s="77" t="s">
        <v>17</v>
      </c>
      <c r="K153" s="77" t="s">
        <v>2429</v>
      </c>
      <c r="L153" s="60">
        <v>0</v>
      </c>
      <c r="M153" s="60">
        <v>0.5</v>
      </c>
      <c r="N153" s="60">
        <v>0.01</v>
      </c>
      <c r="O153" s="54" t="s">
        <v>2771</v>
      </c>
      <c r="P153" s="443" t="s">
        <v>3409</v>
      </c>
      <c r="Q153" s="54" t="s">
        <v>227</v>
      </c>
      <c r="R153" s="405" t="s">
        <v>228</v>
      </c>
      <c r="S153" s="443" t="s">
        <v>173</v>
      </c>
      <c r="T153" s="9"/>
    </row>
    <row r="154" spans="1:20" s="5" customFormat="1" ht="75">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3410</v>
      </c>
      <c r="Q154" s="54" t="s">
        <v>227</v>
      </c>
      <c r="R154" s="405" t="s">
        <v>228</v>
      </c>
      <c r="S154" s="457" t="str">
        <f>S153</f>
        <v>Calculated from model data; see the relevant variable(s) in the InputData folder for source information.</v>
      </c>
      <c r="T154" s="56"/>
    </row>
    <row r="155" spans="1:20" s="5" customFormat="1" ht="75">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3411</v>
      </c>
      <c r="Q155" s="54" t="s">
        <v>227</v>
      </c>
      <c r="R155" s="405" t="s">
        <v>228</v>
      </c>
      <c r="S155" s="457" t="str">
        <f>S154</f>
        <v>Calculated from model data; see the relevant variable(s) in the InputData folder for source information.</v>
      </c>
      <c r="T155" s="56"/>
    </row>
    <row r="156" spans="1:20" s="5" customFormat="1" ht="4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65" t="s">
        <v>3549</v>
      </c>
      <c r="Q156" s="54" t="s">
        <v>229</v>
      </c>
      <c r="R156" s="405" t="s">
        <v>230</v>
      </c>
      <c r="S156" s="452" t="s">
        <v>3582</v>
      </c>
      <c r="T156" s="56"/>
    </row>
    <row r="157" spans="1:20" s="5" customFormat="1" ht="60">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65" t="s">
        <v>3550</v>
      </c>
      <c r="Q157" s="54" t="s">
        <v>229</v>
      </c>
      <c r="R157" s="405" t="s">
        <v>230</v>
      </c>
      <c r="S157" s="453" t="s">
        <v>80</v>
      </c>
      <c r="T157" s="56"/>
    </row>
    <row r="158" spans="1:20" s="5" customFormat="1" ht="30">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7"/>
      <c r="T158" s="56"/>
    </row>
    <row r="159" spans="1:20" s="5" customFormat="1" ht="30">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7"/>
      <c r="T159" s="56"/>
    </row>
    <row r="160" spans="1:20" s="5" customFormat="1" ht="4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65" t="s">
        <v>3549</v>
      </c>
      <c r="Q160" s="54" t="s">
        <v>229</v>
      </c>
      <c r="R160" s="405" t="s">
        <v>230</v>
      </c>
      <c r="S160" s="453" t="s">
        <v>80</v>
      </c>
      <c r="T160" s="56"/>
    </row>
    <row r="161" spans="1:20" s="5" customFormat="1" ht="30">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7"/>
      <c r="T161" s="56"/>
    </row>
    <row r="162" spans="1:20" s="2" customFormat="1" ht="30">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66" t="s">
        <v>3551</v>
      </c>
      <c r="Q162" s="54" t="s">
        <v>377</v>
      </c>
      <c r="R162" s="405" t="s">
        <v>378</v>
      </c>
      <c r="S162" s="452"/>
      <c r="T162" s="9"/>
    </row>
    <row r="163" spans="1:20" s="5" customFormat="1" ht="30">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2455</v>
      </c>
      <c r="Q163" s="56" t="str">
        <f t="shared" ref="Q163:R165" si="58">Q$162</f>
        <v>electricity-sector-main.html#ban</v>
      </c>
      <c r="R163" s="406" t="str">
        <f t="shared" si="58"/>
        <v>ban-new-capacity.html</v>
      </c>
      <c r="S163" s="457"/>
      <c r="T163" s="56"/>
    </row>
    <row r="164" spans="1:20" s="5" customFormat="1" ht="30">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2456</v>
      </c>
      <c r="Q164" s="56" t="str">
        <f t="shared" si="58"/>
        <v>electricity-sector-main.html#ban</v>
      </c>
      <c r="R164" s="406" t="str">
        <f t="shared" si="58"/>
        <v>ban-new-capacity.html</v>
      </c>
      <c r="S164" s="457"/>
      <c r="T164" s="56"/>
    </row>
    <row r="165" spans="1:20" s="5" customFormat="1" ht="30">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2457</v>
      </c>
      <c r="Q165" s="56" t="str">
        <f t="shared" si="58"/>
        <v>electricity-sector-main.html#ban</v>
      </c>
      <c r="R165" s="406" t="str">
        <f t="shared" si="58"/>
        <v>ban-new-capacity.html</v>
      </c>
      <c r="S165" s="457"/>
      <c r="T165" s="56"/>
    </row>
    <row r="166" spans="1:20" s="5" customFormat="1" ht="30">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7"/>
      <c r="T166" s="56"/>
    </row>
    <row r="167" spans="1:20" s="5" customFormat="1" ht="30">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7"/>
      <c r="T167" s="56"/>
    </row>
    <row r="168" spans="1:20" s="5" customFormat="1" ht="30">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7"/>
      <c r="T168" s="56"/>
    </row>
    <row r="169" spans="1:20" s="5" customFormat="1" ht="30">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7"/>
      <c r="T169" s="56"/>
    </row>
    <row r="170" spans="1:20" s="5" customFormat="1" ht="30">
      <c r="A170" s="75" t="str">
        <f t="shared" si="59"/>
        <v>Electricity Supply</v>
      </c>
      <c r="B170" s="75" t="str">
        <f t="shared" si="59"/>
        <v>Ban New Power Plants</v>
      </c>
      <c r="C170" s="75" t="str">
        <f t="shared" si="59"/>
        <v>Boolean Ban New Power Plants</v>
      </c>
      <c r="D170" s="9" t="s">
        <v>2665</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7"/>
      <c r="T170" s="56"/>
    </row>
    <row r="171" spans="1:20" s="5" customFormat="1" ht="30">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7"/>
      <c r="T171" s="56"/>
    </row>
    <row r="172" spans="1:20" s="5" customFormat="1" ht="30">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7"/>
      <c r="T172" s="56"/>
    </row>
    <row r="173" spans="1:20" s="5" customFormat="1" ht="30">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2458</v>
      </c>
      <c r="Q173" s="56" t="str">
        <f t="shared" ref="Q173:R173" si="60">Q$162</f>
        <v>electricity-sector-main.html#ban</v>
      </c>
      <c r="R173" s="406" t="str">
        <f t="shared" si="60"/>
        <v>ban-new-capacity.html</v>
      </c>
      <c r="S173" s="457"/>
      <c r="T173" s="56"/>
    </row>
    <row r="174" spans="1:20" s="5" customFormat="1" ht="30">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7"/>
      <c r="T174" s="56"/>
    </row>
    <row r="175" spans="1:20" s="5" customFormat="1" ht="30">
      <c r="A175" s="75" t="str">
        <f t="shared" si="59"/>
        <v>Electricity Supply</v>
      </c>
      <c r="B175" s="75" t="str">
        <f t="shared" si="59"/>
        <v>Ban New Power Plants</v>
      </c>
      <c r="C175" s="75" t="str">
        <f t="shared" si="59"/>
        <v>Boolean Ban New Power Plants</v>
      </c>
      <c r="D175" s="9" t="s">
        <v>3127</v>
      </c>
      <c r="E175" s="54"/>
      <c r="F175" s="9" t="s">
        <v>2778</v>
      </c>
      <c r="G175" s="54"/>
      <c r="H175" s="55"/>
      <c r="I175" s="54" t="s">
        <v>49</v>
      </c>
      <c r="J175" s="75" t="str">
        <f t="shared" si="56"/>
        <v>Ban New Power Plants</v>
      </c>
      <c r="K175" s="75" t="str">
        <f t="shared" si="56"/>
        <v>elec ban new power plants</v>
      </c>
      <c r="L175" s="65"/>
      <c r="M175" s="65"/>
      <c r="N175" s="65"/>
      <c r="O175" s="56"/>
      <c r="P175" s="443"/>
      <c r="Q175" s="56"/>
      <c r="R175" s="405"/>
      <c r="S175" s="457"/>
      <c r="T175" s="56"/>
    </row>
    <row r="176" spans="1:20" s="5" customFormat="1" ht="30">
      <c r="A176" s="75" t="str">
        <f t="shared" si="59"/>
        <v>Electricity Supply</v>
      </c>
      <c r="B176" s="75" t="str">
        <f t="shared" si="59"/>
        <v>Ban New Power Plants</v>
      </c>
      <c r="C176" s="75" t="str">
        <f t="shared" si="59"/>
        <v>Boolean Ban New Power Plants</v>
      </c>
      <c r="D176" s="9" t="s">
        <v>3128</v>
      </c>
      <c r="E176" s="54"/>
      <c r="F176" s="9" t="s">
        <v>2931</v>
      </c>
      <c r="G176" s="54"/>
      <c r="H176" s="55"/>
      <c r="I176" s="54" t="s">
        <v>49</v>
      </c>
      <c r="J176" s="75" t="str">
        <f t="shared" si="56"/>
        <v>Ban New Power Plants</v>
      </c>
      <c r="K176" s="75" t="str">
        <f t="shared" si="56"/>
        <v>elec ban new power plants</v>
      </c>
      <c r="L176" s="65"/>
      <c r="M176" s="65"/>
      <c r="N176" s="65"/>
      <c r="O176" s="56"/>
      <c r="P176" s="443"/>
      <c r="Q176" s="56"/>
      <c r="R176" s="405"/>
      <c r="S176" s="457"/>
      <c r="T176" s="56"/>
    </row>
    <row r="177" spans="1:20" s="5" customFormat="1" ht="30">
      <c r="A177" s="75" t="str">
        <f t="shared" si="59"/>
        <v>Electricity Supply</v>
      </c>
      <c r="B177" s="75" t="str">
        <f t="shared" si="59"/>
        <v>Ban New Power Plants</v>
      </c>
      <c r="C177" s="75" t="str">
        <f t="shared" si="59"/>
        <v>Boolean Ban New Power Plants</v>
      </c>
      <c r="D177" s="9" t="s">
        <v>3129</v>
      </c>
      <c r="E177" s="54"/>
      <c r="F177" s="9" t="s">
        <v>2780</v>
      </c>
      <c r="G177" s="54"/>
      <c r="H177" s="55"/>
      <c r="I177" s="54" t="s">
        <v>49</v>
      </c>
      <c r="J177" s="75" t="str">
        <f t="shared" si="56"/>
        <v>Ban New Power Plants</v>
      </c>
      <c r="K177" s="75" t="str">
        <f t="shared" si="56"/>
        <v>elec ban new power plants</v>
      </c>
      <c r="L177" s="65"/>
      <c r="M177" s="65"/>
      <c r="N177" s="65"/>
      <c r="O177" s="56"/>
      <c r="P177" s="443"/>
      <c r="Q177" s="56"/>
      <c r="R177" s="405"/>
      <c r="S177" s="457"/>
      <c r="T177" s="56"/>
    </row>
    <row r="178" spans="1:20" s="5" customFormat="1" ht="90">
      <c r="A178" s="344" t="s">
        <v>8</v>
      </c>
      <c r="B178" s="54" t="s">
        <v>3112</v>
      </c>
      <c r="C178" s="344" t="s">
        <v>3113</v>
      </c>
      <c r="D178" s="54"/>
      <c r="E178" s="54"/>
      <c r="F178" s="54"/>
      <c r="G178" s="54"/>
      <c r="H178" s="55">
        <v>508</v>
      </c>
      <c r="I178" s="54" t="s">
        <v>48</v>
      </c>
      <c r="J178" s="54" t="s">
        <v>3112</v>
      </c>
      <c r="K178" s="77" t="s">
        <v>2416</v>
      </c>
      <c r="L178" s="60">
        <v>0</v>
      </c>
      <c r="M178" s="61">
        <v>1</v>
      </c>
      <c r="N178" s="61">
        <v>0.01</v>
      </c>
      <c r="O178" s="54" t="s">
        <v>38</v>
      </c>
      <c r="P178" s="465" t="s">
        <v>3561</v>
      </c>
      <c r="Q178" s="54" t="s">
        <v>2739</v>
      </c>
      <c r="R178" s="405" t="s">
        <v>2740</v>
      </c>
      <c r="S178" s="453" t="s">
        <v>3583</v>
      </c>
      <c r="T178" s="54"/>
    </row>
    <row r="179" spans="1:20" s="2" customFormat="1" ht="4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65" t="s">
        <v>3552</v>
      </c>
      <c r="Q179" s="54" t="s">
        <v>305</v>
      </c>
      <c r="R179" s="405" t="s">
        <v>307</v>
      </c>
      <c r="S179" s="453" t="s">
        <v>3500</v>
      </c>
      <c r="T179" s="9"/>
    </row>
    <row r="180" spans="1:20" s="2" customFormat="1" ht="60">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65" t="s">
        <v>3579</v>
      </c>
      <c r="Q180" s="54" t="s">
        <v>306</v>
      </c>
      <c r="R180" s="405" t="s">
        <v>307</v>
      </c>
      <c r="S180" s="453" t="s">
        <v>3500</v>
      </c>
      <c r="T180" s="9"/>
    </row>
    <row r="181" spans="1:20" s="2" customFormat="1" ht="60">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5" t="str">
        <f t="shared" si="62"/>
        <v>electricity-sector-main.html#elec-imports</v>
      </c>
      <c r="R181" s="397" t="str">
        <f t="shared" si="62"/>
        <v>electricity-imports-exports.html</v>
      </c>
      <c r="S181" s="458" t="str">
        <f t="shared" si="62"/>
        <v>Energy Information Administration.  2016.  Electric Power Annual.  Table 2.13.</v>
      </c>
      <c r="T181" s="9"/>
    </row>
    <row r="182" spans="1:20" s="2" customFormat="1" ht="60">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5" t="str">
        <f t="shared" si="62"/>
        <v>electricity-sector-main.html#elec-imports</v>
      </c>
      <c r="R182" s="397" t="str">
        <f t="shared" si="62"/>
        <v>electricity-imports-exports.html</v>
      </c>
      <c r="S182" s="458" t="str">
        <f t="shared" si="62"/>
        <v>Energy Information Administration.  2016.  Electric Power Annual.  Table 2.13.</v>
      </c>
      <c r="T182" s="9"/>
    </row>
    <row r="183" spans="1:20" s="2" customFormat="1" ht="60">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5" t="str">
        <f t="shared" si="62"/>
        <v>electricity-sector-main.html#elec-imports</v>
      </c>
      <c r="R183" s="397" t="str">
        <f t="shared" si="62"/>
        <v>electricity-imports-exports.html</v>
      </c>
      <c r="S183" s="458" t="str">
        <f t="shared" si="62"/>
        <v>Energy Information Administration.  2016.  Electric Power Annual.  Table 2.13.</v>
      </c>
      <c r="T183" s="9"/>
    </row>
    <row r="184" spans="1:20" s="2" customFormat="1" ht="60">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5" t="str">
        <f t="shared" si="62"/>
        <v>electricity-sector-main.html#elec-imports</v>
      </c>
      <c r="R184" s="397" t="str">
        <f t="shared" si="62"/>
        <v>electricity-imports-exports.html</v>
      </c>
      <c r="S184" s="458" t="str">
        <f t="shared" si="62"/>
        <v>Energy Information Administration.  2016.  Electric Power Annual.  Table 2.13.</v>
      </c>
      <c r="T184" s="9"/>
    </row>
    <row r="185" spans="1:20" s="2" customFormat="1" ht="60">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5" t="str">
        <f t="shared" si="62"/>
        <v>electricity-sector-main.html#elec-imports</v>
      </c>
      <c r="R185" s="397" t="str">
        <f t="shared" si="62"/>
        <v>electricity-imports-exports.html</v>
      </c>
      <c r="S185" s="458" t="str">
        <f t="shared" si="62"/>
        <v>Energy Information Administration.  2016.  Electric Power Annual.  Table 2.13.</v>
      </c>
      <c r="T185" s="9"/>
    </row>
    <row r="186" spans="1:20" s="2" customFormat="1" ht="30">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58" t="str">
        <f t="shared" si="62"/>
        <v>Energy Information Administration.  2016.  Electric Power Annual.  Table 2.13.</v>
      </c>
      <c r="T186" s="9"/>
    </row>
    <row r="187" spans="1:20" s="2" customFormat="1" ht="60">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5" t="str">
        <f t="shared" si="62"/>
        <v>electricity-sector-main.html#elec-imports</v>
      </c>
      <c r="R187" s="397" t="str">
        <f t="shared" si="62"/>
        <v>electricity-imports-exports.html</v>
      </c>
      <c r="S187" s="458" t="str">
        <f t="shared" si="62"/>
        <v>Energy Information Administration.  2016.  Electric Power Annual.  Table 2.13.</v>
      </c>
      <c r="T187" s="9"/>
    </row>
    <row r="188" spans="1:20" s="2" customFormat="1" ht="30">
      <c r="A188" s="75" t="str">
        <f t="shared" si="63"/>
        <v>Electricity Supply</v>
      </c>
      <c r="B188" s="75" t="str">
        <f t="shared" si="61"/>
        <v>Change Electricity Imports</v>
      </c>
      <c r="C188" s="75" t="str">
        <f t="shared" si="61"/>
        <v>Percent Change in Electricity Imports</v>
      </c>
      <c r="D188" s="9" t="s">
        <v>2665</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58" t="str">
        <f t="shared" si="62"/>
        <v>Energy Information Administration.  2016.  Electric Power Annual.  Table 2.13.</v>
      </c>
      <c r="T188" s="9"/>
    </row>
    <row r="189" spans="1:20" s="2" customFormat="1" ht="60">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5" t="str">
        <f t="shared" si="62"/>
        <v>electricity-sector-main.html#elec-imports</v>
      </c>
      <c r="R189" s="397" t="str">
        <f t="shared" si="62"/>
        <v>electricity-imports-exports.html</v>
      </c>
      <c r="S189" s="458" t="str">
        <f t="shared" si="62"/>
        <v>Energy Information Administration.  2016.  Electric Power Annual.  Table 2.13.</v>
      </c>
      <c r="T189" s="9"/>
    </row>
    <row r="190" spans="1:20" s="2" customFormat="1" ht="30">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58" t="str">
        <f t="shared" si="62"/>
        <v>Energy Information Administration.  2016.  Electric Power Annual.  Table 2.13.</v>
      </c>
      <c r="T190" s="9"/>
    </row>
    <row r="191" spans="1:20" s="2" customFormat="1" ht="30">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58" t="str">
        <f t="shared" si="62"/>
        <v>Energy Information Administration.  2016.  Electric Power Annual.  Table 2.13.</v>
      </c>
      <c r="T191" s="9"/>
    </row>
    <row r="192" spans="1:20" s="2" customFormat="1" ht="30">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58" t="str">
        <f t="shared" si="62"/>
        <v>Energy Information Administration.  2016.  Electric Power Annual.  Table 2.13.</v>
      </c>
      <c r="T192" s="9"/>
    </row>
    <row r="193" spans="1:20" s="2" customFormat="1" ht="30">
      <c r="A193" s="75" t="str">
        <f t="shared" si="63"/>
        <v>Electricity Supply</v>
      </c>
      <c r="B193" s="75" t="str">
        <f t="shared" si="61"/>
        <v>Change Electricity Imports</v>
      </c>
      <c r="C193" s="75" t="str">
        <f t="shared" si="61"/>
        <v>Percent Change in Electricity Imports</v>
      </c>
      <c r="D193" s="9" t="s">
        <v>3127</v>
      </c>
      <c r="E193" s="54"/>
      <c r="F193" s="9" t="s">
        <v>2778</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58" t="str">
        <f t="shared" si="62"/>
        <v>Energy Information Administration.  2016.  Electric Power Annual.  Table 2.13.</v>
      </c>
      <c r="T193" s="9"/>
    </row>
    <row r="194" spans="1:20" s="2" customFormat="1" ht="30">
      <c r="A194" s="75" t="str">
        <f t="shared" si="63"/>
        <v>Electricity Supply</v>
      </c>
      <c r="B194" s="75" t="str">
        <f t="shared" si="61"/>
        <v>Change Electricity Imports</v>
      </c>
      <c r="C194" s="75" t="str">
        <f t="shared" si="61"/>
        <v>Percent Change in Electricity Imports</v>
      </c>
      <c r="D194" s="9" t="s">
        <v>3128</v>
      </c>
      <c r="E194" s="54"/>
      <c r="F194" s="9" t="s">
        <v>2931</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58" t="str">
        <f t="shared" si="62"/>
        <v>Energy Information Administration.  2016.  Electric Power Annual.  Table 2.13.</v>
      </c>
      <c r="T194" s="9"/>
    </row>
    <row r="195" spans="1:20" s="2" customFormat="1" ht="30">
      <c r="A195" s="75" t="str">
        <f t="shared" si="63"/>
        <v>Electricity Supply</v>
      </c>
      <c r="B195" s="75" t="str">
        <f t="shared" si="61"/>
        <v>Change Electricity Imports</v>
      </c>
      <c r="C195" s="75" t="str">
        <f t="shared" si="61"/>
        <v>Percent Change in Electricity Imports</v>
      </c>
      <c r="D195" s="9" t="s">
        <v>3129</v>
      </c>
      <c r="E195" s="54"/>
      <c r="F195" s="9" t="s">
        <v>2780</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58" t="str">
        <f t="shared" si="62"/>
        <v>Energy Information Administration.  2016.  Electric Power Annual.  Table 2.13.</v>
      </c>
      <c r="T195" s="9"/>
    </row>
    <row r="196" spans="1:20" ht="4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75">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65" t="s">
        <v>3553</v>
      </c>
      <c r="Q197" s="54" t="s">
        <v>231</v>
      </c>
      <c r="R197" s="405" t="s">
        <v>232</v>
      </c>
      <c r="S197" s="443" t="s">
        <v>173</v>
      </c>
      <c r="T197" s="54"/>
    </row>
    <row r="198" spans="1:20" ht="150">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65" t="s">
        <v>3555</v>
      </c>
      <c r="Q198" s="54" t="s">
        <v>233</v>
      </c>
      <c r="R198" s="405" t="s">
        <v>234</v>
      </c>
      <c r="S198" s="443" t="s">
        <v>169</v>
      </c>
      <c r="T198" s="54" t="s">
        <v>210</v>
      </c>
    </row>
    <row r="199" spans="1:20" ht="4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2">
        <v>590</v>
      </c>
      <c r="I199" s="54" t="s">
        <v>48</v>
      </c>
      <c r="J199" s="75" t="str">
        <f t="shared" ref="J199:K213" si="65">J$198</f>
        <v>Early Retirement of Power Plants</v>
      </c>
      <c r="K199" s="67" t="str">
        <f>K$198</f>
        <v>elec early retirement</v>
      </c>
      <c r="L199" s="71">
        <v>0</v>
      </c>
      <c r="M199" s="6">
        <v>10000</v>
      </c>
      <c r="N199" s="441">
        <v>100</v>
      </c>
      <c r="O199" s="54" t="s">
        <v>209</v>
      </c>
      <c r="P199" s="465" t="s">
        <v>3556</v>
      </c>
      <c r="Q199" s="54"/>
      <c r="R199" s="405"/>
      <c r="S199" s="443"/>
      <c r="T199" s="54"/>
    </row>
    <row r="200" spans="1:20" ht="60" customHeight="1">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65" t="s">
        <v>3569</v>
      </c>
      <c r="Q200" s="54" t="s">
        <v>233</v>
      </c>
      <c r="R200" s="405" t="s">
        <v>234</v>
      </c>
      <c r="S200" s="443" t="s">
        <v>173</v>
      </c>
      <c r="T200" s="54"/>
    </row>
    <row r="201" spans="1:20" ht="4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2">
        <v>591</v>
      </c>
      <c r="I205" s="54" t="s">
        <v>48</v>
      </c>
      <c r="J205" s="75" t="str">
        <f t="shared" si="65"/>
        <v>Early Retirement of Power Plants</v>
      </c>
      <c r="K205" s="67" t="str">
        <f t="shared" si="65"/>
        <v>elec early retirement</v>
      </c>
      <c r="L205" s="71">
        <v>0</v>
      </c>
      <c r="M205" s="71">
        <v>10000</v>
      </c>
      <c r="N205" s="71">
        <v>250</v>
      </c>
      <c r="O205" s="54" t="s">
        <v>209</v>
      </c>
      <c r="P205" s="465" t="s">
        <v>3554</v>
      </c>
      <c r="Q205" s="54" t="s">
        <v>233</v>
      </c>
      <c r="R205" s="405" t="s">
        <v>234</v>
      </c>
      <c r="S205" s="443"/>
      <c r="T205" s="54"/>
    </row>
    <row r="206" spans="1:20" ht="45">
      <c r="A206" s="75" t="str">
        <f t="shared" si="64"/>
        <v>Electricity Supply</v>
      </c>
      <c r="B206" s="75" t="str">
        <f t="shared" si="64"/>
        <v>Early Retirement of Power Plants</v>
      </c>
      <c r="C206" s="75" t="str">
        <f t="shared" si="64"/>
        <v>Annual Additional Capacity Retired due to Early Retirement Policy</v>
      </c>
      <c r="D206" s="9" t="s">
        <v>2665</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462">
        <v>594</v>
      </c>
      <c r="I207" s="54" t="s">
        <v>48</v>
      </c>
      <c r="J207" s="75" t="str">
        <f t="shared" si="65"/>
        <v>Early Retirement of Power Plants</v>
      </c>
      <c r="K207" s="67" t="str">
        <f t="shared" si="65"/>
        <v>elec early retirement</v>
      </c>
      <c r="L207" s="71">
        <v>0</v>
      </c>
      <c r="M207" s="71">
        <v>10000</v>
      </c>
      <c r="N207" s="71">
        <v>250</v>
      </c>
      <c r="O207" s="54" t="s">
        <v>209</v>
      </c>
      <c r="P207" s="465" t="s">
        <v>3557</v>
      </c>
      <c r="Q207" s="54"/>
      <c r="R207" s="405"/>
      <c r="S207" s="443"/>
      <c r="T207" s="54"/>
    </row>
    <row r="208" spans="1:20" ht="4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2">
        <v>592</v>
      </c>
      <c r="I208" s="54" t="s">
        <v>48</v>
      </c>
      <c r="J208" s="75" t="str">
        <f t="shared" si="65"/>
        <v>Early Retirement of Power Plants</v>
      </c>
      <c r="K208" s="67" t="str">
        <f t="shared" si="65"/>
        <v>elec early retirement</v>
      </c>
      <c r="L208" s="71">
        <v>0</v>
      </c>
      <c r="M208" s="71">
        <v>50000</v>
      </c>
      <c r="N208" s="71">
        <v>250</v>
      </c>
      <c r="O208" s="54" t="s">
        <v>209</v>
      </c>
      <c r="P208" s="465" t="s">
        <v>3558</v>
      </c>
      <c r="Q208" s="54" t="s">
        <v>233</v>
      </c>
      <c r="R208" s="405" t="s">
        <v>234</v>
      </c>
      <c r="S208" s="443"/>
      <c r="T208" s="54"/>
    </row>
    <row r="209" spans="1:20" ht="4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5">
      <c r="A211" s="75" t="str">
        <f t="shared" si="64"/>
        <v>Electricity Supply</v>
      </c>
      <c r="B211" s="75" t="str">
        <f t="shared" si="64"/>
        <v>Early Retirement of Power Plants</v>
      </c>
      <c r="C211" s="75" t="str">
        <f t="shared" si="64"/>
        <v>Annual Additional Capacity Retired due to Early Retirement Policy</v>
      </c>
      <c r="D211" s="9" t="s">
        <v>3127</v>
      </c>
      <c r="E211" s="54"/>
      <c r="F211" s="9" t="s">
        <v>2778</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5">
      <c r="A212" s="75" t="str">
        <f t="shared" si="64"/>
        <v>Electricity Supply</v>
      </c>
      <c r="B212" s="75" t="str">
        <f t="shared" si="64"/>
        <v>Early Retirement of Power Plants</v>
      </c>
      <c r="C212" s="75" t="str">
        <f t="shared" si="64"/>
        <v>Annual Additional Capacity Retired due to Early Retirement Policy</v>
      </c>
      <c r="D212" s="9" t="s">
        <v>3128</v>
      </c>
      <c r="E212" s="54"/>
      <c r="F212" s="9" t="s">
        <v>2931</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5">
      <c r="A213" s="75" t="str">
        <f t="shared" si="64"/>
        <v>Electricity Supply</v>
      </c>
      <c r="B213" s="75" t="str">
        <f t="shared" si="64"/>
        <v>Early Retirement of Power Plants</v>
      </c>
      <c r="C213" s="75" t="str">
        <f t="shared" si="64"/>
        <v>Annual Additional Capacity Retired due to Early Retirement Policy</v>
      </c>
      <c r="D213" s="9" t="s">
        <v>3129</v>
      </c>
      <c r="E213" s="54"/>
      <c r="F213" s="9" t="s">
        <v>2780</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75">
      <c r="A214" s="344" t="s">
        <v>8</v>
      </c>
      <c r="B214" s="344" t="s">
        <v>20</v>
      </c>
      <c r="C214" s="344" t="s">
        <v>3488</v>
      </c>
      <c r="D214" s="54"/>
      <c r="E214" s="54"/>
      <c r="F214" s="54"/>
      <c r="G214" s="54"/>
      <c r="H214" s="55">
        <v>33</v>
      </c>
      <c r="I214" s="54" t="s">
        <v>48</v>
      </c>
      <c r="J214" s="77" t="s">
        <v>20</v>
      </c>
      <c r="K214" s="77" t="s">
        <v>2421</v>
      </c>
      <c r="L214" s="60">
        <v>0</v>
      </c>
      <c r="M214" s="60">
        <v>1</v>
      </c>
      <c r="N214" s="69">
        <v>5.0000000000000001E-3</v>
      </c>
      <c r="O214" s="54" t="s">
        <v>3491</v>
      </c>
      <c r="P214" s="465" t="s">
        <v>3559</v>
      </c>
      <c r="Q214" s="54" t="s">
        <v>235</v>
      </c>
      <c r="R214" s="405" t="s">
        <v>236</v>
      </c>
      <c r="S214" s="443" t="s">
        <v>3581</v>
      </c>
      <c r="T214" s="54"/>
    </row>
    <row r="215" spans="1:20" ht="90">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65" t="s">
        <v>3560</v>
      </c>
      <c r="Q215" s="54" t="s">
        <v>237</v>
      </c>
      <c r="R215" s="405" t="s">
        <v>238</v>
      </c>
      <c r="S215" s="443" t="s">
        <v>170</v>
      </c>
      <c r="T215" s="54" t="s">
        <v>450</v>
      </c>
    </row>
    <row r="216" spans="1:20" s="5" customFormat="1" ht="4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7"/>
      <c r="T216" s="56"/>
    </row>
    <row r="217" spans="1:20" s="5" customFormat="1" ht="4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7"/>
      <c r="T217" s="56"/>
    </row>
    <row r="218" spans="1:20" s="5" customFormat="1" ht="4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7"/>
      <c r="T218" s="56"/>
    </row>
    <row r="219" spans="1:20" s="5" customFormat="1" ht="4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7"/>
      <c r="T219" s="56"/>
    </row>
    <row r="220" spans="1:20" s="5" customFormat="1" ht="4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7"/>
      <c r="T220" s="56"/>
    </row>
    <row r="221" spans="1:20" s="5" customFormat="1" ht="4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7"/>
      <c r="T221" s="56"/>
    </row>
    <row r="222" spans="1:20" s="5" customFormat="1" ht="4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7"/>
      <c r="T222" s="56"/>
    </row>
    <row r="223" spans="1:20" s="5" customFormat="1" ht="4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7"/>
      <c r="T223" s="56"/>
    </row>
    <row r="224" spans="1:20" s="5" customFormat="1" ht="45">
      <c r="A224" s="75" t="str">
        <f t="shared" si="66"/>
        <v>Electricity Supply</v>
      </c>
      <c r="B224" s="75" t="str">
        <f t="shared" si="66"/>
        <v>Non BAU Mandated Capacity Construction</v>
      </c>
      <c r="C224" s="75" t="str">
        <f t="shared" si="66"/>
        <v>Boolean Use Non BAU Mandated Capacity Construction Schedule</v>
      </c>
      <c r="D224" s="9" t="s">
        <v>2665</v>
      </c>
      <c r="E224" s="54"/>
      <c r="F224" s="9" t="s">
        <v>489</v>
      </c>
      <c r="G224" s="54"/>
      <c r="H224" s="55"/>
      <c r="I224" s="54" t="s">
        <v>49</v>
      </c>
      <c r="J224" s="75" t="str">
        <f t="shared" si="67"/>
        <v>Non BAU Mandated Capacity Construction</v>
      </c>
      <c r="K224" s="336"/>
      <c r="L224" s="66"/>
      <c r="M224" s="66"/>
      <c r="N224" s="66"/>
      <c r="O224" s="54"/>
      <c r="P224" s="443"/>
      <c r="Q224" s="56"/>
      <c r="R224" s="405"/>
      <c r="S224" s="457"/>
      <c r="T224" s="56"/>
    </row>
    <row r="225" spans="1:20" s="5" customFormat="1" ht="4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7"/>
      <c r="T225" s="56"/>
    </row>
    <row r="226" spans="1:20" s="5" customFormat="1" ht="4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7"/>
      <c r="T226" s="56"/>
    </row>
    <row r="227" spans="1:20" s="5" customFormat="1" ht="4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7"/>
      <c r="T227" s="56"/>
    </row>
    <row r="228" spans="1:20" s="5" customFormat="1" ht="4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2">
        <v>593</v>
      </c>
      <c r="I228" s="54" t="s">
        <v>49</v>
      </c>
      <c r="J228" s="75" t="str">
        <f t="shared" si="67"/>
        <v>Non BAU Mandated Capacity Construction</v>
      </c>
      <c r="K228" s="336"/>
      <c r="L228" s="66">
        <v>0</v>
      </c>
      <c r="M228" s="66">
        <v>1</v>
      </c>
      <c r="N228" s="67">
        <f t="shared" ref="N228:O228" si="68">N$162</f>
        <v>1</v>
      </c>
      <c r="O228" s="56" t="str">
        <f t="shared" si="68"/>
        <v>on/off</v>
      </c>
      <c r="P228" s="466"/>
      <c r="Q228" s="405" t="s">
        <v>239</v>
      </c>
      <c r="R228" s="405"/>
      <c r="S228" s="457"/>
      <c r="T228" s="56"/>
    </row>
    <row r="229" spans="1:20" s="5" customFormat="1" ht="45">
      <c r="A229" s="75" t="str">
        <f t="shared" si="66"/>
        <v>Electricity Supply</v>
      </c>
      <c r="B229" s="75" t="str">
        <f t="shared" si="66"/>
        <v>Non BAU Mandated Capacity Construction</v>
      </c>
      <c r="C229" s="75" t="str">
        <f t="shared" si="66"/>
        <v>Boolean Use Non BAU Mandated Capacity Construction Schedule</v>
      </c>
      <c r="D229" s="9" t="s">
        <v>3127</v>
      </c>
      <c r="E229" s="54"/>
      <c r="F229" s="9" t="s">
        <v>2778</v>
      </c>
      <c r="G229" s="54"/>
      <c r="H229" s="55"/>
      <c r="I229" s="54" t="s">
        <v>49</v>
      </c>
      <c r="J229" s="75" t="str">
        <f t="shared" si="67"/>
        <v>Non BAU Mandated Capacity Construction</v>
      </c>
      <c r="K229" s="336"/>
      <c r="L229" s="66"/>
      <c r="M229" s="66"/>
      <c r="N229" s="66"/>
      <c r="O229" s="54"/>
      <c r="P229" s="443"/>
      <c r="Q229" s="56"/>
      <c r="R229" s="405"/>
      <c r="S229" s="457"/>
      <c r="T229" s="56"/>
    </row>
    <row r="230" spans="1:20" s="5" customFormat="1" ht="45">
      <c r="A230" s="75" t="str">
        <f t="shared" si="66"/>
        <v>Electricity Supply</v>
      </c>
      <c r="B230" s="75" t="str">
        <f t="shared" si="66"/>
        <v>Non BAU Mandated Capacity Construction</v>
      </c>
      <c r="C230" s="75" t="str">
        <f t="shared" si="66"/>
        <v>Boolean Use Non BAU Mandated Capacity Construction Schedule</v>
      </c>
      <c r="D230" s="9" t="s">
        <v>3128</v>
      </c>
      <c r="E230" s="54"/>
      <c r="F230" s="9" t="s">
        <v>2931</v>
      </c>
      <c r="G230" s="54"/>
      <c r="H230" s="55"/>
      <c r="I230" s="54" t="s">
        <v>49</v>
      </c>
      <c r="J230" s="75" t="str">
        <f t="shared" si="67"/>
        <v>Non BAU Mandated Capacity Construction</v>
      </c>
      <c r="K230" s="336"/>
      <c r="L230" s="66"/>
      <c r="M230" s="66"/>
      <c r="N230" s="66"/>
      <c r="O230" s="54"/>
      <c r="P230" s="443"/>
      <c r="Q230" s="56"/>
      <c r="R230" s="405"/>
      <c r="S230" s="457"/>
      <c r="T230" s="56"/>
    </row>
    <row r="231" spans="1:20" s="5" customFormat="1" ht="45">
      <c r="A231" s="75" t="str">
        <f t="shared" si="66"/>
        <v>Electricity Supply</v>
      </c>
      <c r="B231" s="75" t="str">
        <f t="shared" si="66"/>
        <v>Non BAU Mandated Capacity Construction</v>
      </c>
      <c r="C231" s="75" t="str">
        <f t="shared" si="66"/>
        <v>Boolean Use Non BAU Mandated Capacity Construction Schedule</v>
      </c>
      <c r="D231" s="9" t="s">
        <v>3129</v>
      </c>
      <c r="E231" s="54"/>
      <c r="F231" s="9" t="s">
        <v>2780</v>
      </c>
      <c r="G231" s="54"/>
      <c r="H231" s="55"/>
      <c r="I231" s="54" t="s">
        <v>49</v>
      </c>
      <c r="J231" s="75" t="str">
        <f t="shared" si="67"/>
        <v>Non BAU Mandated Capacity Construction</v>
      </c>
      <c r="K231" s="336"/>
      <c r="L231" s="66"/>
      <c r="M231" s="66"/>
      <c r="N231" s="66"/>
      <c r="O231" s="54"/>
      <c r="P231" s="443"/>
      <c r="Q231" s="56"/>
      <c r="R231" s="405"/>
      <c r="S231" s="457"/>
      <c r="T231" s="56"/>
    </row>
    <row r="232" spans="1:20" s="5" customFormat="1" ht="4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7"/>
      <c r="T232" s="56"/>
    </row>
    <row r="233" spans="1:20" s="5" customFormat="1" ht="90">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3215</v>
      </c>
      <c r="Q233" s="54" t="s">
        <v>239</v>
      </c>
      <c r="R233" s="405" t="s">
        <v>2386</v>
      </c>
      <c r="S233" s="453" t="s">
        <v>171</v>
      </c>
      <c r="T233" s="9" t="s">
        <v>171</v>
      </c>
    </row>
    <row r="234" spans="1:20" s="2" customFormat="1" ht="30">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3"/>
      <c r="T234" s="9"/>
    </row>
    <row r="235" spans="1:20" s="2" customFormat="1" ht="30">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3"/>
      <c r="T235" s="9"/>
    </row>
    <row r="236" spans="1:20" s="2" customFormat="1" ht="30">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3"/>
      <c r="Q236" s="9"/>
      <c r="R236" s="405"/>
      <c r="S236" s="453"/>
      <c r="T236" s="9"/>
    </row>
    <row r="237" spans="1:20" s="2" customFormat="1" ht="10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2743</v>
      </c>
      <c r="Q237" s="9" t="s">
        <v>2365</v>
      </c>
      <c r="R237" s="405" t="s">
        <v>288</v>
      </c>
      <c r="S237" s="453" t="s">
        <v>349</v>
      </c>
      <c r="T237" s="9"/>
    </row>
    <row r="238" spans="1:20" s="2" customFormat="1" ht="30">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3"/>
      <c r="T238" s="9"/>
    </row>
    <row r="239" spans="1:20" s="2" customFormat="1" ht="30">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3"/>
      <c r="Q239" s="9"/>
      <c r="R239" s="405"/>
      <c r="S239" s="453"/>
      <c r="T239" s="9"/>
    </row>
    <row r="240" spans="1:20" s="2" customFormat="1" ht="30">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3"/>
      <c r="Q240" s="9"/>
      <c r="R240" s="405"/>
      <c r="S240" s="453"/>
      <c r="T240" s="9"/>
    </row>
    <row r="241" spans="1:20" s="2" customFormat="1" ht="30">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3"/>
      <c r="Q241" s="9"/>
      <c r="R241" s="405"/>
      <c r="S241" s="453"/>
      <c r="T241" s="9"/>
    </row>
    <row r="242" spans="1:20" s="2" customFormat="1" ht="30">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3"/>
      <c r="Q242" s="9"/>
      <c r="R242" s="405"/>
      <c r="S242" s="453"/>
      <c r="T242" s="9"/>
    </row>
    <row r="243" spans="1:20" s="2" customFormat="1" ht="30">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3"/>
      <c r="Q243" s="9"/>
      <c r="R243" s="405"/>
      <c r="S243" s="453"/>
      <c r="T243" s="9"/>
    </row>
    <row r="244" spans="1:20" s="2" customFormat="1" ht="30">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3"/>
      <c r="Q244" s="9"/>
      <c r="R244" s="405"/>
      <c r="S244" s="453"/>
      <c r="T244" s="9"/>
    </row>
    <row r="245" spans="1:20" s="2" customFormat="1" ht="30">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3"/>
      <c r="Q245" s="9"/>
      <c r="R245" s="405"/>
      <c r="S245" s="453"/>
      <c r="T245" s="9"/>
    </row>
    <row r="246" spans="1:20" s="2" customFormat="1" ht="30">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3"/>
      <c r="Q246" s="9"/>
      <c r="R246" s="405"/>
      <c r="S246" s="453"/>
      <c r="T246" s="9"/>
    </row>
    <row r="247" spans="1:20" s="2" customFormat="1" ht="30">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3"/>
      <c r="Q247" s="9"/>
      <c r="R247" s="405"/>
      <c r="S247" s="453"/>
      <c r="T247" s="9"/>
    </row>
    <row r="248" spans="1:20" s="2" customFormat="1" ht="10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2744</v>
      </c>
      <c r="Q248" s="9" t="s">
        <v>2365</v>
      </c>
      <c r="R248" s="405" t="s">
        <v>288</v>
      </c>
      <c r="S248" s="453" t="s">
        <v>352</v>
      </c>
      <c r="T248" s="9"/>
    </row>
    <row r="249" spans="1:20" s="2" customFormat="1" ht="30">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3"/>
      <c r="Q249" s="9"/>
      <c r="R249" s="405"/>
      <c r="S249" s="453"/>
      <c r="T249" s="9"/>
    </row>
    <row r="250" spans="1:20" s="2" customFormat="1" ht="30">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3"/>
      <c r="Q250" s="9"/>
      <c r="R250" s="405"/>
      <c r="S250" s="453"/>
      <c r="T250" s="9"/>
    </row>
    <row r="251" spans="1:20" s="2" customFormat="1" ht="10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2745</v>
      </c>
      <c r="Q251" s="9" t="s">
        <v>2365</v>
      </c>
      <c r="R251" s="405" t="s">
        <v>288</v>
      </c>
      <c r="S251" s="453" t="s">
        <v>351</v>
      </c>
      <c r="T251" s="9"/>
    </row>
    <row r="252" spans="1:20" s="2" customFormat="1" ht="30">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3"/>
      <c r="Q252" s="9"/>
      <c r="R252" s="405"/>
      <c r="S252" s="453"/>
      <c r="T252" s="9"/>
    </row>
    <row r="253" spans="1:20" s="2" customFormat="1" ht="30">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3"/>
      <c r="Q253" s="9"/>
      <c r="R253" s="405"/>
      <c r="S253" s="453"/>
      <c r="T253" s="9"/>
    </row>
    <row r="254" spans="1:20" s="2" customFormat="1" ht="30">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3"/>
      <c r="Q254" s="9"/>
      <c r="R254" s="405"/>
      <c r="S254" s="453"/>
      <c r="T254" s="9"/>
    </row>
    <row r="255" spans="1:20" s="2" customFormat="1" ht="30">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3"/>
      <c r="Q255" s="9"/>
      <c r="R255" s="405"/>
      <c r="S255" s="453"/>
      <c r="T255" s="9"/>
    </row>
    <row r="256" spans="1:20" s="2" customFormat="1" ht="30">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3"/>
      <c r="Q256" s="9"/>
      <c r="R256" s="405"/>
      <c r="S256" s="453"/>
      <c r="T256" s="9"/>
    </row>
    <row r="257" spans="1:20" s="2" customFormat="1" ht="30">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3"/>
      <c r="Q257" s="9"/>
      <c r="R257" s="405"/>
      <c r="S257" s="453"/>
      <c r="T257" s="9"/>
    </row>
    <row r="258" spans="1:20" s="2" customFormat="1" ht="30">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3"/>
      <c r="Q258" s="9"/>
      <c r="R258" s="405"/>
      <c r="S258" s="453"/>
      <c r="T258" s="9"/>
    </row>
    <row r="259" spans="1:20" s="2" customFormat="1" ht="30">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3"/>
      <c r="Q259" s="9"/>
      <c r="R259" s="405"/>
      <c r="S259" s="453"/>
      <c r="T259" s="9"/>
    </row>
    <row r="260" spans="1:20" s="2" customFormat="1" ht="30">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3"/>
      <c r="Q260" s="9"/>
      <c r="R260" s="405"/>
      <c r="S260" s="453"/>
      <c r="T260" s="9"/>
    </row>
    <row r="261" spans="1:20" s="2" customFormat="1" ht="30">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3"/>
      <c r="Q261" s="9"/>
      <c r="R261" s="405"/>
      <c r="S261" s="453"/>
      <c r="T261" s="9"/>
    </row>
    <row r="262" spans="1:20" s="2" customFormat="1" ht="30">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3"/>
      <c r="Q262" s="9"/>
      <c r="R262" s="405"/>
      <c r="S262" s="453"/>
      <c r="T262" s="9"/>
    </row>
    <row r="263" spans="1:20" s="2" customFormat="1" ht="30">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3"/>
      <c r="Q263" s="9"/>
      <c r="R263" s="405"/>
      <c r="S263" s="453"/>
      <c r="T263" s="9"/>
    </row>
    <row r="264" spans="1:20" s="2" customFormat="1" ht="30">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3"/>
      <c r="Q264" s="9"/>
      <c r="R264" s="405"/>
      <c r="S264" s="453"/>
      <c r="T264" s="9"/>
    </row>
    <row r="265" spans="1:20" s="2" customFormat="1" ht="30">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3"/>
      <c r="Q265" s="9"/>
      <c r="R265" s="405"/>
      <c r="S265" s="453"/>
      <c r="T265" s="9"/>
    </row>
    <row r="266" spans="1:20" s="2" customFormat="1" ht="30">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3"/>
      <c r="Q266" s="9"/>
      <c r="R266" s="405"/>
      <c r="S266" s="453"/>
      <c r="T266" s="9"/>
    </row>
    <row r="267" spans="1:20" s="2" customFormat="1" ht="30">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3"/>
      <c r="Q267" s="9"/>
      <c r="R267" s="405"/>
      <c r="S267" s="453"/>
      <c r="T267" s="9"/>
    </row>
    <row r="268" spans="1:20" s="2" customFormat="1" ht="30">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3"/>
      <c r="Q268" s="9"/>
      <c r="R268" s="405"/>
      <c r="S268" s="453"/>
      <c r="T268" s="9"/>
    </row>
    <row r="269" spans="1:20" s="2" customFormat="1" ht="120">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3" t="s">
        <v>352</v>
      </c>
      <c r="T269" s="9"/>
    </row>
    <row r="270" spans="1:20" s="2" customFormat="1" ht="30">
      <c r="A270" s="337" t="str">
        <f t="shared" si="71"/>
        <v>Electricity Supply</v>
      </c>
      <c r="B270" s="337" t="str">
        <f t="shared" si="71"/>
        <v>Reduce Plant Downtime</v>
      </c>
      <c r="C270" s="337" t="str">
        <f t="shared" si="71"/>
        <v>Percentage Reduction in Plant Downtime</v>
      </c>
      <c r="D270" s="9" t="s">
        <v>3127</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3"/>
      <c r="T270" s="9"/>
    </row>
    <row r="271" spans="1:20" s="2" customFormat="1" ht="30">
      <c r="A271" s="337" t="str">
        <f t="shared" si="71"/>
        <v>Electricity Supply</v>
      </c>
      <c r="B271" s="337" t="str">
        <f t="shared" si="71"/>
        <v>Reduce Plant Downtime</v>
      </c>
      <c r="C271" s="337" t="str">
        <f t="shared" si="71"/>
        <v>Percentage Reduction in Plant Downtime</v>
      </c>
      <c r="D271" s="9" t="s">
        <v>3127</v>
      </c>
      <c r="E271" s="9" t="s">
        <v>285</v>
      </c>
      <c r="H271" s="57"/>
      <c r="I271" s="9" t="s">
        <v>49</v>
      </c>
      <c r="J271" s="337" t="str">
        <f t="shared" si="72"/>
        <v>Reduce Plant Downtime</v>
      </c>
      <c r="K271" s="75" t="str">
        <f t="shared" si="73"/>
        <v>elec reduce plant downtime</v>
      </c>
      <c r="L271" s="64"/>
      <c r="M271" s="64"/>
      <c r="N271" s="64"/>
      <c r="O271" s="9"/>
      <c r="P271" s="443"/>
      <c r="Q271" s="9"/>
      <c r="R271" s="405"/>
      <c r="S271" s="453"/>
      <c r="T271" s="9"/>
    </row>
    <row r="272" spans="1:20" s="2" customFormat="1" ht="30">
      <c r="A272" s="337" t="str">
        <f t="shared" si="71"/>
        <v>Electricity Supply</v>
      </c>
      <c r="B272" s="337" t="str">
        <f t="shared" si="71"/>
        <v>Reduce Plant Downtime</v>
      </c>
      <c r="C272" s="337" t="str">
        <f t="shared" si="71"/>
        <v>Percentage Reduction in Plant Downtime</v>
      </c>
      <c r="D272" s="9" t="s">
        <v>3127</v>
      </c>
      <c r="E272" s="9" t="s">
        <v>286</v>
      </c>
      <c r="H272" s="57"/>
      <c r="I272" s="9" t="s">
        <v>49</v>
      </c>
      <c r="J272" s="337" t="str">
        <f t="shared" si="72"/>
        <v>Reduce Plant Downtime</v>
      </c>
      <c r="K272" s="75" t="str">
        <f t="shared" si="73"/>
        <v>elec reduce plant downtime</v>
      </c>
      <c r="L272" s="64"/>
      <c r="M272" s="64"/>
      <c r="N272" s="64"/>
      <c r="O272" s="9"/>
      <c r="P272" s="443"/>
      <c r="Q272" s="9"/>
      <c r="R272" s="405"/>
      <c r="S272" s="453"/>
      <c r="T272" s="9"/>
    </row>
    <row r="273" spans="1:20" s="2" customFormat="1" ht="30">
      <c r="A273" s="337" t="str">
        <f t="shared" si="71"/>
        <v>Electricity Supply</v>
      </c>
      <c r="B273" s="337" t="str">
        <f t="shared" si="71"/>
        <v>Reduce Plant Downtime</v>
      </c>
      <c r="C273" s="337" t="str">
        <f t="shared" si="71"/>
        <v>Percentage Reduction in Plant Downtime</v>
      </c>
      <c r="D273" s="9" t="s">
        <v>3128</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3"/>
      <c r="T273" s="9"/>
    </row>
    <row r="274" spans="1:20" s="2" customFormat="1" ht="30">
      <c r="A274" s="337" t="str">
        <f t="shared" si="71"/>
        <v>Electricity Supply</v>
      </c>
      <c r="B274" s="337" t="str">
        <f t="shared" si="71"/>
        <v>Reduce Plant Downtime</v>
      </c>
      <c r="C274" s="337" t="str">
        <f t="shared" si="71"/>
        <v>Percentage Reduction in Plant Downtime</v>
      </c>
      <c r="D274" s="9" t="s">
        <v>3128</v>
      </c>
      <c r="E274" s="9" t="s">
        <v>285</v>
      </c>
      <c r="H274" s="57"/>
      <c r="I274" s="9" t="s">
        <v>49</v>
      </c>
      <c r="J274" s="337" t="str">
        <f t="shared" si="72"/>
        <v>Reduce Plant Downtime</v>
      </c>
      <c r="K274" s="75" t="str">
        <f t="shared" si="73"/>
        <v>elec reduce plant downtime</v>
      </c>
      <c r="L274" s="64"/>
      <c r="M274" s="64"/>
      <c r="N274" s="64"/>
      <c r="O274" s="9"/>
      <c r="P274" s="443"/>
      <c r="Q274" s="9"/>
      <c r="R274" s="405"/>
      <c r="S274" s="453"/>
      <c r="T274" s="9"/>
    </row>
    <row r="275" spans="1:20" s="2" customFormat="1" ht="30">
      <c r="A275" s="337" t="str">
        <f t="shared" si="71"/>
        <v>Electricity Supply</v>
      </c>
      <c r="B275" s="337" t="str">
        <f t="shared" si="71"/>
        <v>Reduce Plant Downtime</v>
      </c>
      <c r="C275" s="337" t="str">
        <f t="shared" si="71"/>
        <v>Percentage Reduction in Plant Downtime</v>
      </c>
      <c r="D275" s="9" t="s">
        <v>3128</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3"/>
      <c r="T275" s="9"/>
    </row>
    <row r="276" spans="1:20" s="2" customFormat="1" ht="30">
      <c r="A276" s="337" t="str">
        <f t="shared" si="71"/>
        <v>Electricity Supply</v>
      </c>
      <c r="B276" s="337" t="str">
        <f t="shared" si="71"/>
        <v>Reduce Plant Downtime</v>
      </c>
      <c r="C276" s="337" t="str">
        <f t="shared" si="71"/>
        <v>Percentage Reduction in Plant Downtime</v>
      </c>
      <c r="D276" s="9" t="s">
        <v>3129</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3"/>
      <c r="T276" s="9"/>
    </row>
    <row r="277" spans="1:20" s="2" customFormat="1" ht="30">
      <c r="A277" s="337" t="str">
        <f t="shared" si="71"/>
        <v>Electricity Supply</v>
      </c>
      <c r="B277" s="337" t="str">
        <f t="shared" si="71"/>
        <v>Reduce Plant Downtime</v>
      </c>
      <c r="C277" s="337" t="str">
        <f t="shared" si="71"/>
        <v>Percentage Reduction in Plant Downtime</v>
      </c>
      <c r="D277" s="9" t="s">
        <v>3129</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3"/>
      <c r="T277" s="9"/>
    </row>
    <row r="278" spans="1:20" s="2" customFormat="1" ht="30">
      <c r="A278" s="337" t="str">
        <f t="shared" si="71"/>
        <v>Electricity Supply</v>
      </c>
      <c r="B278" s="337" t="str">
        <f t="shared" si="71"/>
        <v>Reduce Plant Downtime</v>
      </c>
      <c r="C278" s="337" t="str">
        <f t="shared" si="71"/>
        <v>Percentage Reduction in Plant Downtime</v>
      </c>
      <c r="D278" s="9" t="s">
        <v>3129</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3"/>
      <c r="T278" s="9"/>
    </row>
    <row r="279" spans="1:20" s="2" customFormat="1" ht="75">
      <c r="A279" s="345" t="s">
        <v>8</v>
      </c>
      <c r="B279" s="57" t="s">
        <v>2540</v>
      </c>
      <c r="C279" s="57" t="s">
        <v>2541</v>
      </c>
      <c r="D279" s="9" t="s">
        <v>503</v>
      </c>
      <c r="E279" s="9"/>
      <c r="F279" s="9" t="s">
        <v>506</v>
      </c>
      <c r="G279" s="9"/>
      <c r="H279" s="57">
        <v>194</v>
      </c>
      <c r="I279" s="9" t="s">
        <v>48</v>
      </c>
      <c r="J279" s="57" t="s">
        <v>2540</v>
      </c>
      <c r="K279" s="76" t="s">
        <v>2542</v>
      </c>
      <c r="L279" s="64">
        <v>0</v>
      </c>
      <c r="M279" s="64">
        <v>0.9</v>
      </c>
      <c r="N279" s="64">
        <v>0.01</v>
      </c>
      <c r="O279" s="9" t="s">
        <v>2543</v>
      </c>
      <c r="P279" s="453" t="s">
        <v>2544</v>
      </c>
      <c r="Q279" s="9" t="s">
        <v>2605</v>
      </c>
      <c r="R279" s="405" t="s">
        <v>2604</v>
      </c>
      <c r="S279" s="453"/>
      <c r="T279" s="9"/>
    </row>
    <row r="280" spans="1:20" s="2" customFormat="1" ht="75">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3" t="s">
        <v>2545</v>
      </c>
      <c r="Q280" s="58" t="str">
        <f t="shared" ref="Q280:R281" si="76">Q$279</f>
        <v>endogenous-learning.html#red-soft-costs</v>
      </c>
      <c r="R280" s="408" t="str">
        <f t="shared" si="76"/>
        <v>reduce-soft-costs.html</v>
      </c>
      <c r="S280" s="453"/>
      <c r="T280" s="9"/>
    </row>
    <row r="281" spans="1:20" s="2" customFormat="1" ht="75">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3" t="s">
        <v>2546</v>
      </c>
      <c r="Q281" s="58" t="str">
        <f t="shared" si="76"/>
        <v>endogenous-learning.html#red-soft-costs</v>
      </c>
      <c r="R281" s="408" t="str">
        <f t="shared" si="76"/>
        <v>reduce-soft-costs.html</v>
      </c>
      <c r="S281" s="453"/>
      <c r="T281" s="9"/>
    </row>
    <row r="282" spans="1:20" s="2" customFormat="1" ht="60">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3" t="s">
        <v>342</v>
      </c>
      <c r="T282" s="9"/>
    </row>
    <row r="283" spans="1:20" s="2" customFormat="1" ht="45">
      <c r="A283" s="345" t="s">
        <v>8</v>
      </c>
      <c r="B283" s="344" t="s">
        <v>3176</v>
      </c>
      <c r="C283" s="345" t="s">
        <v>3178</v>
      </c>
      <c r="D283" s="54" t="s">
        <v>502</v>
      </c>
      <c r="E283" s="54"/>
      <c r="F283" s="9" t="s">
        <v>501</v>
      </c>
      <c r="G283" s="9"/>
      <c r="H283" s="57"/>
      <c r="I283" s="9" t="s">
        <v>49</v>
      </c>
      <c r="J283" s="344" t="s">
        <v>3176</v>
      </c>
      <c r="K283" s="344" t="s">
        <v>3179</v>
      </c>
      <c r="L283" s="64">
        <v>0</v>
      </c>
      <c r="M283" s="64">
        <v>0.5</v>
      </c>
      <c r="N283" s="64">
        <v>0.01</v>
      </c>
      <c r="O283" s="9" t="s">
        <v>3180</v>
      </c>
      <c r="P283" s="443"/>
      <c r="Q283" s="54" t="s">
        <v>240</v>
      </c>
      <c r="R283" s="405"/>
      <c r="S283" s="453"/>
      <c r="T283" s="9"/>
    </row>
    <row r="284" spans="1:20" s="2" customFormat="1" ht="4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3"/>
      <c r="T284" s="9"/>
    </row>
    <row r="285" spans="1:20" s="2" customFormat="1" ht="4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65" t="s">
        <v>3566</v>
      </c>
      <c r="Q285" s="337" t="str">
        <f t="shared" si="79"/>
        <v>electricity-sector-main.html#subsidies</v>
      </c>
      <c r="R285" s="459"/>
      <c r="S285" s="460" t="s">
        <v>3183</v>
      </c>
      <c r="T285" s="9"/>
    </row>
    <row r="286" spans="1:20" s="2" customFormat="1" ht="4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3"/>
      <c r="T286" s="9"/>
    </row>
    <row r="287" spans="1:20" s="2" customFormat="1" ht="60">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65" t="s">
        <v>3567</v>
      </c>
      <c r="Q287" s="337" t="str">
        <f t="shared" si="79"/>
        <v>electricity-sector-main.html#subsidies</v>
      </c>
      <c r="R287" s="459"/>
      <c r="S287" s="460" t="s">
        <v>3182</v>
      </c>
      <c r="T287" s="9"/>
    </row>
    <row r="288" spans="1:20" s="2" customFormat="1" ht="75">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65" t="s">
        <v>3562</v>
      </c>
      <c r="Q288" s="337" t="str">
        <f t="shared" si="79"/>
        <v>electricity-sector-main.html#subsidies</v>
      </c>
      <c r="R288" s="459"/>
      <c r="S288" s="460" t="s">
        <v>3182</v>
      </c>
      <c r="T288" s="9"/>
    </row>
    <row r="289" spans="1:20" s="2" customFormat="1" ht="75">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65" t="s">
        <v>3563</v>
      </c>
      <c r="Q289" s="337" t="str">
        <f t="shared" si="79"/>
        <v>electricity-sector-main.html#subsidies</v>
      </c>
      <c r="R289" s="459"/>
      <c r="S289" s="460" t="s">
        <v>3182</v>
      </c>
      <c r="T289" s="9"/>
    </row>
    <row r="290" spans="1:20" s="2" customFormat="1" ht="90">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65" t="s">
        <v>3564</v>
      </c>
      <c r="Q290" s="337" t="str">
        <f t="shared" si="79"/>
        <v>electricity-sector-main.html#subsidies</v>
      </c>
      <c r="R290" s="459"/>
      <c r="S290" s="460" t="s">
        <v>3181</v>
      </c>
      <c r="T290" s="9"/>
    </row>
    <row r="291" spans="1:20" s="2" customFormat="1" ht="4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3"/>
      <c r="T291" s="9"/>
    </row>
    <row r="292" spans="1:20" s="2" customFormat="1" ht="60">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65" t="s">
        <v>3565</v>
      </c>
      <c r="Q292" s="337" t="str">
        <f t="shared" si="79"/>
        <v>electricity-sector-main.html#subsidies</v>
      </c>
      <c r="R292" s="459"/>
      <c r="S292" s="460" t="s">
        <v>3182</v>
      </c>
      <c r="T292" s="9"/>
    </row>
    <row r="293" spans="1:20" s="2" customFormat="1" ht="45">
      <c r="A293" s="337" t="str">
        <f t="shared" si="80"/>
        <v>Electricity Supply</v>
      </c>
      <c r="B293" s="337" t="str">
        <f t="shared" si="77"/>
        <v>Subsidy for Capacity Construction</v>
      </c>
      <c r="C293" s="337" t="str">
        <f t="shared" si="77"/>
        <v>Perc Subsidy for Elec Capacity Construction</v>
      </c>
      <c r="D293" s="9" t="s">
        <v>3127</v>
      </c>
      <c r="E293" s="54"/>
      <c r="F293" s="9" t="s">
        <v>2778</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3"/>
      <c r="T293" s="9"/>
    </row>
    <row r="294" spans="1:20" s="2" customFormat="1" ht="45">
      <c r="A294" s="337" t="str">
        <f t="shared" si="80"/>
        <v>Electricity Supply</v>
      </c>
      <c r="B294" s="337" t="str">
        <f t="shared" si="77"/>
        <v>Subsidy for Capacity Construction</v>
      </c>
      <c r="C294" s="337" t="str">
        <f t="shared" si="77"/>
        <v>Perc Subsidy for Elec Capacity Construction</v>
      </c>
      <c r="D294" s="9" t="s">
        <v>3128</v>
      </c>
      <c r="E294" s="54"/>
      <c r="F294" s="9" t="s">
        <v>2931</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3"/>
      <c r="T294" s="9"/>
    </row>
    <row r="295" spans="1:20" s="2" customFormat="1" ht="45">
      <c r="A295" s="337" t="str">
        <f t="shared" si="80"/>
        <v>Electricity Supply</v>
      </c>
      <c r="B295" s="337" t="str">
        <f t="shared" si="77"/>
        <v>Subsidy for Capacity Construction</v>
      </c>
      <c r="C295" s="337" t="str">
        <f t="shared" si="77"/>
        <v>Perc Subsidy for Elec Capacity Construction</v>
      </c>
      <c r="D295" s="9" t="s">
        <v>3129</v>
      </c>
      <c r="E295" s="54"/>
      <c r="F295" s="9" t="s">
        <v>2780</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3"/>
      <c r="T295" s="9"/>
    </row>
    <row r="296" spans="1:20" s="5" customFormat="1" ht="30">
      <c r="A296" s="344" t="s">
        <v>8</v>
      </c>
      <c r="B296" s="344" t="s">
        <v>19</v>
      </c>
      <c r="C296" s="344" t="s">
        <v>141</v>
      </c>
      <c r="D296" s="54" t="s">
        <v>502</v>
      </c>
      <c r="E296" s="54"/>
      <c r="F296" s="9" t="s">
        <v>501</v>
      </c>
      <c r="G296" s="54"/>
      <c r="H296" s="55" t="s">
        <v>211</v>
      </c>
      <c r="I296" s="9" t="s">
        <v>49</v>
      </c>
      <c r="J296" s="77" t="s">
        <v>19</v>
      </c>
      <c r="K296" s="77" t="s">
        <v>3177</v>
      </c>
      <c r="L296" s="66"/>
      <c r="M296" s="66"/>
      <c r="N296" s="66"/>
      <c r="O296" s="54"/>
      <c r="P296" s="443"/>
      <c r="Q296" s="56"/>
      <c r="R296" s="405"/>
      <c r="S296" s="453"/>
      <c r="T296" s="56"/>
    </row>
    <row r="297" spans="1:20" s="5" customFormat="1" ht="30">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3"/>
      <c r="T297" s="56"/>
    </row>
    <row r="298" spans="1:20" s="5" customFormat="1" ht="13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65" t="s">
        <v>3568</v>
      </c>
      <c r="Q298" s="54" t="s">
        <v>240</v>
      </c>
      <c r="R298" s="405" t="s">
        <v>241</v>
      </c>
      <c r="S298" s="443" t="s">
        <v>172</v>
      </c>
      <c r="T298" s="54"/>
    </row>
    <row r="299" spans="1:20" s="5" customFormat="1" ht="30">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7"/>
      <c r="T299" s="56"/>
    </row>
    <row r="300" spans="1:20" ht="13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65" t="s">
        <v>3571</v>
      </c>
      <c r="Q300" s="54" t="s">
        <v>240</v>
      </c>
      <c r="R300" s="405" t="s">
        <v>241</v>
      </c>
      <c r="S300"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65" t="s">
        <v>3570</v>
      </c>
      <c r="Q301" s="54" t="s">
        <v>240</v>
      </c>
      <c r="R301" s="405" t="s">
        <v>241</v>
      </c>
      <c r="S301"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65" t="s">
        <v>3572</v>
      </c>
      <c r="Q302" s="54" t="s">
        <v>240</v>
      </c>
      <c r="R302" s="405" t="s">
        <v>241</v>
      </c>
      <c r="S302"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65" t="s">
        <v>3573</v>
      </c>
      <c r="Q303" s="54" t="s">
        <v>240</v>
      </c>
      <c r="R303" s="405" t="s">
        <v>241</v>
      </c>
      <c r="S303"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7"/>
      <c r="T304" s="54"/>
    </row>
    <row r="305" spans="1:20" ht="13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65" t="s">
        <v>3574</v>
      </c>
      <c r="Q305" s="54" t="s">
        <v>240</v>
      </c>
      <c r="R305" s="405" t="s">
        <v>241</v>
      </c>
      <c r="S305"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81"/>
        <v>Electricity Supply</v>
      </c>
      <c r="B306" s="75" t="str">
        <f t="shared" si="81"/>
        <v>Subsidy for Electricity Production</v>
      </c>
      <c r="C306" s="75" t="str">
        <f t="shared" si="81"/>
        <v>Subsidy for Elec Production by Fuel</v>
      </c>
      <c r="D306" s="9" t="s">
        <v>3127</v>
      </c>
      <c r="E306" s="54"/>
      <c r="F306" s="9" t="s">
        <v>2778</v>
      </c>
      <c r="G306" s="56"/>
      <c r="H306" s="55"/>
      <c r="I306" s="9" t="s">
        <v>49</v>
      </c>
      <c r="J306" s="75" t="str">
        <f t="shared" si="82"/>
        <v>Subsidy for Electricity Production</v>
      </c>
      <c r="K306" s="75" t="str">
        <f t="shared" si="82"/>
        <v>elec generation subsidy</v>
      </c>
      <c r="L306" s="67"/>
      <c r="M306" s="67"/>
      <c r="N306" s="67"/>
      <c r="O306" s="56"/>
      <c r="P306" s="443"/>
      <c r="Q306" s="54"/>
      <c r="R306" s="405"/>
      <c r="S306" s="457"/>
      <c r="T306" s="54"/>
    </row>
    <row r="307" spans="1:20" ht="30">
      <c r="A307" s="75" t="str">
        <f t="shared" si="81"/>
        <v>Electricity Supply</v>
      </c>
      <c r="B307" s="75" t="str">
        <f t="shared" si="81"/>
        <v>Subsidy for Electricity Production</v>
      </c>
      <c r="C307" s="75" t="str">
        <f t="shared" si="81"/>
        <v>Subsidy for Elec Production by Fuel</v>
      </c>
      <c r="D307" s="9" t="s">
        <v>3128</v>
      </c>
      <c r="E307" s="54"/>
      <c r="F307" s="9" t="s">
        <v>2931</v>
      </c>
      <c r="G307" s="56"/>
      <c r="H307" s="55"/>
      <c r="I307" s="9" t="s">
        <v>49</v>
      </c>
      <c r="J307" s="75" t="str">
        <f t="shared" si="82"/>
        <v>Subsidy for Electricity Production</v>
      </c>
      <c r="K307" s="75" t="str">
        <f t="shared" si="82"/>
        <v>elec generation subsidy</v>
      </c>
      <c r="L307" s="67"/>
      <c r="M307" s="67"/>
      <c r="N307" s="67"/>
      <c r="O307" s="56"/>
      <c r="P307" s="443"/>
      <c r="Q307" s="54"/>
      <c r="R307" s="405"/>
      <c r="S307" s="457"/>
      <c r="T307" s="54"/>
    </row>
    <row r="308" spans="1:20" ht="30">
      <c r="A308" s="75" t="str">
        <f t="shared" si="81"/>
        <v>Electricity Supply</v>
      </c>
      <c r="B308" s="75" t="str">
        <f t="shared" si="81"/>
        <v>Subsidy for Electricity Production</v>
      </c>
      <c r="C308" s="75" t="str">
        <f t="shared" si="81"/>
        <v>Subsidy for Elec Production by Fuel</v>
      </c>
      <c r="D308" s="9" t="s">
        <v>3129</v>
      </c>
      <c r="E308" s="54"/>
      <c r="F308" s="9" t="s">
        <v>2780</v>
      </c>
      <c r="G308" s="56"/>
      <c r="H308" s="55"/>
      <c r="I308" s="9" t="s">
        <v>49</v>
      </c>
      <c r="J308" s="75" t="str">
        <f t="shared" si="82"/>
        <v>Subsidy for Electricity Production</v>
      </c>
      <c r="K308" s="75" t="str">
        <f t="shared" si="82"/>
        <v>elec generation subsidy</v>
      </c>
      <c r="L308" s="67"/>
      <c r="M308" s="67"/>
      <c r="N308" s="67"/>
      <c r="O308" s="56"/>
      <c r="P308" s="443"/>
      <c r="Q308" s="54"/>
      <c r="R308" s="405"/>
      <c r="S308" s="457"/>
      <c r="T308" s="54"/>
    </row>
    <row r="309" spans="1:20" ht="105">
      <c r="A309" s="344" t="s">
        <v>9</v>
      </c>
      <c r="B309" s="344" t="s">
        <v>22</v>
      </c>
      <c r="C309" s="344" t="s">
        <v>3158</v>
      </c>
      <c r="D309" s="54"/>
      <c r="E309" s="54"/>
      <c r="F309" s="54"/>
      <c r="G309" s="54"/>
      <c r="H309" s="55">
        <v>43</v>
      </c>
      <c r="I309" s="54" t="s">
        <v>48</v>
      </c>
      <c r="J309" s="77" t="s">
        <v>22</v>
      </c>
      <c r="K309" s="77" t="s">
        <v>3159</v>
      </c>
      <c r="L309" s="60">
        <v>0</v>
      </c>
      <c r="M309" s="61">
        <v>1</v>
      </c>
      <c r="N309" s="61">
        <v>0.01</v>
      </c>
      <c r="O309" s="54" t="s">
        <v>37</v>
      </c>
      <c r="P309" s="443" t="s">
        <v>2617</v>
      </c>
      <c r="Q309" s="54" t="s">
        <v>242</v>
      </c>
      <c r="R309" s="405" t="s">
        <v>243</v>
      </c>
      <c r="S309" s="443" t="s">
        <v>2618</v>
      </c>
      <c r="T309" s="54"/>
    </row>
    <row r="310" spans="1:20" s="5" customFormat="1" ht="60">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75">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90">
      <c r="A312" s="344" t="s">
        <v>9</v>
      </c>
      <c r="B312" s="344" t="s">
        <v>110</v>
      </c>
      <c r="C312" s="344" t="s">
        <v>316</v>
      </c>
      <c r="D312" s="54" t="s">
        <v>144</v>
      </c>
      <c r="E312" s="54"/>
      <c r="F312" s="9" t="s">
        <v>2643</v>
      </c>
      <c r="G312" s="54"/>
      <c r="H312" s="55">
        <v>46</v>
      </c>
      <c r="I312" s="54" t="s">
        <v>48</v>
      </c>
      <c r="J312" s="77" t="s">
        <v>110</v>
      </c>
      <c r="K312" s="77" t="s">
        <v>2413</v>
      </c>
      <c r="L312" s="61">
        <v>0</v>
      </c>
      <c r="M312" s="61">
        <f>ROUND(MaxBoundCalculations!B189,2)</f>
        <v>0.33</v>
      </c>
      <c r="N312" s="61">
        <v>0.01</v>
      </c>
      <c r="O312" s="54" t="s">
        <v>34</v>
      </c>
      <c r="P312" s="443" t="s">
        <v>2746</v>
      </c>
      <c r="Q312" s="54" t="s">
        <v>248</v>
      </c>
      <c r="R312" s="405" t="s">
        <v>249</v>
      </c>
      <c r="S312" s="453" t="s">
        <v>2378</v>
      </c>
      <c r="T312" s="9" t="s">
        <v>2378</v>
      </c>
    </row>
    <row r="313" spans="1:20" s="5" customFormat="1" ht="90">
      <c r="A313" s="75" t="str">
        <f>A$312</f>
        <v>Industry</v>
      </c>
      <c r="B313" s="75" t="str">
        <f t="shared" ref="B313:C319" si="84">B$312</f>
        <v>Industry Energy Efficiency Standards</v>
      </c>
      <c r="C313" s="75" t="str">
        <f t="shared" si="84"/>
        <v>Percentage Improvement in Eqpt Efficiency Standards above BAU</v>
      </c>
      <c r="D313" s="9" t="s">
        <v>145</v>
      </c>
      <c r="E313" s="54"/>
      <c r="F313" s="9" t="s">
        <v>2644</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2746</v>
      </c>
      <c r="Q313" s="54" t="s">
        <v>248</v>
      </c>
      <c r="R313" s="405" t="s">
        <v>249</v>
      </c>
      <c r="S313" s="457"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90">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2645</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2746</v>
      </c>
      <c r="Q314" s="54" t="s">
        <v>248</v>
      </c>
      <c r="R314" s="405" t="s">
        <v>249</v>
      </c>
      <c r="S314" s="457"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90">
      <c r="A315" s="75" t="str">
        <f t="shared" si="89"/>
        <v>Industry</v>
      </c>
      <c r="B315" s="75" t="str">
        <f t="shared" si="84"/>
        <v>Industry Energy Efficiency Standards</v>
      </c>
      <c r="C315" s="75" t="str">
        <f t="shared" si="84"/>
        <v>Percentage Improvement in Eqpt Efficiency Standards above BAU</v>
      </c>
      <c r="D315" s="9" t="s">
        <v>147</v>
      </c>
      <c r="E315" s="54"/>
      <c r="F315" s="9" t="s">
        <v>2646</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2746</v>
      </c>
      <c r="Q315" s="54" t="s">
        <v>248</v>
      </c>
      <c r="R315" s="405" t="s">
        <v>249</v>
      </c>
      <c r="S315" s="457"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90">
      <c r="A316" s="75" t="str">
        <f t="shared" si="89"/>
        <v>Industry</v>
      </c>
      <c r="B316" s="75" t="str">
        <f t="shared" si="84"/>
        <v>Industry Energy Efficiency Standards</v>
      </c>
      <c r="C316" s="75" t="str">
        <f t="shared" si="84"/>
        <v>Percentage Improvement in Eqpt Efficiency Standards above BAU</v>
      </c>
      <c r="D316" s="9" t="s">
        <v>2718</v>
      </c>
      <c r="E316" s="54"/>
      <c r="F316" s="9" t="s">
        <v>3151</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2746</v>
      </c>
      <c r="Q316" s="54" t="s">
        <v>248</v>
      </c>
      <c r="R316" s="405" t="s">
        <v>249</v>
      </c>
      <c r="S316" s="457"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90">
      <c r="A317" s="75" t="str">
        <f t="shared" si="89"/>
        <v>Industry</v>
      </c>
      <c r="B317" s="75" t="str">
        <f t="shared" si="84"/>
        <v>Industry Energy Efficiency Standards</v>
      </c>
      <c r="C317" s="75" t="str">
        <f t="shared" si="84"/>
        <v>Percentage Improvement in Eqpt Efficiency Standards above BAU</v>
      </c>
      <c r="D317" s="9" t="s">
        <v>148</v>
      </c>
      <c r="E317" s="54"/>
      <c r="F317" s="9" t="s">
        <v>2717</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2746</v>
      </c>
      <c r="Q317" s="54" t="s">
        <v>248</v>
      </c>
      <c r="R317" s="405" t="s">
        <v>249</v>
      </c>
      <c r="S317" s="457"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90">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2746</v>
      </c>
      <c r="Q318" s="54" t="s">
        <v>248</v>
      </c>
      <c r="R318" s="405" t="s">
        <v>249</v>
      </c>
      <c r="S318" s="457"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90">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2746</v>
      </c>
      <c r="Q319" s="54" t="s">
        <v>248</v>
      </c>
      <c r="R319" s="405" t="s">
        <v>249</v>
      </c>
      <c r="S319" s="457"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30">
      <c r="A321" s="344" t="s">
        <v>9</v>
      </c>
      <c r="B321" s="344" t="s">
        <v>3048</v>
      </c>
      <c r="C321" s="344" t="s">
        <v>2628</v>
      </c>
      <c r="D321" s="54" t="s">
        <v>144</v>
      </c>
      <c r="E321" s="54" t="s">
        <v>2629</v>
      </c>
      <c r="F321" s="9" t="s">
        <v>2643</v>
      </c>
      <c r="G321" s="54" t="s">
        <v>2635</v>
      </c>
      <c r="H321" s="55">
        <v>381</v>
      </c>
      <c r="I321" s="54" t="s">
        <v>49</v>
      </c>
      <c r="J321" s="344" t="s">
        <v>3048</v>
      </c>
      <c r="K321" s="77" t="s">
        <v>2642</v>
      </c>
      <c r="L321" s="60">
        <v>0</v>
      </c>
      <c r="M321" s="60">
        <v>1</v>
      </c>
      <c r="N321" s="61">
        <v>0.01</v>
      </c>
      <c r="O321" s="54" t="s">
        <v>2641</v>
      </c>
      <c r="P321" s="447"/>
      <c r="Q321" s="54" t="s">
        <v>252</v>
      </c>
      <c r="R321" s="405" t="s">
        <v>3065</v>
      </c>
      <c r="S321" s="443"/>
      <c r="T321" s="54"/>
    </row>
    <row r="322" spans="1:20" ht="165">
      <c r="A322" s="75" t="str">
        <f t="shared" ref="A322:C353" si="90">A$321</f>
        <v>Industry</v>
      </c>
      <c r="B322" s="75" t="str">
        <f t="shared" si="90"/>
        <v>Electrification + Hydrogen</v>
      </c>
      <c r="C322" s="75" t="str">
        <f t="shared" si="90"/>
        <v>Fraction of Industrial Fuel Use Shifted to Other Fuels</v>
      </c>
      <c r="D322" s="54" t="s">
        <v>144</v>
      </c>
      <c r="E322" s="54" t="s">
        <v>2630</v>
      </c>
      <c r="F322" s="9" t="s">
        <v>2643</v>
      </c>
      <c r="G322" s="54" t="s">
        <v>2638</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3412</v>
      </c>
      <c r="Q322" s="75" t="str">
        <f t="shared" ref="Q322:R396" si="92">Q$321</f>
        <v>industry-ag-main.html#fuel-switching</v>
      </c>
      <c r="R322" s="397" t="str">
        <f t="shared" si="92"/>
        <v>industry-elec-and-hydrogen.html</v>
      </c>
      <c r="S322" s="443"/>
      <c r="T322" s="54"/>
    </row>
    <row r="323" spans="1:20" ht="165">
      <c r="A323" s="75" t="str">
        <f>A$321</f>
        <v>Industry</v>
      </c>
      <c r="B323" s="75" t="str">
        <f t="shared" si="90"/>
        <v>Electrification + Hydrogen</v>
      </c>
      <c r="C323" s="75" t="str">
        <f t="shared" si="90"/>
        <v>Fraction of Industrial Fuel Use Shifted to Other Fuels</v>
      </c>
      <c r="D323" s="54" t="s">
        <v>144</v>
      </c>
      <c r="E323" s="54" t="s">
        <v>2631</v>
      </c>
      <c r="F323" s="9" t="s">
        <v>2643</v>
      </c>
      <c r="G323" s="54" t="s">
        <v>2639</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3413</v>
      </c>
      <c r="Q323" s="75" t="str">
        <f t="shared" si="92"/>
        <v>industry-ag-main.html#fuel-switching</v>
      </c>
      <c r="R323" s="397" t="str">
        <f t="shared" si="92"/>
        <v>industry-elec-and-hydrogen.html</v>
      </c>
      <c r="S323" s="443"/>
      <c r="T323" s="54"/>
    </row>
    <row r="324" spans="1:20" ht="165">
      <c r="A324" s="75" t="str">
        <f t="shared" ref="A324:C355" si="93">A$321</f>
        <v>Industry</v>
      </c>
      <c r="B324" s="75" t="str">
        <f t="shared" si="90"/>
        <v>Electrification + Hydrogen</v>
      </c>
      <c r="C324" s="75" t="str">
        <f t="shared" si="90"/>
        <v>Fraction of Industrial Fuel Use Shifted to Other Fuels</v>
      </c>
      <c r="D324" s="54" t="s">
        <v>144</v>
      </c>
      <c r="E324" s="54" t="s">
        <v>2632</v>
      </c>
      <c r="F324" s="9" t="s">
        <v>2643</v>
      </c>
      <c r="G324" s="54" t="s">
        <v>2636</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3414</v>
      </c>
      <c r="Q324" s="75" t="str">
        <f t="shared" si="92"/>
        <v>industry-ag-main.html#fuel-switching</v>
      </c>
      <c r="R324" s="397" t="str">
        <f t="shared" si="92"/>
        <v>industry-elec-and-hydrogen.html</v>
      </c>
      <c r="S324" s="443"/>
      <c r="T324" s="54"/>
    </row>
    <row r="325" spans="1:20" ht="165">
      <c r="A325" s="75" t="str">
        <f t="shared" si="93"/>
        <v>Industry</v>
      </c>
      <c r="B325" s="75" t="str">
        <f t="shared" si="90"/>
        <v>Electrification + Hydrogen</v>
      </c>
      <c r="C325" s="75" t="str">
        <f t="shared" si="90"/>
        <v>Fraction of Industrial Fuel Use Shifted to Other Fuels</v>
      </c>
      <c r="D325" s="54" t="s">
        <v>144</v>
      </c>
      <c r="E325" s="54" t="s">
        <v>2633</v>
      </c>
      <c r="F325" s="9" t="s">
        <v>2643</v>
      </c>
      <c r="G325" s="54" t="s">
        <v>2637</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3415</v>
      </c>
      <c r="Q325" s="75" t="str">
        <f t="shared" si="92"/>
        <v>industry-ag-main.html#fuel-switching</v>
      </c>
      <c r="R325" s="397" t="str">
        <f t="shared" si="92"/>
        <v>industry-elec-and-hydrogen.html</v>
      </c>
      <c r="S325" s="443"/>
      <c r="T325" s="54"/>
    </row>
    <row r="326" spans="1:20" ht="30">
      <c r="A326" s="75" t="str">
        <f t="shared" si="93"/>
        <v>Industry</v>
      </c>
      <c r="B326" s="75" t="str">
        <f t="shared" si="90"/>
        <v>Electrification + Hydrogen</v>
      </c>
      <c r="C326" s="75" t="str">
        <f t="shared" si="90"/>
        <v>Fraction of Industrial Fuel Use Shifted to Other Fuels</v>
      </c>
      <c r="D326" s="54" t="s">
        <v>144</v>
      </c>
      <c r="E326" s="54" t="s">
        <v>2634</v>
      </c>
      <c r="F326" s="9" t="s">
        <v>2643</v>
      </c>
      <c r="G326" s="54" t="s">
        <v>2640</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30">
      <c r="A327" s="75" t="str">
        <f t="shared" si="93"/>
        <v>Industry</v>
      </c>
      <c r="B327" s="75" t="str">
        <f t="shared" si="90"/>
        <v>Electrification + Hydrogen</v>
      </c>
      <c r="C327" s="75" t="str">
        <f t="shared" si="90"/>
        <v>Fraction of Industrial Fuel Use Shifted to Other Fuels</v>
      </c>
      <c r="D327" s="54" t="s">
        <v>144</v>
      </c>
      <c r="E327" s="54" t="s">
        <v>3069</v>
      </c>
      <c r="F327" s="9" t="s">
        <v>2643</v>
      </c>
      <c r="G327" s="54" t="s">
        <v>3072</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65">
      <c r="A328" s="75" t="str">
        <f t="shared" si="93"/>
        <v>Industry</v>
      </c>
      <c r="B328" s="75" t="str">
        <f t="shared" si="90"/>
        <v>Electrification + Hydrogen</v>
      </c>
      <c r="C328" s="75" t="str">
        <f t="shared" si="90"/>
        <v>Fraction of Industrial Fuel Use Shifted to Other Fuels</v>
      </c>
      <c r="D328" s="54" t="s">
        <v>144</v>
      </c>
      <c r="E328" s="54" t="s">
        <v>3070</v>
      </c>
      <c r="F328" s="9" t="s">
        <v>2643</v>
      </c>
      <c r="G328" s="54" t="s">
        <v>3074</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3416</v>
      </c>
      <c r="Q328" s="75" t="str">
        <f t="shared" si="92"/>
        <v>industry-ag-main.html#fuel-switching</v>
      </c>
      <c r="R328" s="397" t="str">
        <f t="shared" si="92"/>
        <v>industry-elec-and-hydrogen.html</v>
      </c>
      <c r="S328" s="443"/>
      <c r="T328" s="54"/>
    </row>
    <row r="329" spans="1:20" ht="165">
      <c r="A329" s="75" t="str">
        <f t="shared" si="93"/>
        <v>Industry</v>
      </c>
      <c r="B329" s="75" t="str">
        <f t="shared" si="90"/>
        <v>Electrification + Hydrogen</v>
      </c>
      <c r="C329" s="75" t="str">
        <f t="shared" si="90"/>
        <v>Fraction of Industrial Fuel Use Shifted to Other Fuels</v>
      </c>
      <c r="D329" s="54" t="s">
        <v>144</v>
      </c>
      <c r="E329" s="54" t="s">
        <v>3071</v>
      </c>
      <c r="F329" s="9" t="s">
        <v>2643</v>
      </c>
      <c r="G329" s="54" t="s">
        <v>3075</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3417</v>
      </c>
      <c r="Q329" s="75" t="str">
        <f t="shared" si="92"/>
        <v>industry-ag-main.html#fuel-switching</v>
      </c>
      <c r="R329" s="397" t="str">
        <f t="shared" si="92"/>
        <v>industry-elec-and-hydrogen.html</v>
      </c>
      <c r="S329" s="443"/>
      <c r="T329" s="54"/>
    </row>
    <row r="330" spans="1:20" ht="30">
      <c r="A330" s="75" t="str">
        <f t="shared" si="93"/>
        <v>Industry</v>
      </c>
      <c r="B330" s="75" t="str">
        <f t="shared" si="90"/>
        <v>Electrification + Hydrogen</v>
      </c>
      <c r="C330" s="75" t="str">
        <f t="shared" si="90"/>
        <v>Fraction of Industrial Fuel Use Shifted to Other Fuels</v>
      </c>
      <c r="D330" s="54" t="s">
        <v>144</v>
      </c>
      <c r="E330" s="54" t="s">
        <v>3068</v>
      </c>
      <c r="F330" s="9" t="s">
        <v>2643</v>
      </c>
      <c r="G330" s="54" t="s">
        <v>3073</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30">
      <c r="A331" s="75" t="str">
        <f t="shared" si="93"/>
        <v>Industry</v>
      </c>
      <c r="B331" s="75" t="str">
        <f t="shared" si="90"/>
        <v>Electrification + Hydrogen</v>
      </c>
      <c r="C331" s="75" t="str">
        <f t="shared" si="90"/>
        <v>Fraction of Industrial Fuel Use Shifted to Other Fuels</v>
      </c>
      <c r="D331" s="9" t="s">
        <v>145</v>
      </c>
      <c r="E331" s="54" t="s">
        <v>2629</v>
      </c>
      <c r="F331" s="9" t="s">
        <v>2644</v>
      </c>
      <c r="G331" s="54" t="s">
        <v>2635</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65">
      <c r="A332" s="75" t="str">
        <f t="shared" si="93"/>
        <v>Industry</v>
      </c>
      <c r="B332" s="75" t="str">
        <f t="shared" si="90"/>
        <v>Electrification + Hydrogen</v>
      </c>
      <c r="C332" s="75" t="str">
        <f t="shared" si="90"/>
        <v>Fraction of Industrial Fuel Use Shifted to Other Fuels</v>
      </c>
      <c r="D332" s="9" t="s">
        <v>145</v>
      </c>
      <c r="E332" s="54" t="s">
        <v>2630</v>
      </c>
      <c r="F332" s="9" t="s">
        <v>2644</v>
      </c>
      <c r="G332" s="54" t="s">
        <v>2638</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3418</v>
      </c>
      <c r="Q332" s="75" t="str">
        <f t="shared" si="92"/>
        <v>industry-ag-main.html#fuel-switching</v>
      </c>
      <c r="R332" s="397" t="str">
        <f t="shared" si="92"/>
        <v>industry-elec-and-hydrogen.html</v>
      </c>
      <c r="S332" s="443"/>
      <c r="T332" s="54"/>
    </row>
    <row r="333" spans="1:20" ht="165">
      <c r="A333" s="75" t="str">
        <f t="shared" si="93"/>
        <v>Industry</v>
      </c>
      <c r="B333" s="75" t="str">
        <f t="shared" si="90"/>
        <v>Electrification + Hydrogen</v>
      </c>
      <c r="C333" s="75" t="str">
        <f t="shared" si="90"/>
        <v>Fraction of Industrial Fuel Use Shifted to Other Fuels</v>
      </c>
      <c r="D333" s="9" t="s">
        <v>145</v>
      </c>
      <c r="E333" s="54" t="s">
        <v>2631</v>
      </c>
      <c r="F333" s="9" t="s">
        <v>2644</v>
      </c>
      <c r="G333" s="54" t="s">
        <v>2639</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3419</v>
      </c>
      <c r="Q333" s="75" t="str">
        <f t="shared" si="92"/>
        <v>industry-ag-main.html#fuel-switching</v>
      </c>
      <c r="R333" s="397" t="str">
        <f t="shared" si="92"/>
        <v>industry-elec-and-hydrogen.html</v>
      </c>
      <c r="S333" s="443"/>
      <c r="T333" s="54"/>
    </row>
    <row r="334" spans="1:20" ht="165">
      <c r="A334" s="75" t="str">
        <f t="shared" si="93"/>
        <v>Industry</v>
      </c>
      <c r="B334" s="75" t="str">
        <f t="shared" si="90"/>
        <v>Electrification + Hydrogen</v>
      </c>
      <c r="C334" s="75" t="str">
        <f t="shared" si="90"/>
        <v>Fraction of Industrial Fuel Use Shifted to Other Fuels</v>
      </c>
      <c r="D334" s="9" t="s">
        <v>145</v>
      </c>
      <c r="E334" s="54" t="s">
        <v>2632</v>
      </c>
      <c r="F334" s="9" t="s">
        <v>2644</v>
      </c>
      <c r="G334" s="54" t="s">
        <v>2636</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3420</v>
      </c>
      <c r="Q334" s="75" t="str">
        <f t="shared" si="92"/>
        <v>industry-ag-main.html#fuel-switching</v>
      </c>
      <c r="R334" s="397" t="str">
        <f t="shared" si="92"/>
        <v>industry-elec-and-hydrogen.html</v>
      </c>
      <c r="S334" s="443"/>
      <c r="T334" s="54"/>
    </row>
    <row r="335" spans="1:20" ht="30">
      <c r="A335" s="75" t="str">
        <f t="shared" si="93"/>
        <v>Industry</v>
      </c>
      <c r="B335" s="75" t="str">
        <f t="shared" si="90"/>
        <v>Electrification + Hydrogen</v>
      </c>
      <c r="C335" s="75" t="str">
        <f t="shared" si="90"/>
        <v>Fraction of Industrial Fuel Use Shifted to Other Fuels</v>
      </c>
      <c r="D335" s="9" t="s">
        <v>145</v>
      </c>
      <c r="E335" s="54" t="s">
        <v>2633</v>
      </c>
      <c r="F335" s="9" t="s">
        <v>2644</v>
      </c>
      <c r="G335" s="54" t="s">
        <v>2637</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30">
      <c r="A336" s="75" t="str">
        <f t="shared" si="93"/>
        <v>Industry</v>
      </c>
      <c r="B336" s="75" t="str">
        <f t="shared" si="90"/>
        <v>Electrification + Hydrogen</v>
      </c>
      <c r="C336" s="75" t="str">
        <f t="shared" si="90"/>
        <v>Fraction of Industrial Fuel Use Shifted to Other Fuels</v>
      </c>
      <c r="D336" s="9" t="s">
        <v>145</v>
      </c>
      <c r="E336" s="54" t="s">
        <v>2634</v>
      </c>
      <c r="F336" s="9" t="s">
        <v>2644</v>
      </c>
      <c r="G336" s="54" t="s">
        <v>2640</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65">
      <c r="A337" s="75" t="str">
        <f t="shared" si="93"/>
        <v>Industry</v>
      </c>
      <c r="B337" s="75" t="str">
        <f t="shared" si="90"/>
        <v>Electrification + Hydrogen</v>
      </c>
      <c r="C337" s="75" t="str">
        <f t="shared" si="90"/>
        <v>Fraction of Industrial Fuel Use Shifted to Other Fuels</v>
      </c>
      <c r="D337" s="9" t="s">
        <v>145</v>
      </c>
      <c r="E337" s="54" t="s">
        <v>3069</v>
      </c>
      <c r="F337" s="9" t="s">
        <v>2644</v>
      </c>
      <c r="G337" s="54" t="s">
        <v>3072</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3421</v>
      </c>
      <c r="Q337" s="75" t="str">
        <f t="shared" si="92"/>
        <v>industry-ag-main.html#fuel-switching</v>
      </c>
      <c r="R337" s="397" t="str">
        <f t="shared" si="92"/>
        <v>industry-elec-and-hydrogen.html</v>
      </c>
      <c r="S337" s="443"/>
      <c r="T337" s="54"/>
    </row>
    <row r="338" spans="1:20" ht="30">
      <c r="A338" s="75" t="str">
        <f t="shared" si="93"/>
        <v>Industry</v>
      </c>
      <c r="B338" s="75" t="str">
        <f t="shared" si="90"/>
        <v>Electrification + Hydrogen</v>
      </c>
      <c r="C338" s="75" t="str">
        <f t="shared" si="90"/>
        <v>Fraction of Industrial Fuel Use Shifted to Other Fuels</v>
      </c>
      <c r="D338" s="9" t="s">
        <v>145</v>
      </c>
      <c r="E338" s="54" t="s">
        <v>3070</v>
      </c>
      <c r="F338" s="9" t="s">
        <v>2644</v>
      </c>
      <c r="G338" s="54" t="s">
        <v>3074</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30">
      <c r="A339" s="75" t="str">
        <f t="shared" si="93"/>
        <v>Industry</v>
      </c>
      <c r="B339" s="75" t="str">
        <f t="shared" si="90"/>
        <v>Electrification + Hydrogen</v>
      </c>
      <c r="C339" s="75" t="str">
        <f t="shared" si="90"/>
        <v>Fraction of Industrial Fuel Use Shifted to Other Fuels</v>
      </c>
      <c r="D339" s="9" t="s">
        <v>145</v>
      </c>
      <c r="E339" s="54" t="s">
        <v>3071</v>
      </c>
      <c r="F339" s="9" t="s">
        <v>2644</v>
      </c>
      <c r="G339" s="54" t="s">
        <v>3075</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30">
      <c r="A340" s="75" t="str">
        <f t="shared" si="93"/>
        <v>Industry</v>
      </c>
      <c r="B340" s="75" t="str">
        <f t="shared" si="90"/>
        <v>Electrification + Hydrogen</v>
      </c>
      <c r="C340" s="75" t="str">
        <f t="shared" si="90"/>
        <v>Fraction of Industrial Fuel Use Shifted to Other Fuels</v>
      </c>
      <c r="D340" s="9" t="s">
        <v>145</v>
      </c>
      <c r="E340" s="54" t="s">
        <v>3068</v>
      </c>
      <c r="F340" s="9" t="s">
        <v>2644</v>
      </c>
      <c r="G340" s="54" t="s">
        <v>3073</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30">
      <c r="A341" s="75" t="str">
        <f t="shared" si="93"/>
        <v>Industry</v>
      </c>
      <c r="B341" s="75" t="str">
        <f t="shared" si="90"/>
        <v>Electrification + Hydrogen</v>
      </c>
      <c r="C341" s="75" t="str">
        <f t="shared" si="90"/>
        <v>Fraction of Industrial Fuel Use Shifted to Other Fuels</v>
      </c>
      <c r="D341" s="9" t="s">
        <v>146</v>
      </c>
      <c r="E341" s="54" t="s">
        <v>2629</v>
      </c>
      <c r="F341" s="9" t="s">
        <v>2645</v>
      </c>
      <c r="G341" s="54" t="s">
        <v>2635</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65">
      <c r="A342" s="75" t="str">
        <f t="shared" si="93"/>
        <v>Industry</v>
      </c>
      <c r="B342" s="75" t="str">
        <f t="shared" si="90"/>
        <v>Electrification + Hydrogen</v>
      </c>
      <c r="C342" s="75" t="str">
        <f t="shared" si="90"/>
        <v>Fraction of Industrial Fuel Use Shifted to Other Fuels</v>
      </c>
      <c r="D342" s="9" t="s">
        <v>146</v>
      </c>
      <c r="E342" s="54" t="s">
        <v>2630</v>
      </c>
      <c r="F342" s="9" t="s">
        <v>2645</v>
      </c>
      <c r="G342" s="54" t="s">
        <v>2638</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3422</v>
      </c>
      <c r="Q342" s="75" t="str">
        <f t="shared" si="92"/>
        <v>industry-ag-main.html#fuel-switching</v>
      </c>
      <c r="R342" s="397" t="str">
        <f t="shared" si="92"/>
        <v>industry-elec-and-hydrogen.html</v>
      </c>
      <c r="S342" s="443"/>
      <c r="T342" s="54"/>
    </row>
    <row r="343" spans="1:20" ht="165">
      <c r="A343" s="75" t="str">
        <f t="shared" si="93"/>
        <v>Industry</v>
      </c>
      <c r="B343" s="75" t="str">
        <f t="shared" si="90"/>
        <v>Electrification + Hydrogen</v>
      </c>
      <c r="C343" s="75" t="str">
        <f t="shared" si="90"/>
        <v>Fraction of Industrial Fuel Use Shifted to Other Fuels</v>
      </c>
      <c r="D343" s="9" t="s">
        <v>146</v>
      </c>
      <c r="E343" s="54" t="s">
        <v>2631</v>
      </c>
      <c r="F343" s="9" t="s">
        <v>2645</v>
      </c>
      <c r="G343" s="54" t="s">
        <v>2639</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3423</v>
      </c>
      <c r="Q343" s="75" t="str">
        <f t="shared" si="92"/>
        <v>industry-ag-main.html#fuel-switching</v>
      </c>
      <c r="R343" s="397" t="str">
        <f t="shared" si="92"/>
        <v>industry-elec-and-hydrogen.html</v>
      </c>
      <c r="S343" s="443"/>
      <c r="T343" s="54"/>
    </row>
    <row r="344" spans="1:20" ht="30">
      <c r="A344" s="75" t="str">
        <f t="shared" si="93"/>
        <v>Industry</v>
      </c>
      <c r="B344" s="75" t="str">
        <f t="shared" si="90"/>
        <v>Electrification + Hydrogen</v>
      </c>
      <c r="C344" s="75" t="str">
        <f t="shared" si="90"/>
        <v>Fraction of Industrial Fuel Use Shifted to Other Fuels</v>
      </c>
      <c r="D344" s="9" t="s">
        <v>146</v>
      </c>
      <c r="E344" s="54" t="s">
        <v>2632</v>
      </c>
      <c r="F344" s="9" t="s">
        <v>2645</v>
      </c>
      <c r="G344" s="54" t="s">
        <v>2636</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65">
      <c r="A345" s="75" t="str">
        <f t="shared" si="93"/>
        <v>Industry</v>
      </c>
      <c r="B345" s="75" t="str">
        <f t="shared" si="90"/>
        <v>Electrification + Hydrogen</v>
      </c>
      <c r="C345" s="75" t="str">
        <f t="shared" si="90"/>
        <v>Fraction of Industrial Fuel Use Shifted to Other Fuels</v>
      </c>
      <c r="D345" s="9" t="s">
        <v>146</v>
      </c>
      <c r="E345" s="54" t="s">
        <v>2633</v>
      </c>
      <c r="F345" s="9" t="s">
        <v>2645</v>
      </c>
      <c r="G345" s="54" t="s">
        <v>2637</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3424</v>
      </c>
      <c r="Q345" s="75" t="str">
        <f t="shared" si="92"/>
        <v>industry-ag-main.html#fuel-switching</v>
      </c>
      <c r="R345" s="397" t="str">
        <f t="shared" si="92"/>
        <v>industry-elec-and-hydrogen.html</v>
      </c>
      <c r="S345" s="443"/>
      <c r="T345" s="54"/>
    </row>
    <row r="346" spans="1:20" ht="30">
      <c r="A346" s="75" t="str">
        <f t="shared" si="93"/>
        <v>Industry</v>
      </c>
      <c r="B346" s="75" t="str">
        <f t="shared" si="90"/>
        <v>Electrification + Hydrogen</v>
      </c>
      <c r="C346" s="75" t="str">
        <f t="shared" si="90"/>
        <v>Fraction of Industrial Fuel Use Shifted to Other Fuels</v>
      </c>
      <c r="D346" s="9" t="s">
        <v>146</v>
      </c>
      <c r="E346" s="54" t="s">
        <v>2634</v>
      </c>
      <c r="F346" s="9" t="s">
        <v>2645</v>
      </c>
      <c r="G346" s="54" t="s">
        <v>2640</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30">
      <c r="A347" s="75" t="str">
        <f t="shared" si="93"/>
        <v>Industry</v>
      </c>
      <c r="B347" s="75" t="str">
        <f t="shared" si="90"/>
        <v>Electrification + Hydrogen</v>
      </c>
      <c r="C347" s="75" t="str">
        <f t="shared" si="90"/>
        <v>Fraction of Industrial Fuel Use Shifted to Other Fuels</v>
      </c>
      <c r="D347" s="9" t="s">
        <v>146</v>
      </c>
      <c r="E347" s="54" t="s">
        <v>3069</v>
      </c>
      <c r="F347" s="9" t="s">
        <v>2645</v>
      </c>
      <c r="G347" s="54" t="s">
        <v>3072</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65">
      <c r="A348" s="75" t="str">
        <f t="shared" si="93"/>
        <v>Industry</v>
      </c>
      <c r="B348" s="75" t="str">
        <f t="shared" si="90"/>
        <v>Electrification + Hydrogen</v>
      </c>
      <c r="C348" s="75" t="str">
        <f t="shared" si="90"/>
        <v>Fraction of Industrial Fuel Use Shifted to Other Fuels</v>
      </c>
      <c r="D348" s="9" t="s">
        <v>146</v>
      </c>
      <c r="E348" s="54" t="s">
        <v>3070</v>
      </c>
      <c r="F348" s="9" t="s">
        <v>2645</v>
      </c>
      <c r="G348" s="54" t="s">
        <v>3074</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3425</v>
      </c>
      <c r="Q348" s="75" t="str">
        <f t="shared" si="92"/>
        <v>industry-ag-main.html#fuel-switching</v>
      </c>
      <c r="R348" s="397" t="str">
        <f t="shared" si="92"/>
        <v>industry-elec-and-hydrogen.html</v>
      </c>
      <c r="S348" s="443"/>
      <c r="T348" s="54"/>
    </row>
    <row r="349" spans="1:20" ht="165">
      <c r="A349" s="75" t="str">
        <f t="shared" si="93"/>
        <v>Industry</v>
      </c>
      <c r="B349" s="75" t="str">
        <f t="shared" si="90"/>
        <v>Electrification + Hydrogen</v>
      </c>
      <c r="C349" s="75" t="str">
        <f t="shared" si="90"/>
        <v>Fraction of Industrial Fuel Use Shifted to Other Fuels</v>
      </c>
      <c r="D349" s="9" t="s">
        <v>146</v>
      </c>
      <c r="E349" s="54" t="s">
        <v>3071</v>
      </c>
      <c r="F349" s="9" t="s">
        <v>2645</v>
      </c>
      <c r="G349" s="54" t="s">
        <v>3075</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3426</v>
      </c>
      <c r="Q349" s="75" t="str">
        <f t="shared" si="92"/>
        <v>industry-ag-main.html#fuel-switching</v>
      </c>
      <c r="R349" s="397" t="str">
        <f t="shared" si="92"/>
        <v>industry-elec-and-hydrogen.html</v>
      </c>
      <c r="S349" s="443"/>
      <c r="T349" s="54"/>
    </row>
    <row r="350" spans="1:20" ht="30">
      <c r="A350" s="75" t="str">
        <f t="shared" si="93"/>
        <v>Industry</v>
      </c>
      <c r="B350" s="75" t="str">
        <f t="shared" si="90"/>
        <v>Electrification + Hydrogen</v>
      </c>
      <c r="C350" s="75" t="str">
        <f t="shared" si="90"/>
        <v>Fraction of Industrial Fuel Use Shifted to Other Fuels</v>
      </c>
      <c r="D350" s="9" t="s">
        <v>146</v>
      </c>
      <c r="E350" s="54" t="s">
        <v>3068</v>
      </c>
      <c r="F350" s="9" t="s">
        <v>2645</v>
      </c>
      <c r="G350" s="54" t="s">
        <v>3073</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30">
      <c r="A351" s="75" t="str">
        <f t="shared" si="93"/>
        <v>Industry</v>
      </c>
      <c r="B351" s="75" t="str">
        <f t="shared" si="90"/>
        <v>Electrification + Hydrogen</v>
      </c>
      <c r="C351" s="75" t="str">
        <f t="shared" si="90"/>
        <v>Fraction of Industrial Fuel Use Shifted to Other Fuels</v>
      </c>
      <c r="D351" s="9" t="s">
        <v>147</v>
      </c>
      <c r="E351" s="54" t="s">
        <v>2629</v>
      </c>
      <c r="F351" s="9" t="s">
        <v>2646</v>
      </c>
      <c r="G351" s="54" t="s">
        <v>2635</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65">
      <c r="A352" s="75" t="str">
        <f t="shared" si="93"/>
        <v>Industry</v>
      </c>
      <c r="B352" s="75" t="str">
        <f t="shared" si="90"/>
        <v>Electrification + Hydrogen</v>
      </c>
      <c r="C352" s="75" t="str">
        <f t="shared" si="90"/>
        <v>Fraction of Industrial Fuel Use Shifted to Other Fuels</v>
      </c>
      <c r="D352" s="9" t="s">
        <v>147</v>
      </c>
      <c r="E352" s="54" t="s">
        <v>2630</v>
      </c>
      <c r="F352" s="9" t="s">
        <v>2646</v>
      </c>
      <c r="G352" s="54" t="s">
        <v>2638</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3427</v>
      </c>
      <c r="Q352" s="75" t="str">
        <f t="shared" si="92"/>
        <v>industry-ag-main.html#fuel-switching</v>
      </c>
      <c r="R352" s="397" t="str">
        <f t="shared" si="92"/>
        <v>industry-elec-and-hydrogen.html</v>
      </c>
      <c r="S352" s="443"/>
      <c r="T352" s="54"/>
    </row>
    <row r="353" spans="1:20" ht="165">
      <c r="A353" s="75" t="str">
        <f t="shared" si="93"/>
        <v>Industry</v>
      </c>
      <c r="B353" s="75" t="str">
        <f t="shared" si="90"/>
        <v>Electrification + Hydrogen</v>
      </c>
      <c r="C353" s="75" t="str">
        <f t="shared" si="90"/>
        <v>Fraction of Industrial Fuel Use Shifted to Other Fuels</v>
      </c>
      <c r="D353" s="9" t="s">
        <v>147</v>
      </c>
      <c r="E353" s="54" t="s">
        <v>2631</v>
      </c>
      <c r="F353" s="9" t="s">
        <v>2646</v>
      </c>
      <c r="G353" s="54" t="s">
        <v>2639</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3428</v>
      </c>
      <c r="Q353" s="75" t="str">
        <f t="shared" si="92"/>
        <v>industry-ag-main.html#fuel-switching</v>
      </c>
      <c r="R353" s="397" t="str">
        <f t="shared" si="92"/>
        <v>industry-elec-and-hydrogen.html</v>
      </c>
      <c r="S353" s="443"/>
      <c r="T353" s="54"/>
    </row>
    <row r="354" spans="1:20" ht="30">
      <c r="A354" s="75" t="str">
        <f t="shared" si="93"/>
        <v>Industry</v>
      </c>
      <c r="B354" s="75" t="str">
        <f t="shared" si="93"/>
        <v>Electrification + Hydrogen</v>
      </c>
      <c r="C354" s="75" t="str">
        <f t="shared" si="93"/>
        <v>Fraction of Industrial Fuel Use Shifted to Other Fuels</v>
      </c>
      <c r="D354" s="9" t="s">
        <v>147</v>
      </c>
      <c r="E354" s="54" t="s">
        <v>2632</v>
      </c>
      <c r="F354" s="9" t="s">
        <v>2646</v>
      </c>
      <c r="G354" s="54" t="s">
        <v>2636</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65">
      <c r="A355" s="75" t="str">
        <f t="shared" si="93"/>
        <v>Industry</v>
      </c>
      <c r="B355" s="75" t="str">
        <f t="shared" si="93"/>
        <v>Electrification + Hydrogen</v>
      </c>
      <c r="C355" s="75" t="str">
        <f t="shared" si="93"/>
        <v>Fraction of Industrial Fuel Use Shifted to Other Fuels</v>
      </c>
      <c r="D355" s="9" t="s">
        <v>147</v>
      </c>
      <c r="E355" s="54" t="s">
        <v>2633</v>
      </c>
      <c r="F355" s="9" t="s">
        <v>2646</v>
      </c>
      <c r="G355" s="54" t="s">
        <v>2637</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3429</v>
      </c>
      <c r="Q355" s="75" t="str">
        <f t="shared" si="92"/>
        <v>industry-ag-main.html#fuel-switching</v>
      </c>
      <c r="R355" s="397" t="str">
        <f t="shared" si="92"/>
        <v>industry-elec-and-hydrogen.html</v>
      </c>
      <c r="S355" s="443"/>
      <c r="T355" s="54"/>
    </row>
    <row r="356" spans="1:20" ht="30">
      <c r="A356" s="75" t="str">
        <f t="shared" ref="A356:C400" si="96">A$321</f>
        <v>Industry</v>
      </c>
      <c r="B356" s="75" t="str">
        <f t="shared" si="96"/>
        <v>Electrification + Hydrogen</v>
      </c>
      <c r="C356" s="75" t="str">
        <f t="shared" si="96"/>
        <v>Fraction of Industrial Fuel Use Shifted to Other Fuels</v>
      </c>
      <c r="D356" s="9" t="s">
        <v>147</v>
      </c>
      <c r="E356" s="54" t="s">
        <v>2634</v>
      </c>
      <c r="F356" s="9" t="s">
        <v>2646</v>
      </c>
      <c r="G356" s="54" t="s">
        <v>2640</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30">
      <c r="A357" s="75" t="str">
        <f t="shared" si="96"/>
        <v>Industry</v>
      </c>
      <c r="B357" s="75" t="str">
        <f t="shared" si="96"/>
        <v>Electrification + Hydrogen</v>
      </c>
      <c r="C357" s="75" t="str">
        <f t="shared" si="96"/>
        <v>Fraction of Industrial Fuel Use Shifted to Other Fuels</v>
      </c>
      <c r="D357" s="9" t="s">
        <v>147</v>
      </c>
      <c r="E357" s="54" t="s">
        <v>3069</v>
      </c>
      <c r="F357" s="9" t="s">
        <v>2646</v>
      </c>
      <c r="G357" s="54" t="s">
        <v>3072</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65">
      <c r="A358" s="75" t="str">
        <f t="shared" si="96"/>
        <v>Industry</v>
      </c>
      <c r="B358" s="75" t="str">
        <f t="shared" si="96"/>
        <v>Electrification + Hydrogen</v>
      </c>
      <c r="C358" s="75" t="str">
        <f t="shared" si="96"/>
        <v>Fraction of Industrial Fuel Use Shifted to Other Fuels</v>
      </c>
      <c r="D358" s="9" t="s">
        <v>147</v>
      </c>
      <c r="E358" s="54" t="s">
        <v>3070</v>
      </c>
      <c r="F358" s="9" t="s">
        <v>2646</v>
      </c>
      <c r="G358" s="54" t="s">
        <v>3074</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3430</v>
      </c>
      <c r="Q358" s="75" t="str">
        <f t="shared" si="92"/>
        <v>industry-ag-main.html#fuel-switching</v>
      </c>
      <c r="R358" s="397" t="str">
        <f t="shared" si="92"/>
        <v>industry-elec-and-hydrogen.html</v>
      </c>
      <c r="S358" s="443"/>
      <c r="T358" s="54"/>
    </row>
    <row r="359" spans="1:20" ht="165">
      <c r="A359" s="75" t="str">
        <f t="shared" si="96"/>
        <v>Industry</v>
      </c>
      <c r="B359" s="75" t="str">
        <f t="shared" si="96"/>
        <v>Electrification + Hydrogen</v>
      </c>
      <c r="C359" s="75" t="str">
        <f t="shared" si="96"/>
        <v>Fraction of Industrial Fuel Use Shifted to Other Fuels</v>
      </c>
      <c r="D359" s="9" t="s">
        <v>147</v>
      </c>
      <c r="E359" s="54" t="s">
        <v>3071</v>
      </c>
      <c r="F359" s="9" t="s">
        <v>2646</v>
      </c>
      <c r="G359" s="54" t="s">
        <v>3075</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3431</v>
      </c>
      <c r="Q359" s="75" t="str">
        <f t="shared" si="92"/>
        <v>industry-ag-main.html#fuel-switching</v>
      </c>
      <c r="R359" s="397" t="str">
        <f t="shared" si="92"/>
        <v>industry-elec-and-hydrogen.html</v>
      </c>
      <c r="S359" s="443"/>
      <c r="T359" s="54"/>
    </row>
    <row r="360" spans="1:20" ht="30">
      <c r="A360" s="75" t="str">
        <f t="shared" si="96"/>
        <v>Industry</v>
      </c>
      <c r="B360" s="75" t="str">
        <f t="shared" si="96"/>
        <v>Electrification + Hydrogen</v>
      </c>
      <c r="C360" s="75" t="str">
        <f t="shared" si="96"/>
        <v>Fraction of Industrial Fuel Use Shifted to Other Fuels</v>
      </c>
      <c r="D360" s="9" t="s">
        <v>147</v>
      </c>
      <c r="E360" s="54" t="s">
        <v>3068</v>
      </c>
      <c r="F360" s="9" t="s">
        <v>2646</v>
      </c>
      <c r="G360" s="54" t="s">
        <v>3073</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30">
      <c r="A361" s="75" t="str">
        <f t="shared" si="96"/>
        <v>Industry</v>
      </c>
      <c r="B361" s="75" t="str">
        <f t="shared" si="96"/>
        <v>Electrification + Hydrogen</v>
      </c>
      <c r="C361" s="75" t="str">
        <f t="shared" si="96"/>
        <v>Fraction of Industrial Fuel Use Shifted to Other Fuels</v>
      </c>
      <c r="D361" s="9" t="s">
        <v>2718</v>
      </c>
      <c r="E361" s="54" t="s">
        <v>2629</v>
      </c>
      <c r="F361" s="54" t="s">
        <v>3151</v>
      </c>
      <c r="G361" s="54" t="s">
        <v>2635</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65">
      <c r="A362" s="75" t="str">
        <f t="shared" si="96"/>
        <v>Industry</v>
      </c>
      <c r="B362" s="75" t="str">
        <f t="shared" si="96"/>
        <v>Electrification + Hydrogen</v>
      </c>
      <c r="C362" s="75" t="str">
        <f t="shared" si="96"/>
        <v>Fraction of Industrial Fuel Use Shifted to Other Fuels</v>
      </c>
      <c r="D362" s="9" t="s">
        <v>2718</v>
      </c>
      <c r="E362" s="54" t="s">
        <v>2630</v>
      </c>
      <c r="F362" s="54" t="s">
        <v>3151</v>
      </c>
      <c r="G362" s="54" t="s">
        <v>2638</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3432</v>
      </c>
      <c r="Q362" s="75" t="str">
        <f t="shared" si="92"/>
        <v>industry-ag-main.html#fuel-switching</v>
      </c>
      <c r="R362" s="397" t="str">
        <f t="shared" si="92"/>
        <v>industry-elec-and-hydrogen.html</v>
      </c>
      <c r="S362" s="443"/>
      <c r="T362" s="54"/>
    </row>
    <row r="363" spans="1:20" ht="165">
      <c r="A363" s="75" t="str">
        <f t="shared" si="96"/>
        <v>Industry</v>
      </c>
      <c r="B363" s="75" t="str">
        <f t="shared" si="96"/>
        <v>Electrification + Hydrogen</v>
      </c>
      <c r="C363" s="75" t="str">
        <f t="shared" si="96"/>
        <v>Fraction of Industrial Fuel Use Shifted to Other Fuels</v>
      </c>
      <c r="D363" s="9" t="s">
        <v>2718</v>
      </c>
      <c r="E363" s="54" t="s">
        <v>2631</v>
      </c>
      <c r="F363" s="54" t="s">
        <v>3151</v>
      </c>
      <c r="G363" s="54" t="s">
        <v>2639</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3433</v>
      </c>
      <c r="Q363" s="75" t="str">
        <f t="shared" si="92"/>
        <v>industry-ag-main.html#fuel-switching</v>
      </c>
      <c r="R363" s="397" t="str">
        <f t="shared" si="92"/>
        <v>industry-elec-and-hydrogen.html</v>
      </c>
      <c r="S363" s="443"/>
      <c r="T363" s="54"/>
    </row>
    <row r="364" spans="1:20" ht="30">
      <c r="A364" s="75" t="str">
        <f t="shared" si="96"/>
        <v>Industry</v>
      </c>
      <c r="B364" s="75" t="str">
        <f t="shared" si="96"/>
        <v>Electrification + Hydrogen</v>
      </c>
      <c r="C364" s="75" t="str">
        <f t="shared" si="96"/>
        <v>Fraction of Industrial Fuel Use Shifted to Other Fuels</v>
      </c>
      <c r="D364" s="9" t="s">
        <v>2718</v>
      </c>
      <c r="E364" s="54" t="s">
        <v>2632</v>
      </c>
      <c r="F364" s="54" t="s">
        <v>3151</v>
      </c>
      <c r="G364" s="54" t="s">
        <v>2636</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65">
      <c r="A365" s="75" t="str">
        <f t="shared" si="96"/>
        <v>Industry</v>
      </c>
      <c r="B365" s="75" t="str">
        <f t="shared" si="96"/>
        <v>Electrification + Hydrogen</v>
      </c>
      <c r="C365" s="75" t="str">
        <f t="shared" si="96"/>
        <v>Fraction of Industrial Fuel Use Shifted to Other Fuels</v>
      </c>
      <c r="D365" s="9" t="s">
        <v>2718</v>
      </c>
      <c r="E365" s="54" t="s">
        <v>2633</v>
      </c>
      <c r="F365" s="54" t="s">
        <v>3151</v>
      </c>
      <c r="G365" s="54" t="s">
        <v>2637</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3434</v>
      </c>
      <c r="Q365" s="75" t="str">
        <f t="shared" si="92"/>
        <v>industry-ag-main.html#fuel-switching</v>
      </c>
      <c r="R365" s="397" t="str">
        <f t="shared" si="92"/>
        <v>industry-elec-and-hydrogen.html</v>
      </c>
      <c r="S365" s="443"/>
      <c r="T365" s="54"/>
    </row>
    <row r="366" spans="1:20" ht="30">
      <c r="A366" s="75" t="str">
        <f t="shared" si="96"/>
        <v>Industry</v>
      </c>
      <c r="B366" s="75" t="str">
        <f t="shared" si="96"/>
        <v>Electrification + Hydrogen</v>
      </c>
      <c r="C366" s="75" t="str">
        <f t="shared" si="96"/>
        <v>Fraction of Industrial Fuel Use Shifted to Other Fuels</v>
      </c>
      <c r="D366" s="9" t="s">
        <v>2718</v>
      </c>
      <c r="E366" s="54" t="s">
        <v>2634</v>
      </c>
      <c r="F366" s="54" t="s">
        <v>3151</v>
      </c>
      <c r="G366" s="54" t="s">
        <v>2640</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30">
      <c r="A367" s="75" t="str">
        <f t="shared" si="96"/>
        <v>Industry</v>
      </c>
      <c r="B367" s="75" t="str">
        <f t="shared" si="96"/>
        <v>Electrification + Hydrogen</v>
      </c>
      <c r="C367" s="75" t="str">
        <f t="shared" si="96"/>
        <v>Fraction of Industrial Fuel Use Shifted to Other Fuels</v>
      </c>
      <c r="D367" s="9" t="s">
        <v>2718</v>
      </c>
      <c r="E367" s="54" t="s">
        <v>3069</v>
      </c>
      <c r="F367" s="54" t="s">
        <v>3151</v>
      </c>
      <c r="G367" s="54" t="s">
        <v>3072</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65">
      <c r="A368" s="75" t="str">
        <f t="shared" si="96"/>
        <v>Industry</v>
      </c>
      <c r="B368" s="75" t="str">
        <f t="shared" si="96"/>
        <v>Electrification + Hydrogen</v>
      </c>
      <c r="C368" s="75" t="str">
        <f t="shared" si="96"/>
        <v>Fraction of Industrial Fuel Use Shifted to Other Fuels</v>
      </c>
      <c r="D368" s="9" t="s">
        <v>2718</v>
      </c>
      <c r="E368" s="54" t="s">
        <v>3070</v>
      </c>
      <c r="F368" s="54" t="s">
        <v>3151</v>
      </c>
      <c r="G368" s="54" t="s">
        <v>3074</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3435</v>
      </c>
      <c r="Q368" s="75" t="str">
        <f t="shared" si="92"/>
        <v>industry-ag-main.html#fuel-switching</v>
      </c>
      <c r="R368" s="397" t="str">
        <f t="shared" si="92"/>
        <v>industry-elec-and-hydrogen.html</v>
      </c>
      <c r="S368" s="443"/>
      <c r="T368" s="54"/>
    </row>
    <row r="369" spans="1:20" ht="30">
      <c r="A369" s="75" t="str">
        <f t="shared" si="96"/>
        <v>Industry</v>
      </c>
      <c r="B369" s="75" t="str">
        <f t="shared" si="96"/>
        <v>Electrification + Hydrogen</v>
      </c>
      <c r="C369" s="75" t="str">
        <f t="shared" si="96"/>
        <v>Fraction of Industrial Fuel Use Shifted to Other Fuels</v>
      </c>
      <c r="D369" s="9" t="s">
        <v>2718</v>
      </c>
      <c r="E369" s="54" t="s">
        <v>3071</v>
      </c>
      <c r="F369" s="54" t="s">
        <v>3151</v>
      </c>
      <c r="G369" s="54" t="s">
        <v>3075</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30">
      <c r="A370" s="75" t="str">
        <f t="shared" si="96"/>
        <v>Industry</v>
      </c>
      <c r="B370" s="75" t="str">
        <f t="shared" si="96"/>
        <v>Electrification + Hydrogen</v>
      </c>
      <c r="C370" s="75" t="str">
        <f t="shared" si="96"/>
        <v>Fraction of Industrial Fuel Use Shifted to Other Fuels</v>
      </c>
      <c r="D370" s="9" t="s">
        <v>2718</v>
      </c>
      <c r="E370" s="54" t="s">
        <v>3068</v>
      </c>
      <c r="F370" s="54" t="s">
        <v>3151</v>
      </c>
      <c r="G370" s="54" t="s">
        <v>3073</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30">
      <c r="A371" s="75" t="str">
        <f t="shared" si="96"/>
        <v>Industry</v>
      </c>
      <c r="B371" s="75" t="str">
        <f t="shared" si="96"/>
        <v>Electrification + Hydrogen</v>
      </c>
      <c r="C371" s="75" t="str">
        <f t="shared" si="96"/>
        <v>Fraction of Industrial Fuel Use Shifted to Other Fuels</v>
      </c>
      <c r="D371" s="9" t="s">
        <v>148</v>
      </c>
      <c r="E371" s="54" t="s">
        <v>2629</v>
      </c>
      <c r="F371" s="9" t="s">
        <v>2717</v>
      </c>
      <c r="G371" s="54" t="s">
        <v>2635</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30">
      <c r="A372" s="75" t="str">
        <f t="shared" si="96"/>
        <v>Industry</v>
      </c>
      <c r="B372" s="75" t="str">
        <f t="shared" si="96"/>
        <v>Electrification + Hydrogen</v>
      </c>
      <c r="C372" s="75" t="str">
        <f t="shared" si="96"/>
        <v>Fraction of Industrial Fuel Use Shifted to Other Fuels</v>
      </c>
      <c r="D372" s="9" t="s">
        <v>148</v>
      </c>
      <c r="E372" s="54" t="s">
        <v>2630</v>
      </c>
      <c r="F372" s="9" t="s">
        <v>2717</v>
      </c>
      <c r="G372" s="54" t="s">
        <v>2638</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30">
      <c r="A373" s="75" t="str">
        <f t="shared" si="96"/>
        <v>Industry</v>
      </c>
      <c r="B373" s="75" t="str">
        <f t="shared" si="96"/>
        <v>Electrification + Hydrogen</v>
      </c>
      <c r="C373" s="75" t="str">
        <f t="shared" si="96"/>
        <v>Fraction of Industrial Fuel Use Shifted to Other Fuels</v>
      </c>
      <c r="D373" s="9" t="s">
        <v>148</v>
      </c>
      <c r="E373" s="54" t="s">
        <v>2631</v>
      </c>
      <c r="F373" s="9" t="s">
        <v>2717</v>
      </c>
      <c r="G373" s="54" t="s">
        <v>2639</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30">
      <c r="A374" s="75" t="str">
        <f t="shared" si="96"/>
        <v>Industry</v>
      </c>
      <c r="B374" s="75" t="str">
        <f t="shared" si="96"/>
        <v>Electrification + Hydrogen</v>
      </c>
      <c r="C374" s="75" t="str">
        <f t="shared" si="96"/>
        <v>Fraction of Industrial Fuel Use Shifted to Other Fuels</v>
      </c>
      <c r="D374" s="9" t="s">
        <v>148</v>
      </c>
      <c r="E374" s="54" t="s">
        <v>2632</v>
      </c>
      <c r="F374" s="9" t="s">
        <v>2717</v>
      </c>
      <c r="G374" s="54" t="s">
        <v>2636</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30">
      <c r="A375" s="75" t="str">
        <f t="shared" si="96"/>
        <v>Industry</v>
      </c>
      <c r="B375" s="75" t="str">
        <f t="shared" si="96"/>
        <v>Electrification + Hydrogen</v>
      </c>
      <c r="C375" s="75" t="str">
        <f t="shared" si="96"/>
        <v>Fraction of Industrial Fuel Use Shifted to Other Fuels</v>
      </c>
      <c r="D375" s="9" t="s">
        <v>148</v>
      </c>
      <c r="E375" s="54" t="s">
        <v>2633</v>
      </c>
      <c r="F375" s="9" t="s">
        <v>2717</v>
      </c>
      <c r="G375" s="54" t="s">
        <v>2637</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30">
      <c r="A376" s="75" t="str">
        <f t="shared" si="96"/>
        <v>Industry</v>
      </c>
      <c r="B376" s="75" t="str">
        <f t="shared" si="96"/>
        <v>Electrification + Hydrogen</v>
      </c>
      <c r="C376" s="75" t="str">
        <f t="shared" si="96"/>
        <v>Fraction of Industrial Fuel Use Shifted to Other Fuels</v>
      </c>
      <c r="D376" s="9" t="s">
        <v>148</v>
      </c>
      <c r="E376" s="54" t="s">
        <v>2634</v>
      </c>
      <c r="F376" s="9" t="s">
        <v>2717</v>
      </c>
      <c r="G376" s="54" t="s">
        <v>2640</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30">
      <c r="A377" s="75" t="str">
        <f t="shared" si="96"/>
        <v>Industry</v>
      </c>
      <c r="B377" s="75" t="str">
        <f t="shared" si="96"/>
        <v>Electrification + Hydrogen</v>
      </c>
      <c r="C377" s="75" t="str">
        <f t="shared" si="96"/>
        <v>Fraction of Industrial Fuel Use Shifted to Other Fuels</v>
      </c>
      <c r="D377" s="9" t="s">
        <v>148</v>
      </c>
      <c r="E377" s="54" t="s">
        <v>3069</v>
      </c>
      <c r="F377" s="9" t="s">
        <v>2717</v>
      </c>
      <c r="G377" s="54" t="s">
        <v>3072</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30">
      <c r="A378" s="75" t="str">
        <f t="shared" si="96"/>
        <v>Industry</v>
      </c>
      <c r="B378" s="75" t="str">
        <f t="shared" si="96"/>
        <v>Electrification + Hydrogen</v>
      </c>
      <c r="C378" s="75" t="str">
        <f t="shared" si="96"/>
        <v>Fraction of Industrial Fuel Use Shifted to Other Fuels</v>
      </c>
      <c r="D378" s="9" t="s">
        <v>148</v>
      </c>
      <c r="E378" s="54" t="s">
        <v>3070</v>
      </c>
      <c r="F378" s="9" t="s">
        <v>2717</v>
      </c>
      <c r="G378" s="54" t="s">
        <v>3074</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30">
      <c r="A379" s="75" t="str">
        <f t="shared" si="96"/>
        <v>Industry</v>
      </c>
      <c r="B379" s="75" t="str">
        <f t="shared" si="96"/>
        <v>Electrification + Hydrogen</v>
      </c>
      <c r="C379" s="75" t="str">
        <f t="shared" si="96"/>
        <v>Fraction of Industrial Fuel Use Shifted to Other Fuels</v>
      </c>
      <c r="D379" s="9" t="s">
        <v>148</v>
      </c>
      <c r="E379" s="54" t="s">
        <v>3071</v>
      </c>
      <c r="F379" s="9" t="s">
        <v>2717</v>
      </c>
      <c r="G379" s="54" t="s">
        <v>3075</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30">
      <c r="A380" s="75" t="str">
        <f t="shared" si="96"/>
        <v>Industry</v>
      </c>
      <c r="B380" s="75" t="str">
        <f t="shared" si="96"/>
        <v>Electrification + Hydrogen</v>
      </c>
      <c r="C380" s="75" t="str">
        <f t="shared" si="96"/>
        <v>Fraction of Industrial Fuel Use Shifted to Other Fuels</v>
      </c>
      <c r="D380" s="9" t="s">
        <v>148</v>
      </c>
      <c r="E380" s="54" t="s">
        <v>3068</v>
      </c>
      <c r="F380" s="9" t="s">
        <v>2717</v>
      </c>
      <c r="G380" s="54" t="s">
        <v>3073</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30">
      <c r="A381" s="75" t="str">
        <f t="shared" si="96"/>
        <v>Industry</v>
      </c>
      <c r="B381" s="75" t="str">
        <f t="shared" si="96"/>
        <v>Electrification + Hydrogen</v>
      </c>
      <c r="C381" s="75" t="str">
        <f t="shared" si="96"/>
        <v>Fraction of Industrial Fuel Use Shifted to Other Fuels</v>
      </c>
      <c r="D381" s="9" t="s">
        <v>149</v>
      </c>
      <c r="E381" s="54" t="s">
        <v>2629</v>
      </c>
      <c r="F381" s="9" t="s">
        <v>151</v>
      </c>
      <c r="G381" s="54" t="s">
        <v>2635</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30">
      <c r="A382" s="75" t="str">
        <f t="shared" si="96"/>
        <v>Industry</v>
      </c>
      <c r="B382" s="75" t="str">
        <f t="shared" si="96"/>
        <v>Electrification + Hydrogen</v>
      </c>
      <c r="C382" s="75" t="str">
        <f t="shared" si="96"/>
        <v>Fraction of Industrial Fuel Use Shifted to Other Fuels</v>
      </c>
      <c r="D382" s="9" t="s">
        <v>149</v>
      </c>
      <c r="E382" s="54" t="s">
        <v>2630</v>
      </c>
      <c r="F382" s="9" t="s">
        <v>151</v>
      </c>
      <c r="G382" s="54" t="s">
        <v>2638</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65">
      <c r="A383" s="75" t="str">
        <f t="shared" si="96"/>
        <v>Industry</v>
      </c>
      <c r="B383" s="75" t="str">
        <f t="shared" si="96"/>
        <v>Electrification + Hydrogen</v>
      </c>
      <c r="C383" s="75" t="str">
        <f t="shared" si="96"/>
        <v>Fraction of Industrial Fuel Use Shifted to Other Fuels</v>
      </c>
      <c r="D383" s="9" t="s">
        <v>149</v>
      </c>
      <c r="E383" s="54" t="s">
        <v>2631</v>
      </c>
      <c r="F383" s="9" t="s">
        <v>151</v>
      </c>
      <c r="G383" s="54" t="s">
        <v>2639</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3436</v>
      </c>
      <c r="Q383" s="75" t="str">
        <f t="shared" si="92"/>
        <v>industry-ag-main.html#fuel-switching</v>
      </c>
      <c r="R383" s="397" t="str">
        <f t="shared" si="92"/>
        <v>industry-elec-and-hydrogen.html</v>
      </c>
      <c r="S383" s="443"/>
      <c r="T383" s="54"/>
    </row>
    <row r="384" spans="1:20" ht="30">
      <c r="A384" s="75" t="str">
        <f t="shared" si="96"/>
        <v>Industry</v>
      </c>
      <c r="B384" s="75" t="str">
        <f t="shared" si="96"/>
        <v>Electrification + Hydrogen</v>
      </c>
      <c r="C384" s="75" t="str">
        <f t="shared" si="96"/>
        <v>Fraction of Industrial Fuel Use Shifted to Other Fuels</v>
      </c>
      <c r="D384" s="9" t="s">
        <v>149</v>
      </c>
      <c r="E384" s="54" t="s">
        <v>2632</v>
      </c>
      <c r="F384" s="9" t="s">
        <v>151</v>
      </c>
      <c r="G384" s="54" t="s">
        <v>2636</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65">
      <c r="A385" s="75" t="str">
        <f t="shared" si="96"/>
        <v>Industry</v>
      </c>
      <c r="B385" s="75" t="str">
        <f t="shared" si="96"/>
        <v>Electrification + Hydrogen</v>
      </c>
      <c r="C385" s="75" t="str">
        <f t="shared" si="96"/>
        <v>Fraction of Industrial Fuel Use Shifted to Other Fuels</v>
      </c>
      <c r="D385" s="9" t="s">
        <v>149</v>
      </c>
      <c r="E385" s="54" t="s">
        <v>2633</v>
      </c>
      <c r="F385" s="9" t="s">
        <v>151</v>
      </c>
      <c r="G385" s="54" t="s">
        <v>2637</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3437</v>
      </c>
      <c r="Q385" s="75" t="str">
        <f t="shared" si="92"/>
        <v>industry-ag-main.html#fuel-switching</v>
      </c>
      <c r="R385" s="397" t="str">
        <f t="shared" si="92"/>
        <v>industry-elec-and-hydrogen.html</v>
      </c>
      <c r="S385" s="443"/>
      <c r="T385" s="54"/>
    </row>
    <row r="386" spans="1:20" ht="30">
      <c r="A386" s="75" t="str">
        <f t="shared" si="96"/>
        <v>Industry</v>
      </c>
      <c r="B386" s="75" t="str">
        <f t="shared" si="96"/>
        <v>Electrification + Hydrogen</v>
      </c>
      <c r="C386" s="75" t="str">
        <f t="shared" si="96"/>
        <v>Fraction of Industrial Fuel Use Shifted to Other Fuels</v>
      </c>
      <c r="D386" s="9" t="s">
        <v>149</v>
      </c>
      <c r="E386" s="54" t="s">
        <v>2634</v>
      </c>
      <c r="F386" s="9" t="s">
        <v>151</v>
      </c>
      <c r="G386" s="54" t="s">
        <v>2640</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30">
      <c r="A387" s="75" t="str">
        <f t="shared" si="96"/>
        <v>Industry</v>
      </c>
      <c r="B387" s="75" t="str">
        <f t="shared" si="96"/>
        <v>Electrification + Hydrogen</v>
      </c>
      <c r="C387" s="75" t="str">
        <f t="shared" si="96"/>
        <v>Fraction of Industrial Fuel Use Shifted to Other Fuels</v>
      </c>
      <c r="D387" s="9" t="s">
        <v>149</v>
      </c>
      <c r="E387" s="54" t="s">
        <v>3069</v>
      </c>
      <c r="F387" s="9" t="s">
        <v>151</v>
      </c>
      <c r="G387" s="54" t="s">
        <v>3072</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65">
      <c r="A388" s="75" t="str">
        <f t="shared" si="96"/>
        <v>Industry</v>
      </c>
      <c r="B388" s="75" t="str">
        <f t="shared" si="96"/>
        <v>Electrification + Hydrogen</v>
      </c>
      <c r="C388" s="75" t="str">
        <f t="shared" si="96"/>
        <v>Fraction of Industrial Fuel Use Shifted to Other Fuels</v>
      </c>
      <c r="D388" s="9" t="s">
        <v>149</v>
      </c>
      <c r="E388" s="54" t="s">
        <v>3070</v>
      </c>
      <c r="F388" s="9" t="s">
        <v>151</v>
      </c>
      <c r="G388" s="54" t="s">
        <v>3074</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3438</v>
      </c>
      <c r="Q388" s="75" t="str">
        <f t="shared" si="92"/>
        <v>industry-ag-main.html#fuel-switching</v>
      </c>
      <c r="R388" s="397" t="str">
        <f t="shared" si="92"/>
        <v>industry-elec-and-hydrogen.html</v>
      </c>
      <c r="S388" s="443"/>
      <c r="T388" s="54"/>
    </row>
    <row r="389" spans="1:20" ht="165">
      <c r="A389" s="75" t="str">
        <f t="shared" si="96"/>
        <v>Industry</v>
      </c>
      <c r="B389" s="75" t="str">
        <f t="shared" si="96"/>
        <v>Electrification + Hydrogen</v>
      </c>
      <c r="C389" s="75" t="str">
        <f t="shared" si="96"/>
        <v>Fraction of Industrial Fuel Use Shifted to Other Fuels</v>
      </c>
      <c r="D389" s="9" t="s">
        <v>149</v>
      </c>
      <c r="E389" s="54" t="s">
        <v>3071</v>
      </c>
      <c r="F389" s="9" t="s">
        <v>151</v>
      </c>
      <c r="G389" s="54" t="s">
        <v>3075</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3439</v>
      </c>
      <c r="Q389" s="75" t="str">
        <f t="shared" si="92"/>
        <v>industry-ag-main.html#fuel-switching</v>
      </c>
      <c r="R389" s="397" t="str">
        <f t="shared" si="92"/>
        <v>industry-elec-and-hydrogen.html</v>
      </c>
      <c r="S389" s="443"/>
      <c r="T389" s="54"/>
    </row>
    <row r="390" spans="1:20" ht="30">
      <c r="A390" s="75" t="str">
        <f t="shared" si="96"/>
        <v>Industry</v>
      </c>
      <c r="B390" s="75" t="str">
        <f t="shared" si="96"/>
        <v>Electrification + Hydrogen</v>
      </c>
      <c r="C390" s="75" t="str">
        <f t="shared" si="96"/>
        <v>Fraction of Industrial Fuel Use Shifted to Other Fuels</v>
      </c>
      <c r="D390" s="9" t="s">
        <v>149</v>
      </c>
      <c r="E390" s="54" t="s">
        <v>3068</v>
      </c>
      <c r="F390" s="9" t="s">
        <v>151</v>
      </c>
      <c r="G390" s="54" t="s">
        <v>3073</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30">
      <c r="A391" s="75" t="str">
        <f t="shared" si="96"/>
        <v>Industry</v>
      </c>
      <c r="B391" s="75" t="str">
        <f t="shared" si="96"/>
        <v>Electrification + Hydrogen</v>
      </c>
      <c r="C391" s="75" t="str">
        <f t="shared" si="96"/>
        <v>Fraction of Industrial Fuel Use Shifted to Other Fuels</v>
      </c>
      <c r="D391" s="9" t="s">
        <v>150</v>
      </c>
      <c r="E391" s="54" t="s">
        <v>2629</v>
      </c>
      <c r="F391" s="9" t="s">
        <v>152</v>
      </c>
      <c r="G391" s="54" t="s">
        <v>2635</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65">
      <c r="A392" s="75" t="str">
        <f t="shared" si="96"/>
        <v>Industry</v>
      </c>
      <c r="B392" s="75" t="str">
        <f t="shared" si="96"/>
        <v>Electrification + Hydrogen</v>
      </c>
      <c r="C392" s="75" t="str">
        <f t="shared" si="96"/>
        <v>Fraction of Industrial Fuel Use Shifted to Other Fuels</v>
      </c>
      <c r="D392" s="9" t="s">
        <v>150</v>
      </c>
      <c r="E392" s="54" t="s">
        <v>2630</v>
      </c>
      <c r="F392" s="9" t="s">
        <v>152</v>
      </c>
      <c r="G392" s="54" t="s">
        <v>2638</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3440</v>
      </c>
      <c r="Q392" s="75" t="str">
        <f t="shared" si="92"/>
        <v>industry-ag-main.html#fuel-switching</v>
      </c>
      <c r="R392" s="397" t="str">
        <f t="shared" si="92"/>
        <v>industry-elec-and-hydrogen.html</v>
      </c>
      <c r="S392" s="443"/>
      <c r="T392" s="54"/>
    </row>
    <row r="393" spans="1:20" ht="165">
      <c r="A393" s="75" t="str">
        <f t="shared" si="96"/>
        <v>Industry</v>
      </c>
      <c r="B393" s="75" t="str">
        <f t="shared" si="96"/>
        <v>Electrification + Hydrogen</v>
      </c>
      <c r="C393" s="75" t="str">
        <f t="shared" si="96"/>
        <v>Fraction of Industrial Fuel Use Shifted to Other Fuels</v>
      </c>
      <c r="D393" s="9" t="s">
        <v>150</v>
      </c>
      <c r="E393" s="54" t="s">
        <v>2631</v>
      </c>
      <c r="F393" s="9" t="s">
        <v>152</v>
      </c>
      <c r="G393" s="54" t="s">
        <v>2639</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3441</v>
      </c>
      <c r="Q393" s="75" t="str">
        <f t="shared" si="92"/>
        <v>industry-ag-main.html#fuel-switching</v>
      </c>
      <c r="R393" s="397" t="str">
        <f t="shared" si="92"/>
        <v>industry-elec-and-hydrogen.html</v>
      </c>
      <c r="S393" s="443"/>
      <c r="T393" s="54"/>
    </row>
    <row r="394" spans="1:20" ht="30">
      <c r="A394" s="75" t="str">
        <f t="shared" si="96"/>
        <v>Industry</v>
      </c>
      <c r="B394" s="75" t="str">
        <f t="shared" si="96"/>
        <v>Electrification + Hydrogen</v>
      </c>
      <c r="C394" s="75" t="str">
        <f t="shared" si="96"/>
        <v>Fraction of Industrial Fuel Use Shifted to Other Fuels</v>
      </c>
      <c r="D394" s="9" t="s">
        <v>150</v>
      </c>
      <c r="E394" s="54" t="s">
        <v>2632</v>
      </c>
      <c r="F394" s="9" t="s">
        <v>152</v>
      </c>
      <c r="G394" s="54" t="s">
        <v>2636</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65">
      <c r="A395" s="75" t="str">
        <f t="shared" si="96"/>
        <v>Industry</v>
      </c>
      <c r="B395" s="75" t="str">
        <f t="shared" si="96"/>
        <v>Electrification + Hydrogen</v>
      </c>
      <c r="C395" s="75" t="str">
        <f t="shared" si="96"/>
        <v>Fraction of Industrial Fuel Use Shifted to Other Fuels</v>
      </c>
      <c r="D395" s="9" t="s">
        <v>150</v>
      </c>
      <c r="E395" s="54" t="s">
        <v>2633</v>
      </c>
      <c r="F395" s="9" t="s">
        <v>152</v>
      </c>
      <c r="G395" s="54" t="s">
        <v>2637</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3442</v>
      </c>
      <c r="Q395" s="75" t="str">
        <f t="shared" si="92"/>
        <v>industry-ag-main.html#fuel-switching</v>
      </c>
      <c r="R395" s="397" t="str">
        <f t="shared" si="92"/>
        <v>industry-elec-and-hydrogen.html</v>
      </c>
      <c r="S395" s="443"/>
      <c r="T395" s="54"/>
    </row>
    <row r="396" spans="1:20" ht="30">
      <c r="A396" s="75" t="str">
        <f t="shared" si="96"/>
        <v>Industry</v>
      </c>
      <c r="B396" s="75" t="str">
        <f t="shared" si="96"/>
        <v>Electrification + Hydrogen</v>
      </c>
      <c r="C396" s="75" t="str">
        <f t="shared" si="96"/>
        <v>Fraction of Industrial Fuel Use Shifted to Other Fuels</v>
      </c>
      <c r="D396" s="9" t="s">
        <v>150</v>
      </c>
      <c r="E396" s="54" t="s">
        <v>2634</v>
      </c>
      <c r="F396" s="9" t="s">
        <v>152</v>
      </c>
      <c r="G396" s="54" t="s">
        <v>2640</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30">
      <c r="A397" s="75" t="str">
        <f t="shared" si="96"/>
        <v>Industry</v>
      </c>
      <c r="B397" s="75" t="str">
        <f t="shared" si="96"/>
        <v>Electrification + Hydrogen</v>
      </c>
      <c r="C397" s="75" t="str">
        <f t="shared" si="96"/>
        <v>Fraction of Industrial Fuel Use Shifted to Other Fuels</v>
      </c>
      <c r="D397" s="9" t="s">
        <v>150</v>
      </c>
      <c r="E397" s="54" t="s">
        <v>3069</v>
      </c>
      <c r="F397" s="9" t="s">
        <v>152</v>
      </c>
      <c r="G397" s="54" t="s">
        <v>3072</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65">
      <c r="A398" s="75" t="str">
        <f t="shared" si="96"/>
        <v>Industry</v>
      </c>
      <c r="B398" s="75" t="str">
        <f t="shared" si="96"/>
        <v>Electrification + Hydrogen</v>
      </c>
      <c r="C398" s="75" t="str">
        <f t="shared" si="96"/>
        <v>Fraction of Industrial Fuel Use Shifted to Other Fuels</v>
      </c>
      <c r="D398" s="9" t="s">
        <v>150</v>
      </c>
      <c r="E398" s="54" t="s">
        <v>3070</v>
      </c>
      <c r="F398" s="9" t="s">
        <v>152</v>
      </c>
      <c r="G398" s="54" t="s">
        <v>3074</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3443</v>
      </c>
      <c r="Q398" s="75" t="str">
        <f t="shared" si="99"/>
        <v>industry-ag-main.html#fuel-switching</v>
      </c>
      <c r="R398" s="397" t="str">
        <f t="shared" si="99"/>
        <v>industry-elec-and-hydrogen.html</v>
      </c>
      <c r="S398" s="443"/>
      <c r="T398" s="54"/>
    </row>
    <row r="399" spans="1:20" ht="165">
      <c r="A399" s="75" t="str">
        <f t="shared" si="96"/>
        <v>Industry</v>
      </c>
      <c r="B399" s="75" t="str">
        <f t="shared" si="96"/>
        <v>Electrification + Hydrogen</v>
      </c>
      <c r="C399" s="75" t="str">
        <f t="shared" si="96"/>
        <v>Fraction of Industrial Fuel Use Shifted to Other Fuels</v>
      </c>
      <c r="D399" s="9" t="s">
        <v>150</v>
      </c>
      <c r="E399" s="54" t="s">
        <v>3071</v>
      </c>
      <c r="F399" s="9" t="s">
        <v>152</v>
      </c>
      <c r="G399" s="54" t="s">
        <v>3075</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3444</v>
      </c>
      <c r="Q399" s="75" t="str">
        <f t="shared" si="99"/>
        <v>industry-ag-main.html#fuel-switching</v>
      </c>
      <c r="R399" s="397" t="str">
        <f t="shared" si="99"/>
        <v>industry-elec-and-hydrogen.html</v>
      </c>
      <c r="S399" s="443"/>
      <c r="T399" s="54"/>
    </row>
    <row r="400" spans="1:20" ht="30">
      <c r="A400" s="75" t="str">
        <f t="shared" si="96"/>
        <v>Industry</v>
      </c>
      <c r="B400" s="75" t="str">
        <f t="shared" si="96"/>
        <v>Electrification + Hydrogen</v>
      </c>
      <c r="C400" s="75" t="str">
        <f t="shared" si="96"/>
        <v>Fraction of Industrial Fuel Use Shifted to Other Fuels</v>
      </c>
      <c r="D400" s="9" t="s">
        <v>150</v>
      </c>
      <c r="E400" s="54" t="s">
        <v>3068</v>
      </c>
      <c r="F400" s="9" t="s">
        <v>152</v>
      </c>
      <c r="G400" s="54" t="s">
        <v>3073</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45">
      <c r="A401" s="345" t="s">
        <v>9</v>
      </c>
      <c r="B401" s="345" t="s">
        <v>3163</v>
      </c>
      <c r="C401" s="345" t="s">
        <v>3166</v>
      </c>
      <c r="D401" s="9"/>
      <c r="E401" s="9"/>
      <c r="F401" s="9"/>
      <c r="G401" s="9"/>
      <c r="H401" s="57">
        <v>58</v>
      </c>
      <c r="I401" s="9" t="s">
        <v>48</v>
      </c>
      <c r="J401" s="345" t="s">
        <v>3170</v>
      </c>
      <c r="K401" s="345" t="s">
        <v>3171</v>
      </c>
      <c r="L401" s="63">
        <v>0</v>
      </c>
      <c r="M401" s="64">
        <v>1</v>
      </c>
      <c r="N401" s="64">
        <v>0.01</v>
      </c>
      <c r="O401" s="9" t="s">
        <v>37</v>
      </c>
      <c r="P401" s="453" t="s">
        <v>3445</v>
      </c>
      <c r="Q401" s="9" t="s">
        <v>2381</v>
      </c>
      <c r="R401" s="405" t="s">
        <v>2382</v>
      </c>
      <c r="S401" s="453" t="s">
        <v>173</v>
      </c>
      <c r="T401" s="9"/>
    </row>
    <row r="402" spans="1:20" s="2" customFormat="1" ht="45">
      <c r="A402" s="345" t="s">
        <v>9</v>
      </c>
      <c r="B402" s="345" t="s">
        <v>3164</v>
      </c>
      <c r="C402" s="345" t="s">
        <v>3167</v>
      </c>
      <c r="D402" s="9"/>
      <c r="E402" s="9"/>
      <c r="F402" s="9"/>
      <c r="G402" s="9"/>
      <c r="H402" s="57">
        <v>510</v>
      </c>
      <c r="I402" s="9" t="s">
        <v>48</v>
      </c>
      <c r="J402" s="345" t="s">
        <v>3170</v>
      </c>
      <c r="K402" s="345" t="s">
        <v>3172</v>
      </c>
      <c r="L402" s="63">
        <v>0</v>
      </c>
      <c r="M402" s="64">
        <v>1</v>
      </c>
      <c r="N402" s="64">
        <v>0.01</v>
      </c>
      <c r="O402" s="9" t="s">
        <v>37</v>
      </c>
      <c r="P402" s="453" t="s">
        <v>3206</v>
      </c>
      <c r="Q402" s="9" t="s">
        <v>2381</v>
      </c>
      <c r="R402" s="405" t="s">
        <v>2382</v>
      </c>
      <c r="S402" s="453"/>
      <c r="T402" s="9"/>
    </row>
    <row r="403" spans="1:20" s="2" customFormat="1" ht="45">
      <c r="A403" s="345" t="s">
        <v>9</v>
      </c>
      <c r="B403" s="345" t="s">
        <v>3165</v>
      </c>
      <c r="C403" s="345" t="s">
        <v>3168</v>
      </c>
      <c r="D403" s="9"/>
      <c r="E403" s="9"/>
      <c r="F403" s="9"/>
      <c r="G403" s="9"/>
      <c r="H403" s="57">
        <v>511</v>
      </c>
      <c r="I403" s="9" t="s">
        <v>48</v>
      </c>
      <c r="J403" s="345" t="s">
        <v>3170</v>
      </c>
      <c r="K403" s="345" t="s">
        <v>3173</v>
      </c>
      <c r="L403" s="63">
        <v>0</v>
      </c>
      <c r="M403" s="64">
        <v>1</v>
      </c>
      <c r="N403" s="64">
        <v>0.01</v>
      </c>
      <c r="O403" s="9" t="s">
        <v>37</v>
      </c>
      <c r="P403" s="453" t="s">
        <v>3207</v>
      </c>
      <c r="Q403" s="9" t="s">
        <v>2381</v>
      </c>
      <c r="R403" s="405" t="s">
        <v>2382</v>
      </c>
      <c r="S403" s="453"/>
      <c r="T403" s="9"/>
    </row>
    <row r="404" spans="1:20" s="2" customFormat="1" ht="60">
      <c r="A404" s="345" t="s">
        <v>9</v>
      </c>
      <c r="B404" s="345" t="s">
        <v>3175</v>
      </c>
      <c r="C404" s="345" t="s">
        <v>3169</v>
      </c>
      <c r="D404" s="9"/>
      <c r="E404" s="9"/>
      <c r="F404" s="9"/>
      <c r="G404" s="9"/>
      <c r="H404" s="57">
        <v>512</v>
      </c>
      <c r="I404" s="9" t="s">
        <v>48</v>
      </c>
      <c r="J404" s="345" t="s">
        <v>3170</v>
      </c>
      <c r="K404" s="345" t="s">
        <v>3174</v>
      </c>
      <c r="L404" s="63">
        <v>0</v>
      </c>
      <c r="M404" s="64">
        <v>1</v>
      </c>
      <c r="N404" s="64">
        <v>0.01</v>
      </c>
      <c r="O404" s="9" t="s">
        <v>37</v>
      </c>
      <c r="P404" s="453" t="s">
        <v>3208</v>
      </c>
      <c r="Q404" s="9" t="s">
        <v>2381</v>
      </c>
      <c r="R404" s="405" t="s">
        <v>2382</v>
      </c>
      <c r="S404" s="453"/>
      <c r="T404" s="9"/>
    </row>
    <row r="405" spans="1:20" s="5" customFormat="1" ht="120">
      <c r="A405" s="344" t="s">
        <v>9</v>
      </c>
      <c r="B405" s="344" t="s">
        <v>2716</v>
      </c>
      <c r="C405" s="344" t="s">
        <v>2715</v>
      </c>
      <c r="D405" s="54" t="s">
        <v>144</v>
      </c>
      <c r="E405" s="54"/>
      <c r="F405" s="9" t="s">
        <v>2643</v>
      </c>
      <c r="G405" s="54"/>
      <c r="H405" s="55">
        <v>429</v>
      </c>
      <c r="I405" s="54" t="s">
        <v>48</v>
      </c>
      <c r="J405" s="344" t="s">
        <v>2716</v>
      </c>
      <c r="K405" s="344" t="s">
        <v>2719</v>
      </c>
      <c r="L405" s="60">
        <v>0</v>
      </c>
      <c r="M405" s="61">
        <v>1</v>
      </c>
      <c r="N405" s="61">
        <v>0.01</v>
      </c>
      <c r="O405" s="54" t="s">
        <v>2720</v>
      </c>
      <c r="P405" s="443" t="s">
        <v>2724</v>
      </c>
      <c r="Q405" s="54"/>
      <c r="R405" s="405" t="s">
        <v>3058</v>
      </c>
      <c r="S405" s="443" t="s">
        <v>2721</v>
      </c>
      <c r="T405" s="56"/>
    </row>
    <row r="406" spans="1:20" s="5" customFormat="1" ht="90">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2645</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2723</v>
      </c>
      <c r="Q406" s="54"/>
      <c r="R406" s="397" t="str">
        <f t="shared" ref="R406" si="102">R$405</f>
        <v>material-efficiency-longevity-reuse.html</v>
      </c>
      <c r="S406" s="443" t="s">
        <v>2722</v>
      </c>
      <c r="T406" s="56"/>
    </row>
    <row r="407" spans="1:20" s="5" customFormat="1" ht="13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2717</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2726</v>
      </c>
      <c r="Q407" s="54"/>
      <c r="R407" s="405" t="s">
        <v>3059</v>
      </c>
      <c r="S407" s="443" t="s">
        <v>2727</v>
      </c>
      <c r="T407" s="56"/>
    </row>
    <row r="408" spans="1:20" ht="75">
      <c r="A408" s="344" t="s">
        <v>9</v>
      </c>
      <c r="B408" s="344" t="s">
        <v>23</v>
      </c>
      <c r="C408" s="344" t="s">
        <v>318</v>
      </c>
      <c r="D408" s="54" t="s">
        <v>145</v>
      </c>
      <c r="E408" s="54"/>
      <c r="F408" s="9" t="s">
        <v>2644</v>
      </c>
      <c r="G408" s="54"/>
      <c r="H408" s="55">
        <v>56</v>
      </c>
      <c r="I408" s="54" t="s">
        <v>48</v>
      </c>
      <c r="J408" s="55" t="s">
        <v>395</v>
      </c>
      <c r="K408" s="77" t="s">
        <v>2411</v>
      </c>
      <c r="L408" s="60">
        <v>0</v>
      </c>
      <c r="M408" s="61">
        <v>1</v>
      </c>
      <c r="N408" s="61">
        <v>0.01</v>
      </c>
      <c r="O408" s="54" t="s">
        <v>37</v>
      </c>
      <c r="P408" s="465" t="s">
        <v>3508</v>
      </c>
      <c r="Q408" s="54" t="s">
        <v>253</v>
      </c>
      <c r="R408" s="405" t="s">
        <v>254</v>
      </c>
      <c r="S408" s="443" t="s">
        <v>173</v>
      </c>
      <c r="T408" s="54"/>
    </row>
    <row r="409" spans="1:20" ht="60">
      <c r="A409" s="75" t="str">
        <f>A$408</f>
        <v>Industry</v>
      </c>
      <c r="B409" s="75" t="str">
        <f t="shared" ref="B409:C410" si="104">B$408</f>
        <v>Methane Capture</v>
      </c>
      <c r="C409" s="75" t="str">
        <f t="shared" si="104"/>
        <v>Fraction of Methane Capture Opportunities Achieved</v>
      </c>
      <c r="D409" s="54" t="s">
        <v>2718</v>
      </c>
      <c r="E409" s="54"/>
      <c r="F409" s="54" t="s">
        <v>3151</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3184</v>
      </c>
      <c r="Q409" s="75" t="str">
        <f t="shared" ref="Q409:S410" si="106">Q$408</f>
        <v>industry-ag-main.html#methane-capture</v>
      </c>
      <c r="R409" s="397" t="str">
        <f t="shared" si="106"/>
        <v>methane-capture.html</v>
      </c>
      <c r="S409" s="458" t="str">
        <f t="shared" si="106"/>
        <v>Calculated from model data; see the relevant variable(s) in the InputData folder for source information.</v>
      </c>
      <c r="T409" s="54"/>
    </row>
    <row r="410" spans="1:20" ht="60">
      <c r="A410" s="75" t="str">
        <f>A$408</f>
        <v>Industry</v>
      </c>
      <c r="B410" s="75" t="str">
        <f t="shared" si="104"/>
        <v>Methane Capture</v>
      </c>
      <c r="C410" s="75" t="str">
        <f t="shared" si="104"/>
        <v>Fraction of Methane Capture Opportunities Achieved</v>
      </c>
      <c r="D410" s="54" t="s">
        <v>148</v>
      </c>
      <c r="E410" s="54"/>
      <c r="F410" s="9" t="s">
        <v>2717</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3185</v>
      </c>
      <c r="Q410" s="75" t="str">
        <f t="shared" si="106"/>
        <v>industry-ag-main.html#methane-capture</v>
      </c>
      <c r="R410" s="397" t="str">
        <f t="shared" si="106"/>
        <v>methane-capture.html</v>
      </c>
      <c r="S410" s="458" t="str">
        <f t="shared" si="106"/>
        <v>Calculated from model data; see the relevant variable(s) in the InputData folder for source information.</v>
      </c>
      <c r="T410" s="54"/>
    </row>
    <row r="411" spans="1:20" ht="60">
      <c r="A411" s="344" t="s">
        <v>9</v>
      </c>
      <c r="B411" s="344" t="s">
        <v>21</v>
      </c>
      <c r="C411" s="344" t="s">
        <v>319</v>
      </c>
      <c r="D411" s="54" t="s">
        <v>145</v>
      </c>
      <c r="E411" s="54"/>
      <c r="F411" s="9" t="s">
        <v>2644</v>
      </c>
      <c r="G411" s="54"/>
      <c r="H411" s="55">
        <v>57</v>
      </c>
      <c r="I411" s="54" t="s">
        <v>48</v>
      </c>
      <c r="J411" s="55" t="s">
        <v>395</v>
      </c>
      <c r="K411" s="77" t="s">
        <v>2410</v>
      </c>
      <c r="L411" s="60">
        <v>0</v>
      </c>
      <c r="M411" s="61">
        <v>1</v>
      </c>
      <c r="N411" s="61">
        <v>0.01</v>
      </c>
      <c r="O411" s="54" t="s">
        <v>37</v>
      </c>
      <c r="P411" s="465" t="s">
        <v>3507</v>
      </c>
      <c r="Q411" s="54" t="s">
        <v>255</v>
      </c>
      <c r="R411" s="405" t="s">
        <v>256</v>
      </c>
      <c r="S411" s="443" t="s">
        <v>173</v>
      </c>
      <c r="T411" s="54"/>
    </row>
    <row r="412" spans="1:20" ht="45">
      <c r="A412" s="75" t="str">
        <f>A$411</f>
        <v>Industry</v>
      </c>
      <c r="B412" s="75" t="str">
        <f t="shared" ref="B412:C413" si="107">B$411</f>
        <v>Methane Destruction</v>
      </c>
      <c r="C412" s="75" t="str">
        <f t="shared" si="107"/>
        <v>Fraction of Methane Destruction Opportunities Achieved</v>
      </c>
      <c r="D412" s="54" t="s">
        <v>2718</v>
      </c>
      <c r="E412" s="54"/>
      <c r="F412" s="54" t="s">
        <v>3151</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3186</v>
      </c>
      <c r="Q412" s="75" t="str">
        <f t="shared" ref="Q412:S413" si="109">Q$411</f>
        <v>industry-ag-main.html#methane-destr</v>
      </c>
      <c r="R412" s="397" t="str">
        <f t="shared" si="109"/>
        <v>methane-destruction.html</v>
      </c>
      <c r="S412" s="458" t="str">
        <f t="shared" si="109"/>
        <v>Calculated from model data; see the relevant variable(s) in the InputData folder for source information.</v>
      </c>
      <c r="T412" s="54"/>
    </row>
    <row r="413" spans="1:20" ht="60">
      <c r="A413" s="75" t="str">
        <f t="shared" ref="A413" si="110">A$411</f>
        <v>Industry</v>
      </c>
      <c r="B413" s="75" t="str">
        <f t="shared" si="107"/>
        <v>Methane Destruction</v>
      </c>
      <c r="C413" s="75" t="str">
        <f t="shared" si="107"/>
        <v>Fraction of Methane Destruction Opportunities Achieved</v>
      </c>
      <c r="D413" s="54" t="s">
        <v>148</v>
      </c>
      <c r="E413" s="54"/>
      <c r="F413" s="9" t="s">
        <v>2717</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3187</v>
      </c>
      <c r="Q413" s="75" t="str">
        <f t="shared" si="109"/>
        <v>industry-ag-main.html#methane-destr</v>
      </c>
      <c r="R413" s="397" t="str">
        <f t="shared" si="109"/>
        <v>methane-destruction.html</v>
      </c>
      <c r="S413" s="458" t="str">
        <f t="shared" si="109"/>
        <v>Calculated from model data; see the relevant variable(s) in the InputData folder for source information.</v>
      </c>
      <c r="T413" s="54"/>
    </row>
    <row r="414" spans="1:20" ht="60">
      <c r="A414" s="344" t="s">
        <v>9</v>
      </c>
      <c r="B414" s="344" t="s">
        <v>2800</v>
      </c>
      <c r="C414" s="344" t="s">
        <v>2801</v>
      </c>
      <c r="D414" s="9" t="s">
        <v>504</v>
      </c>
      <c r="E414" s="54"/>
      <c r="F414" s="9" t="s">
        <v>501</v>
      </c>
      <c r="G414" s="54"/>
      <c r="H414" s="55">
        <v>451</v>
      </c>
      <c r="I414" s="54" t="s">
        <v>49</v>
      </c>
      <c r="J414" s="344" t="s">
        <v>2801</v>
      </c>
      <c r="K414" s="344" t="s">
        <v>2802</v>
      </c>
      <c r="L414" s="60">
        <v>0</v>
      </c>
      <c r="M414" s="61">
        <v>1</v>
      </c>
      <c r="N414" s="61">
        <v>0.01</v>
      </c>
      <c r="O414" s="54" t="s">
        <v>2803</v>
      </c>
      <c r="P414" s="467" t="s">
        <v>3587</v>
      </c>
      <c r="Q414" s="54"/>
      <c r="R414" s="405" t="s">
        <v>3060</v>
      </c>
      <c r="S414" s="443" t="s">
        <v>173</v>
      </c>
      <c r="T414" s="54"/>
    </row>
    <row r="415" spans="1:20" ht="60">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67" t="s">
        <v>3588</v>
      </c>
      <c r="Q415" s="54"/>
      <c r="R415" s="397" t="str">
        <f t="shared" ref="R415:S422" si="113">R$414</f>
        <v>reduce-fuel-exports.html</v>
      </c>
      <c r="S415" s="458" t="str">
        <f t="shared" si="113"/>
        <v>Calculated from model data; see the relevant variable(s) in the InputData folder for source information.</v>
      </c>
      <c r="T415" s="54"/>
    </row>
    <row r="416" spans="1:20" ht="75">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67" t="s">
        <v>3589</v>
      </c>
      <c r="Q416" s="54"/>
      <c r="R416" s="397" t="str">
        <f t="shared" si="113"/>
        <v>reduce-fuel-exports.html</v>
      </c>
      <c r="S416" s="458" t="str">
        <f t="shared" si="113"/>
        <v>Calculated from model data; see the relevant variable(s) in the InputData folder for source information.</v>
      </c>
      <c r="T416" s="54"/>
    </row>
    <row r="417" spans="1:20" ht="75">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67" t="s">
        <v>3590</v>
      </c>
      <c r="Q417" s="54"/>
      <c r="R417" s="397" t="str">
        <f t="shared" si="113"/>
        <v>reduce-fuel-exports.html</v>
      </c>
      <c r="S417" s="458" t="str">
        <f t="shared" si="113"/>
        <v>Calculated from model data; see the relevant variable(s) in the InputData folder for source information.</v>
      </c>
      <c r="T417" s="54"/>
    </row>
    <row r="418" spans="1:20" ht="75">
      <c r="A418" s="75" t="str">
        <f t="shared" si="114"/>
        <v>Industry</v>
      </c>
      <c r="B418" s="75" t="str">
        <f t="shared" si="111"/>
        <v>Reduce Fossil Fuel Exports</v>
      </c>
      <c r="C418" s="75" t="str">
        <f t="shared" si="111"/>
        <v>Percent Reduction in Fossil Fuel Exports</v>
      </c>
      <c r="D418" s="9" t="s">
        <v>2782</v>
      </c>
      <c r="E418" s="54"/>
      <c r="F418" s="9" t="s">
        <v>2783</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67" t="s">
        <v>3591</v>
      </c>
      <c r="Q418" s="54"/>
      <c r="R418" s="397" t="str">
        <f t="shared" si="113"/>
        <v>reduce-fuel-exports.html</v>
      </c>
      <c r="S418" s="458" t="str">
        <f t="shared" si="113"/>
        <v>Calculated from model data; see the relevant variable(s) in the InputData folder for source information.</v>
      </c>
      <c r="T418" s="54"/>
    </row>
    <row r="419" spans="1:20" ht="4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58" t="str">
        <f t="shared" si="113"/>
        <v>Calculated from model data; see the relevant variable(s) in the InputData folder for source information.</v>
      </c>
      <c r="T419" s="54"/>
    </row>
    <row r="420" spans="1:20" ht="75">
      <c r="A420" s="75" t="str">
        <f t="shared" si="114"/>
        <v>Industry</v>
      </c>
      <c r="B420" s="75" t="str">
        <f t="shared" si="111"/>
        <v>Reduce Fossil Fuel Exports</v>
      </c>
      <c r="C420" s="75" t="str">
        <f t="shared" si="111"/>
        <v>Percent Reduction in Fossil Fuel Exports</v>
      </c>
      <c r="D420" s="9" t="s">
        <v>2774</v>
      </c>
      <c r="E420" s="54"/>
      <c r="F420" s="9" t="s">
        <v>2778</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67" t="s">
        <v>3592</v>
      </c>
      <c r="Q420" s="54"/>
      <c r="R420" s="397" t="str">
        <f t="shared" ref="R420:R422" si="115">R$414</f>
        <v>reduce-fuel-exports.html</v>
      </c>
      <c r="S420" s="458" t="str">
        <f t="shared" si="113"/>
        <v>Calculated from model data; see the relevant variable(s) in the InputData folder for source information.</v>
      </c>
      <c r="T420" s="54"/>
    </row>
    <row r="421" spans="1:20" ht="75">
      <c r="A421" s="75" t="str">
        <f t="shared" si="114"/>
        <v>Industry</v>
      </c>
      <c r="B421" s="75" t="str">
        <f t="shared" si="111"/>
        <v>Reduce Fossil Fuel Exports</v>
      </c>
      <c r="C421" s="75" t="str">
        <f t="shared" si="111"/>
        <v>Percent Reduction in Fossil Fuel Exports</v>
      </c>
      <c r="D421" s="9" t="s">
        <v>2784</v>
      </c>
      <c r="E421" s="54"/>
      <c r="F421" s="9" t="s">
        <v>2785</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67" t="s">
        <v>3593</v>
      </c>
      <c r="Q421" s="54"/>
      <c r="R421" s="397" t="str">
        <f t="shared" si="115"/>
        <v>reduce-fuel-exports.html</v>
      </c>
      <c r="S421" s="458" t="str">
        <f t="shared" si="113"/>
        <v>Calculated from model data; see the relevant variable(s) in the InputData folder for source information.</v>
      </c>
      <c r="T421" s="54"/>
    </row>
    <row r="422" spans="1:20" ht="75">
      <c r="A422" s="75" t="str">
        <f t="shared" si="114"/>
        <v>Industry</v>
      </c>
      <c r="B422" s="75" t="str">
        <f t="shared" si="111"/>
        <v>Reduce Fossil Fuel Exports</v>
      </c>
      <c r="C422" s="75" t="str">
        <f t="shared" si="111"/>
        <v>Percent Reduction in Fossil Fuel Exports</v>
      </c>
      <c r="D422" s="9" t="s">
        <v>2775</v>
      </c>
      <c r="E422" s="54"/>
      <c r="F422" s="9" t="s">
        <v>2779</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67" t="s">
        <v>3594</v>
      </c>
      <c r="Q422" s="54"/>
      <c r="R422" s="397" t="str">
        <f t="shared" si="115"/>
        <v>reduce-fuel-exports.html</v>
      </c>
      <c r="S422" s="458" t="str">
        <f t="shared" si="113"/>
        <v>Calculated from model data; see the relevant variable(s) in the InputData folder for source information.</v>
      </c>
      <c r="T422" s="54"/>
    </row>
    <row r="423" spans="1:20" ht="7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6" t="s">
        <v>3575</v>
      </c>
      <c r="Q423" s="54" t="s">
        <v>257</v>
      </c>
      <c r="R423" s="405" t="s">
        <v>258</v>
      </c>
      <c r="S423" s="443" t="s">
        <v>3595</v>
      </c>
      <c r="T423" s="54" t="s">
        <v>207</v>
      </c>
    </row>
    <row r="424" spans="1:20" ht="30">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30">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3066</v>
      </c>
      <c r="S425" s="443"/>
      <c r="T425" s="54"/>
    </row>
    <row r="426" spans="1:20" ht="4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75">
      <c r="A427" s="344" t="s">
        <v>153</v>
      </c>
      <c r="B427" s="344" t="s">
        <v>3160</v>
      </c>
      <c r="C427" s="344" t="s">
        <v>3161</v>
      </c>
      <c r="D427" s="54"/>
      <c r="E427" s="54"/>
      <c r="F427" s="54"/>
      <c r="G427" s="54"/>
      <c r="H427" s="55">
        <v>62</v>
      </c>
      <c r="I427" s="54" t="s">
        <v>48</v>
      </c>
      <c r="J427" s="344" t="s">
        <v>3160</v>
      </c>
      <c r="K427" s="77" t="s">
        <v>3162</v>
      </c>
      <c r="L427" s="60">
        <v>0</v>
      </c>
      <c r="M427" s="61">
        <v>1</v>
      </c>
      <c r="N427" s="61">
        <v>0.01</v>
      </c>
      <c r="O427" s="54" t="s">
        <v>37</v>
      </c>
      <c r="P427" s="443" t="s">
        <v>3188</v>
      </c>
      <c r="Q427" s="54" t="s">
        <v>261</v>
      </c>
      <c r="R427" s="405" t="s">
        <v>262</v>
      </c>
      <c r="S427" s="443" t="s">
        <v>173</v>
      </c>
      <c r="T427" s="54"/>
    </row>
    <row r="428" spans="1:20" ht="60">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60">
      <c r="A429" s="344" t="s">
        <v>153</v>
      </c>
      <c r="B429" s="344" t="s">
        <v>154</v>
      </c>
      <c r="C429" s="344" t="s">
        <v>3209</v>
      </c>
      <c r="D429" s="54"/>
      <c r="E429" s="54"/>
      <c r="F429" s="54"/>
      <c r="G429" s="54"/>
      <c r="H429" s="55">
        <v>64</v>
      </c>
      <c r="I429" s="54" t="s">
        <v>48</v>
      </c>
      <c r="J429" s="77" t="s">
        <v>154</v>
      </c>
      <c r="K429" s="77" t="s">
        <v>2404</v>
      </c>
      <c r="L429" s="60">
        <v>0</v>
      </c>
      <c r="M429" s="61">
        <v>1</v>
      </c>
      <c r="N429" s="61">
        <v>0.01</v>
      </c>
      <c r="O429" s="54" t="s">
        <v>37</v>
      </c>
      <c r="P429" s="443" t="s">
        <v>3189</v>
      </c>
      <c r="Q429" s="54" t="s">
        <v>265</v>
      </c>
      <c r="R429" s="405" t="s">
        <v>266</v>
      </c>
      <c r="S429" s="443" t="s">
        <v>173</v>
      </c>
      <c r="T429" s="54"/>
    </row>
    <row r="430" spans="1:20" ht="30">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3067</v>
      </c>
      <c r="S430" s="443"/>
      <c r="T430" s="54"/>
    </row>
    <row r="431" spans="1:20" ht="150">
      <c r="A431" s="344" t="s">
        <v>153</v>
      </c>
      <c r="B431" s="344" t="s">
        <v>2728</v>
      </c>
      <c r="C431" s="344" t="s">
        <v>2729</v>
      </c>
      <c r="D431" s="54"/>
      <c r="E431" s="54"/>
      <c r="F431" s="54"/>
      <c r="G431" s="54"/>
      <c r="H431" s="55">
        <v>434</v>
      </c>
      <c r="I431" s="54" t="s">
        <v>48</v>
      </c>
      <c r="J431" s="344" t="s">
        <v>2728</v>
      </c>
      <c r="K431" s="344" t="s">
        <v>2730</v>
      </c>
      <c r="L431" s="60">
        <v>0</v>
      </c>
      <c r="M431" s="61">
        <v>1</v>
      </c>
      <c r="N431" s="61">
        <v>0.01</v>
      </c>
      <c r="O431" s="54" t="s">
        <v>2731</v>
      </c>
      <c r="P431" s="443" t="s">
        <v>3062</v>
      </c>
      <c r="Q431" s="54"/>
      <c r="R431" s="405" t="s">
        <v>3061</v>
      </c>
      <c r="S431" s="447" t="s">
        <v>2732</v>
      </c>
      <c r="T431" s="54"/>
    </row>
    <row r="432" spans="1:20" s="2" customFormat="1" ht="75">
      <c r="A432" s="345" t="s">
        <v>2786</v>
      </c>
      <c r="B432" s="345" t="s">
        <v>2790</v>
      </c>
      <c r="C432" s="345" t="s">
        <v>320</v>
      </c>
      <c r="D432" s="9"/>
      <c r="E432" s="9"/>
      <c r="F432" s="9"/>
      <c r="G432" s="9"/>
      <c r="H432" s="55">
        <v>68</v>
      </c>
      <c r="I432" s="9" t="s">
        <v>49</v>
      </c>
      <c r="J432" s="76" t="s">
        <v>2789</v>
      </c>
      <c r="K432" s="77" t="s">
        <v>2402</v>
      </c>
      <c r="L432" s="64">
        <v>0</v>
      </c>
      <c r="M432" s="64">
        <v>1</v>
      </c>
      <c r="N432" s="64">
        <v>0.01</v>
      </c>
      <c r="O432" s="9" t="s">
        <v>63</v>
      </c>
      <c r="P432" s="453" t="s">
        <v>2452</v>
      </c>
      <c r="Q432" s="9" t="s">
        <v>271</v>
      </c>
      <c r="R432" s="405" t="s">
        <v>272</v>
      </c>
      <c r="S432" s="443" t="s">
        <v>173</v>
      </c>
      <c r="T432" s="9"/>
    </row>
    <row r="433" spans="1:20" s="2" customFormat="1" ht="90">
      <c r="A433" s="345" t="s">
        <v>2786</v>
      </c>
      <c r="B433" s="345" t="s">
        <v>3111</v>
      </c>
      <c r="C433" s="345" t="s">
        <v>3110</v>
      </c>
      <c r="D433" s="9"/>
      <c r="E433" s="9"/>
      <c r="F433" s="9"/>
      <c r="G433" s="9"/>
      <c r="H433" s="55">
        <v>176</v>
      </c>
      <c r="I433" s="9" t="s">
        <v>48</v>
      </c>
      <c r="J433" s="76" t="s">
        <v>396</v>
      </c>
      <c r="K433" s="77" t="s">
        <v>3108</v>
      </c>
      <c r="L433" s="64">
        <v>0</v>
      </c>
      <c r="M433" s="64">
        <v>1</v>
      </c>
      <c r="N433" s="64">
        <v>0.01</v>
      </c>
      <c r="O433" s="54" t="s">
        <v>3109</v>
      </c>
      <c r="P433" s="463" t="s">
        <v>3540</v>
      </c>
      <c r="Q433" s="9" t="s">
        <v>389</v>
      </c>
      <c r="R433" s="405" t="s">
        <v>3063</v>
      </c>
      <c r="S433" s="443" t="s">
        <v>173</v>
      </c>
      <c r="T433" s="9"/>
    </row>
    <row r="434" spans="1:20" s="2" customFormat="1" ht="75">
      <c r="A434" s="345" t="s">
        <v>2786</v>
      </c>
      <c r="B434" s="345" t="s">
        <v>2787</v>
      </c>
      <c r="C434" s="345" t="s">
        <v>2788</v>
      </c>
      <c r="D434" s="9"/>
      <c r="E434" s="9"/>
      <c r="F434" s="9"/>
      <c r="G434" s="9"/>
      <c r="H434" s="55">
        <v>450</v>
      </c>
      <c r="I434" s="9" t="s">
        <v>48</v>
      </c>
      <c r="J434" s="345" t="s">
        <v>2791</v>
      </c>
      <c r="K434" s="344" t="s">
        <v>2792</v>
      </c>
      <c r="L434" s="64">
        <v>0</v>
      </c>
      <c r="M434" s="64">
        <v>1</v>
      </c>
      <c r="N434" s="64">
        <v>0.01</v>
      </c>
      <c r="O434" s="54" t="s">
        <v>2793</v>
      </c>
      <c r="P434" s="453" t="s">
        <v>2794</v>
      </c>
      <c r="Q434" s="9"/>
      <c r="R434" s="405" t="s">
        <v>3064</v>
      </c>
      <c r="S434" s="443"/>
      <c r="T434" s="9"/>
    </row>
    <row r="435" spans="1:20" ht="120">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3222</v>
      </c>
      <c r="P435" s="443" t="s">
        <v>3223</v>
      </c>
      <c r="Q435" s="54" t="s">
        <v>267</v>
      </c>
      <c r="R435" s="405" t="s">
        <v>268</v>
      </c>
      <c r="S435" s="443"/>
      <c r="T435" s="54"/>
    </row>
    <row r="436" spans="1:20" ht="120">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3224</v>
      </c>
      <c r="Q436" s="56" t="str">
        <f>Q$435</f>
        <v>ccs.html#ccs</v>
      </c>
      <c r="R436" s="406" t="str">
        <f>R$435</f>
        <v>carbon-capture-and-sequestration.html</v>
      </c>
      <c r="S436" s="443"/>
      <c r="T436" s="54"/>
    </row>
    <row r="437" spans="1:20" s="5" customFormat="1" ht="90">
      <c r="A437" s="344" t="s">
        <v>10</v>
      </c>
      <c r="B437" s="344" t="s">
        <v>28</v>
      </c>
      <c r="C437" s="344" t="s">
        <v>2650</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65" t="s">
        <v>3541</v>
      </c>
      <c r="Q437" s="54" t="s">
        <v>269</v>
      </c>
      <c r="R437" s="405" t="s">
        <v>270</v>
      </c>
      <c r="S437" s="453" t="s">
        <v>2615</v>
      </c>
      <c r="T437" s="9" t="s">
        <v>447</v>
      </c>
    </row>
    <row r="438" spans="1:20" s="5" customFormat="1" ht="7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65" t="s">
        <v>3542</v>
      </c>
      <c r="Q438" s="56" t="str">
        <f t="shared" ref="Q438:R442" si="120">Q$437</f>
        <v>fuels.html#carbon-tax</v>
      </c>
      <c r="R438" s="406" t="str">
        <f t="shared" si="120"/>
        <v>carbon-tax.html</v>
      </c>
      <c r="S438" s="452" t="s">
        <v>3501</v>
      </c>
      <c r="T438" s="56"/>
    </row>
    <row r="439" spans="1:20" s="5" customFormat="1" ht="90">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65" t="s">
        <v>3543</v>
      </c>
      <c r="Q439" s="56" t="str">
        <f t="shared" si="120"/>
        <v>fuels.html#carbon-tax</v>
      </c>
      <c r="R439" s="406" t="str">
        <f t="shared" si="120"/>
        <v>carbon-tax.html</v>
      </c>
      <c r="S439" s="453"/>
      <c r="T439" s="56"/>
    </row>
    <row r="440" spans="1:20" s="5" customFormat="1" ht="90">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65" t="s">
        <v>3544</v>
      </c>
      <c r="Q440" s="56" t="str">
        <f t="shared" si="120"/>
        <v>fuels.html#carbon-tax</v>
      </c>
      <c r="R440" s="406" t="str">
        <f t="shared" si="120"/>
        <v>carbon-tax.html</v>
      </c>
      <c r="S440" s="453"/>
      <c r="T440" s="56"/>
    </row>
    <row r="441" spans="1:20" s="5" customFormat="1" ht="120">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65" t="s">
        <v>3545</v>
      </c>
      <c r="Q441" s="56" t="str">
        <f t="shared" si="120"/>
        <v>fuels.html#carbon-tax</v>
      </c>
      <c r="R441" s="406" t="str">
        <f t="shared" si="120"/>
        <v>carbon-tax.html</v>
      </c>
      <c r="S441" s="453"/>
      <c r="T441" s="56"/>
    </row>
    <row r="442" spans="1:20" s="5" customFormat="1" ht="75">
      <c r="A442" s="75" t="str">
        <f t="shared" si="121"/>
        <v>Cross-Sector</v>
      </c>
      <c r="B442" s="75" t="str">
        <f t="shared" si="121"/>
        <v>Carbon Tax</v>
      </c>
      <c r="C442" s="75" t="str">
        <f t="shared" si="121"/>
        <v>Additional Carbon Tax Rate</v>
      </c>
      <c r="D442" s="54" t="s">
        <v>2809</v>
      </c>
      <c r="E442" s="54"/>
      <c r="F442" s="54" t="s">
        <v>3300</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65" t="s">
        <v>3546</v>
      </c>
      <c r="Q442" s="56" t="str">
        <f t="shared" si="120"/>
        <v>fuels.html#carbon-tax</v>
      </c>
      <c r="R442" s="406" t="str">
        <f t="shared" si="120"/>
        <v>carbon-tax.html</v>
      </c>
      <c r="S442" s="453"/>
      <c r="T442" s="56"/>
    </row>
    <row r="443" spans="1:20" s="2" customFormat="1" ht="75">
      <c r="A443" s="345" t="s">
        <v>10</v>
      </c>
      <c r="B443" s="345" t="s">
        <v>3143</v>
      </c>
      <c r="C443" s="345" t="s">
        <v>2734</v>
      </c>
      <c r="D443" s="9"/>
      <c r="E443" s="9"/>
      <c r="F443" s="9"/>
      <c r="G443" s="9"/>
      <c r="H443" s="57">
        <v>509</v>
      </c>
      <c r="I443" s="9" t="s">
        <v>48</v>
      </c>
      <c r="J443" s="345" t="s">
        <v>2902</v>
      </c>
      <c r="K443" s="345" t="s">
        <v>2737</v>
      </c>
      <c r="L443" s="66">
        <v>0</v>
      </c>
      <c r="M443" s="66">
        <v>1</v>
      </c>
      <c r="N443" s="66">
        <v>1</v>
      </c>
      <c r="O443" s="54" t="s">
        <v>33</v>
      </c>
      <c r="P443" s="443" t="s">
        <v>3142</v>
      </c>
      <c r="Q443" s="54" t="s">
        <v>269</v>
      </c>
      <c r="R443" s="405" t="s">
        <v>270</v>
      </c>
      <c r="S443" s="453"/>
      <c r="T443" s="9"/>
    </row>
    <row r="444" spans="1:20" s="5" customFormat="1" ht="30">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3"/>
      <c r="Q444" s="56"/>
      <c r="R444" s="405"/>
      <c r="S444" s="457"/>
      <c r="T444" s="56"/>
    </row>
    <row r="445" spans="1:20" s="5" customFormat="1" ht="4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3" t="s">
        <v>2747</v>
      </c>
      <c r="Q445" s="9" t="s">
        <v>273</v>
      </c>
      <c r="R445" s="405" t="s">
        <v>274</v>
      </c>
      <c r="S445" s="443" t="s">
        <v>173</v>
      </c>
      <c r="T445" s="56"/>
    </row>
    <row r="446" spans="1:20" s="5" customFormat="1" ht="4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3" t="s">
        <v>2748</v>
      </c>
      <c r="Q446" s="9" t="s">
        <v>273</v>
      </c>
      <c r="R446" s="405" t="s">
        <v>274</v>
      </c>
      <c r="S446" s="443" t="s">
        <v>173</v>
      </c>
      <c r="T446" s="56"/>
    </row>
    <row r="447" spans="1:20" s="5" customFormat="1" ht="4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3" t="s">
        <v>2749</v>
      </c>
      <c r="Q447" s="9" t="s">
        <v>273</v>
      </c>
      <c r="R447" s="405" t="s">
        <v>274</v>
      </c>
      <c r="S447" s="443" t="s">
        <v>173</v>
      </c>
      <c r="T447" s="56"/>
    </row>
    <row r="448" spans="1:20" s="5" customFormat="1" ht="30">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3"/>
      <c r="Q448" s="9"/>
      <c r="R448" s="405"/>
      <c r="S448" s="443"/>
      <c r="T448" s="56"/>
    </row>
    <row r="449" spans="1:20" s="5" customFormat="1" ht="30">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3"/>
      <c r="Q449" s="9"/>
      <c r="R449" s="405"/>
      <c r="S449" s="443"/>
      <c r="T449" s="56"/>
    </row>
    <row r="450" spans="1:20" s="5" customFormat="1" ht="4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3" t="s">
        <v>2626</v>
      </c>
      <c r="Q450" s="9" t="s">
        <v>273</v>
      </c>
      <c r="R450" s="405" t="s">
        <v>274</v>
      </c>
      <c r="S450" s="443" t="s">
        <v>173</v>
      </c>
      <c r="T450" s="56"/>
    </row>
    <row r="451" spans="1:20" s="5" customFormat="1" ht="30">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7"/>
      <c r="T451" s="56"/>
    </row>
    <row r="452" spans="1:20" s="5" customFormat="1" ht="4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3" t="s">
        <v>2627</v>
      </c>
      <c r="Q452" s="9" t="s">
        <v>273</v>
      </c>
      <c r="R452" s="405" t="s">
        <v>274</v>
      </c>
      <c r="S452" s="443" t="s">
        <v>173</v>
      </c>
      <c r="T452" s="56"/>
    </row>
    <row r="453" spans="1:20" s="5" customFormat="1" ht="4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3" t="s">
        <v>2750</v>
      </c>
      <c r="Q453" s="9" t="s">
        <v>273</v>
      </c>
      <c r="R453" s="405" t="s">
        <v>274</v>
      </c>
      <c r="S453" s="443" t="s">
        <v>173</v>
      </c>
      <c r="T453" s="56"/>
    </row>
    <row r="454" spans="1:20" s="5" customFormat="1" ht="30">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7"/>
      <c r="T454" s="56"/>
    </row>
    <row r="455" spans="1:20" s="5" customFormat="1" ht="60">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65" t="s">
        <v>3596</v>
      </c>
      <c r="Q455" s="56"/>
      <c r="R455" s="405"/>
      <c r="S455" s="452" t="s">
        <v>3502</v>
      </c>
      <c r="T455" s="56"/>
    </row>
    <row r="456" spans="1:20" s="5" customFormat="1" ht="30">
      <c r="A456" s="75" t="str">
        <f t="shared" si="124"/>
        <v>Cross-Sector</v>
      </c>
      <c r="B456" s="75" t="str">
        <f t="shared" si="122"/>
        <v>End Existing Subsidies</v>
      </c>
      <c r="C456" s="75" t="str">
        <f t="shared" si="122"/>
        <v>Percent Reduction in BAU Subsidies</v>
      </c>
      <c r="D456" s="9" t="s">
        <v>2782</v>
      </c>
      <c r="E456" s="54"/>
      <c r="F456" s="9" t="s">
        <v>2783</v>
      </c>
      <c r="G456" s="54"/>
      <c r="H456" s="55"/>
      <c r="I456" s="9" t="s">
        <v>49</v>
      </c>
      <c r="J456" s="75" t="str">
        <f t="shared" si="123"/>
        <v>End Existing Subsidies</v>
      </c>
      <c r="K456" s="75" t="str">
        <f t="shared" si="123"/>
        <v>cross reduce BAU subsidies</v>
      </c>
      <c r="L456" s="62"/>
      <c r="M456" s="62"/>
      <c r="N456" s="62"/>
      <c r="O456" s="56"/>
      <c r="P456" s="453"/>
      <c r="Q456" s="9"/>
      <c r="R456" s="405"/>
      <c r="S456" s="443"/>
      <c r="T456" s="56"/>
    </row>
    <row r="457" spans="1:20" s="5" customFormat="1" ht="30">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7"/>
      <c r="T457" s="56"/>
    </row>
    <row r="458" spans="1:20" s="5" customFormat="1" ht="30">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7"/>
      <c r="T458" s="56"/>
    </row>
    <row r="459" spans="1:20" s="5" customFormat="1" ht="30">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7"/>
      <c r="T459" s="56"/>
    </row>
    <row r="460" spans="1:20" s="5" customFormat="1" ht="30">
      <c r="A460" s="75" t="str">
        <f t="shared" si="124"/>
        <v>Cross-Sector</v>
      </c>
      <c r="B460" s="75" t="str">
        <f t="shared" si="122"/>
        <v>End Existing Subsidies</v>
      </c>
      <c r="C460" s="75" t="str">
        <f t="shared" si="122"/>
        <v>Percent Reduction in BAU Subsidies</v>
      </c>
      <c r="D460" s="9" t="s">
        <v>2774</v>
      </c>
      <c r="E460" s="54"/>
      <c r="F460" s="9" t="s">
        <v>2778</v>
      </c>
      <c r="G460" s="54"/>
      <c r="H460" s="55"/>
      <c r="I460" s="9" t="s">
        <v>49</v>
      </c>
      <c r="J460" s="75" t="str">
        <f t="shared" si="123"/>
        <v>End Existing Subsidies</v>
      </c>
      <c r="K460" s="75" t="str">
        <f t="shared" si="123"/>
        <v>cross reduce BAU subsidies</v>
      </c>
      <c r="L460" s="65"/>
      <c r="M460" s="65"/>
      <c r="N460" s="65"/>
      <c r="O460" s="56"/>
      <c r="P460" s="443"/>
      <c r="Q460" s="56"/>
      <c r="R460" s="405"/>
      <c r="S460" s="457"/>
      <c r="T460" s="56"/>
    </row>
    <row r="461" spans="1:20" s="5" customFormat="1" ht="30">
      <c r="A461" s="75" t="str">
        <f t="shared" si="124"/>
        <v>Cross-Sector</v>
      </c>
      <c r="B461" s="75" t="str">
        <f t="shared" si="124"/>
        <v>End Existing Subsidies</v>
      </c>
      <c r="C461" s="75" t="str">
        <f t="shared" si="124"/>
        <v>Percent Reduction in BAU Subsidies</v>
      </c>
      <c r="D461" s="9" t="s">
        <v>2784</v>
      </c>
      <c r="E461" s="54"/>
      <c r="F461" s="9" t="s">
        <v>2785</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7"/>
      <c r="T461" s="56"/>
    </row>
    <row r="462" spans="1:20" s="5" customFormat="1" ht="30">
      <c r="A462" s="75" t="str">
        <f t="shared" ref="A462:C464" si="128">A$444</f>
        <v>Cross-Sector</v>
      </c>
      <c r="B462" s="75" t="str">
        <f t="shared" si="128"/>
        <v>End Existing Subsidies</v>
      </c>
      <c r="C462" s="75" t="str">
        <f t="shared" si="128"/>
        <v>Percent Reduction in BAU Subsidies</v>
      </c>
      <c r="D462" s="9" t="s">
        <v>2775</v>
      </c>
      <c r="E462" s="54"/>
      <c r="F462" s="9" t="s">
        <v>2779</v>
      </c>
      <c r="G462" s="54"/>
      <c r="H462" s="55"/>
      <c r="I462" s="9" t="s">
        <v>49</v>
      </c>
      <c r="J462" s="75" t="str">
        <f t="shared" si="127"/>
        <v>End Existing Subsidies</v>
      </c>
      <c r="K462" s="75" t="str">
        <f t="shared" si="127"/>
        <v>cross reduce BAU subsidies</v>
      </c>
      <c r="L462" s="65"/>
      <c r="M462" s="65"/>
      <c r="N462" s="65"/>
      <c r="O462" s="56"/>
      <c r="P462" s="443"/>
      <c r="Q462" s="56"/>
      <c r="R462" s="405"/>
      <c r="S462" s="457"/>
      <c r="T462" s="56"/>
    </row>
    <row r="463" spans="1:20" s="5" customFormat="1" ht="30">
      <c r="A463" s="75" t="str">
        <f t="shared" si="128"/>
        <v>Cross-Sector</v>
      </c>
      <c r="B463" s="75" t="str">
        <f t="shared" si="128"/>
        <v>End Existing Subsidies</v>
      </c>
      <c r="C463" s="75" t="str">
        <f t="shared" si="128"/>
        <v>Percent Reduction in BAU Subsidies</v>
      </c>
      <c r="D463" s="9" t="s">
        <v>2776</v>
      </c>
      <c r="E463" s="54"/>
      <c r="F463" s="9" t="s">
        <v>2780</v>
      </c>
      <c r="G463" s="54"/>
      <c r="H463" s="55"/>
      <c r="I463" s="9" t="s">
        <v>49</v>
      </c>
      <c r="J463" s="75" t="str">
        <f t="shared" si="127"/>
        <v>End Existing Subsidies</v>
      </c>
      <c r="K463" s="75" t="str">
        <f t="shared" si="127"/>
        <v>cross reduce BAU subsidies</v>
      </c>
      <c r="L463" s="65"/>
      <c r="M463" s="65"/>
      <c r="N463" s="65"/>
      <c r="O463" s="56"/>
      <c r="P463" s="443"/>
      <c r="Q463" s="56"/>
      <c r="R463" s="405"/>
      <c r="S463" s="457"/>
      <c r="T463" s="56"/>
    </row>
    <row r="464" spans="1:20" s="5" customFormat="1" ht="30">
      <c r="A464" s="75" t="str">
        <f t="shared" si="128"/>
        <v>Cross-Sector</v>
      </c>
      <c r="B464" s="75" t="str">
        <f t="shared" si="128"/>
        <v>End Existing Subsidies</v>
      </c>
      <c r="C464" s="75" t="str">
        <f t="shared" si="128"/>
        <v>Percent Reduction in BAU Subsidies</v>
      </c>
      <c r="D464" s="9" t="s">
        <v>2777</v>
      </c>
      <c r="E464" s="54"/>
      <c r="F464" s="9" t="s">
        <v>2781</v>
      </c>
      <c r="G464" s="54"/>
      <c r="H464" s="55"/>
      <c r="I464" s="9" t="s">
        <v>49</v>
      </c>
      <c r="J464" s="75" t="str">
        <f t="shared" si="127"/>
        <v>End Existing Subsidies</v>
      </c>
      <c r="K464" s="75" t="str">
        <f t="shared" si="127"/>
        <v>cross reduce BAU subsidies</v>
      </c>
      <c r="L464" s="65"/>
      <c r="M464" s="65"/>
      <c r="N464" s="65"/>
      <c r="O464" s="56"/>
      <c r="P464" s="443"/>
      <c r="Q464" s="56"/>
      <c r="R464" s="405"/>
      <c r="S464" s="457"/>
      <c r="T464" s="56"/>
    </row>
    <row r="465" spans="1:20" s="2" customFormat="1" ht="60">
      <c r="A465" s="345" t="s">
        <v>10</v>
      </c>
      <c r="B465" s="345" t="s">
        <v>2733</v>
      </c>
      <c r="C465" s="345" t="s">
        <v>2735</v>
      </c>
      <c r="D465" s="9"/>
      <c r="E465" s="9"/>
      <c r="F465" s="9"/>
      <c r="G465" s="9"/>
      <c r="H465" s="57"/>
      <c r="I465" s="9" t="s">
        <v>49</v>
      </c>
      <c r="J465" s="345" t="s">
        <v>2736</v>
      </c>
      <c r="K465" s="345" t="s">
        <v>2738</v>
      </c>
      <c r="L465" s="63"/>
      <c r="M465" s="63"/>
      <c r="N465" s="63"/>
      <c r="O465" s="9"/>
      <c r="P465" s="453"/>
      <c r="Q465" s="9"/>
      <c r="R465" s="405"/>
      <c r="S465" s="453"/>
      <c r="T465" s="9"/>
    </row>
    <row r="466" spans="1:20" s="2" customFormat="1" ht="60">
      <c r="A466" s="345" t="s">
        <v>10</v>
      </c>
      <c r="B466" s="345" t="s">
        <v>3084</v>
      </c>
      <c r="C466" s="345" t="s">
        <v>3083</v>
      </c>
      <c r="D466" s="9" t="s">
        <v>57</v>
      </c>
      <c r="E466" s="9"/>
      <c r="F466" s="9" t="s">
        <v>102</v>
      </c>
      <c r="G466" s="9"/>
      <c r="H466" s="55"/>
      <c r="I466" s="9" t="s">
        <v>49</v>
      </c>
      <c r="J466" s="76" t="s">
        <v>3084</v>
      </c>
      <c r="K466" s="344" t="s">
        <v>3085</v>
      </c>
      <c r="L466" s="66"/>
      <c r="M466" s="66"/>
      <c r="N466" s="66"/>
      <c r="O466" s="9"/>
      <c r="P466" s="453"/>
      <c r="Q466" s="9"/>
      <c r="R466" s="405"/>
      <c r="S466" s="443"/>
      <c r="T466" s="9"/>
    </row>
    <row r="467" spans="1:20" s="2" customFormat="1" ht="60">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3084</v>
      </c>
      <c r="K467" s="344" t="s">
        <v>3085</v>
      </c>
      <c r="L467" s="66"/>
      <c r="M467" s="66"/>
      <c r="N467" s="66"/>
      <c r="O467" s="9"/>
      <c r="P467" s="453"/>
      <c r="Q467" s="9"/>
      <c r="R467" s="405"/>
      <c r="S467" s="443"/>
      <c r="T467" s="9"/>
    </row>
    <row r="468" spans="1:20" s="2" customFormat="1" ht="60">
      <c r="A468" s="75" t="str">
        <f>A$466</f>
        <v>Cross-Sector</v>
      </c>
      <c r="B468" s="75" t="str">
        <f t="shared" si="129"/>
        <v>Fixed Energy Prices</v>
      </c>
      <c r="C468" s="75" t="str">
        <f t="shared" si="129"/>
        <v>Toggle Whether Policies Affect Energy Prices</v>
      </c>
      <c r="D468" s="9" t="s">
        <v>2777</v>
      </c>
      <c r="E468" s="9"/>
      <c r="F468" s="9" t="s">
        <v>2781</v>
      </c>
      <c r="G468" s="9"/>
      <c r="H468" s="55"/>
      <c r="I468" s="9" t="s">
        <v>49</v>
      </c>
      <c r="J468" s="345" t="s">
        <v>3084</v>
      </c>
      <c r="K468" s="344" t="s">
        <v>3085</v>
      </c>
      <c r="L468" s="66"/>
      <c r="M468" s="66"/>
      <c r="N468" s="66"/>
      <c r="O468" s="9"/>
      <c r="P468" s="453"/>
      <c r="Q468" s="9"/>
      <c r="R468" s="405"/>
      <c r="S468" s="443"/>
      <c r="T468" s="9"/>
    </row>
    <row r="469" spans="1:20" s="2" customFormat="1" ht="45">
      <c r="A469" s="345" t="s">
        <v>10</v>
      </c>
      <c r="B469" s="345" t="s">
        <v>3138</v>
      </c>
      <c r="C469" s="345" t="s">
        <v>3138</v>
      </c>
      <c r="D469" s="9" t="s">
        <v>504</v>
      </c>
      <c r="E469" s="54"/>
      <c r="F469" s="9" t="s">
        <v>501</v>
      </c>
      <c r="G469" s="9"/>
      <c r="H469" s="55"/>
      <c r="I469" s="9" t="s">
        <v>49</v>
      </c>
      <c r="J469" s="345" t="s">
        <v>3138</v>
      </c>
      <c r="K469" s="345" t="s">
        <v>3139</v>
      </c>
      <c r="L469" s="64">
        <v>0</v>
      </c>
      <c r="M469" s="64">
        <v>1</v>
      </c>
      <c r="N469" s="64">
        <v>0.01</v>
      </c>
      <c r="O469" s="54" t="s">
        <v>3140</v>
      </c>
      <c r="P469" s="453" t="s">
        <v>3141</v>
      </c>
      <c r="Q469" s="9" t="s">
        <v>3350</v>
      </c>
      <c r="R469" s="405"/>
      <c r="S469" s="443"/>
      <c r="T469" s="9"/>
    </row>
    <row r="470" spans="1:20" s="2" customFormat="1" ht="30">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3"/>
      <c r="Q470" s="9"/>
      <c r="R470" s="405"/>
      <c r="S470" s="443"/>
      <c r="T470" s="9"/>
    </row>
    <row r="471" spans="1:20" s="2" customFormat="1" ht="30">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3"/>
      <c r="Q471" s="9"/>
      <c r="R471" s="405"/>
      <c r="S471" s="443"/>
      <c r="T471" s="9"/>
    </row>
    <row r="472" spans="1:20" s="2" customFormat="1" ht="30">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3"/>
      <c r="Q472" s="9"/>
      <c r="R472" s="405"/>
      <c r="S472" s="443"/>
      <c r="T472" s="9"/>
    </row>
    <row r="473" spans="1:20" s="2" customFormat="1" ht="30">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3"/>
      <c r="Q473" s="9"/>
      <c r="R473" s="405"/>
      <c r="S473" s="443"/>
      <c r="T473" s="9"/>
    </row>
    <row r="474" spans="1:20" s="2" customFormat="1" ht="30">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3"/>
      <c r="Q474" s="9"/>
      <c r="R474" s="405"/>
      <c r="S474" s="443"/>
      <c r="T474" s="9"/>
    </row>
    <row r="475" spans="1:20" s="2" customFormat="1" ht="30">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3"/>
      <c r="Q475" s="9"/>
      <c r="R475" s="405"/>
      <c r="S475" s="443"/>
      <c r="T475" s="9"/>
    </row>
    <row r="476" spans="1:20" s="2" customFormat="1" ht="30">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3"/>
      <c r="Q476" s="9"/>
      <c r="R476" s="405"/>
      <c r="S476" s="443"/>
      <c r="T476" s="9"/>
    </row>
    <row r="477" spans="1:20" s="2" customFormat="1" ht="30">
      <c r="A477" s="75" t="str">
        <f t="shared" si="132"/>
        <v>Cross-Sector</v>
      </c>
      <c r="B477" s="75" t="str">
        <f t="shared" si="130"/>
        <v>Fuel Price Deregulation</v>
      </c>
      <c r="C477" s="75" t="str">
        <f t="shared" si="130"/>
        <v>Fuel Price Deregulation</v>
      </c>
      <c r="D477" s="9" t="s">
        <v>2782</v>
      </c>
      <c r="E477" s="54"/>
      <c r="F477" s="9" t="s">
        <v>2783</v>
      </c>
      <c r="G477" s="9"/>
      <c r="H477" s="55"/>
      <c r="I477" s="9" t="s">
        <v>49</v>
      </c>
      <c r="J477" s="75" t="str">
        <f t="shared" si="131"/>
        <v>Fuel Price Deregulation</v>
      </c>
      <c r="K477" s="75" t="str">
        <f t="shared" si="131"/>
        <v>cross fuel price deregulation</v>
      </c>
      <c r="L477" s="66"/>
      <c r="M477" s="66"/>
      <c r="N477" s="66"/>
      <c r="O477" s="9"/>
      <c r="P477" s="453"/>
      <c r="Q477" s="9"/>
      <c r="R477" s="405"/>
      <c r="S477" s="443"/>
      <c r="T477" s="9"/>
    </row>
    <row r="478" spans="1:20" s="2" customFormat="1" ht="30">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3"/>
      <c r="Q478" s="9"/>
      <c r="R478" s="405"/>
      <c r="S478" s="443"/>
      <c r="T478" s="9"/>
    </row>
    <row r="479" spans="1:20" s="2" customFormat="1" ht="30">
      <c r="A479" s="75" t="str">
        <f t="shared" si="132"/>
        <v>Cross-Sector</v>
      </c>
      <c r="B479" s="75" t="str">
        <f t="shared" si="130"/>
        <v>Fuel Price Deregulation</v>
      </c>
      <c r="C479" s="75" t="str">
        <f t="shared" si="130"/>
        <v>Fuel Price Deregulation</v>
      </c>
      <c r="D479" s="9" t="s">
        <v>2774</v>
      </c>
      <c r="E479" s="54"/>
      <c r="F479" s="9" t="s">
        <v>2778</v>
      </c>
      <c r="G479" s="9"/>
      <c r="H479" s="55"/>
      <c r="I479" s="9" t="s">
        <v>49</v>
      </c>
      <c r="J479" s="75" t="str">
        <f t="shared" si="131"/>
        <v>Fuel Price Deregulation</v>
      </c>
      <c r="K479" s="75" t="str">
        <f t="shared" si="131"/>
        <v>cross fuel price deregulation</v>
      </c>
      <c r="L479" s="66"/>
      <c r="M479" s="66"/>
      <c r="N479" s="66"/>
      <c r="O479" s="9"/>
      <c r="P479" s="453"/>
      <c r="Q479" s="9"/>
      <c r="R479" s="405"/>
      <c r="S479" s="443"/>
      <c r="T479" s="9"/>
    </row>
    <row r="480" spans="1:20" s="2" customFormat="1" ht="30">
      <c r="A480" s="75" t="str">
        <f t="shared" si="132"/>
        <v>Cross-Sector</v>
      </c>
      <c r="B480" s="75" t="str">
        <f t="shared" si="130"/>
        <v>Fuel Price Deregulation</v>
      </c>
      <c r="C480" s="75" t="str">
        <f t="shared" si="130"/>
        <v>Fuel Price Deregulation</v>
      </c>
      <c r="D480" s="9" t="s">
        <v>2784</v>
      </c>
      <c r="E480" s="54"/>
      <c r="F480" s="9" t="s">
        <v>2785</v>
      </c>
      <c r="G480" s="9"/>
      <c r="H480" s="55"/>
      <c r="I480" s="9" t="s">
        <v>49</v>
      </c>
      <c r="J480" s="75" t="str">
        <f t="shared" si="131"/>
        <v>Fuel Price Deregulation</v>
      </c>
      <c r="K480" s="75" t="str">
        <f t="shared" si="131"/>
        <v>cross fuel price deregulation</v>
      </c>
      <c r="L480" s="66"/>
      <c r="M480" s="66"/>
      <c r="N480" s="66"/>
      <c r="O480" s="9"/>
      <c r="P480" s="453"/>
      <c r="Q480" s="9"/>
      <c r="R480" s="405"/>
      <c r="S480" s="443"/>
      <c r="T480" s="9"/>
    </row>
    <row r="481" spans="1:20" s="2" customFormat="1" ht="30">
      <c r="A481" s="75" t="str">
        <f t="shared" si="132"/>
        <v>Cross-Sector</v>
      </c>
      <c r="B481" s="75" t="str">
        <f t="shared" si="130"/>
        <v>Fuel Price Deregulation</v>
      </c>
      <c r="C481" s="75" t="str">
        <f t="shared" si="130"/>
        <v>Fuel Price Deregulation</v>
      </c>
      <c r="D481" s="9" t="s">
        <v>2775</v>
      </c>
      <c r="E481" s="54"/>
      <c r="F481" s="9" t="s">
        <v>2779</v>
      </c>
      <c r="G481" s="9"/>
      <c r="H481" s="55"/>
      <c r="I481" s="9" t="s">
        <v>49</v>
      </c>
      <c r="J481" s="75" t="str">
        <f t="shared" si="131"/>
        <v>Fuel Price Deregulation</v>
      </c>
      <c r="K481" s="75" t="str">
        <f t="shared" si="131"/>
        <v>cross fuel price deregulation</v>
      </c>
      <c r="L481" s="66"/>
      <c r="M481" s="66"/>
      <c r="N481" s="66"/>
      <c r="O481" s="9"/>
      <c r="P481" s="453"/>
      <c r="Q481" s="9"/>
      <c r="R481" s="405"/>
      <c r="S481" s="443"/>
      <c r="T481" s="9"/>
    </row>
    <row r="482" spans="1:20" s="2" customFormat="1" ht="30">
      <c r="A482" s="75" t="str">
        <f t="shared" si="132"/>
        <v>Cross-Sector</v>
      </c>
      <c r="B482" s="75" t="str">
        <f t="shared" si="130"/>
        <v>Fuel Price Deregulation</v>
      </c>
      <c r="C482" s="75" t="str">
        <f t="shared" si="130"/>
        <v>Fuel Price Deregulation</v>
      </c>
      <c r="D482" s="9" t="s">
        <v>2776</v>
      </c>
      <c r="E482" s="54"/>
      <c r="F482" s="9" t="s">
        <v>2780</v>
      </c>
      <c r="G482" s="9"/>
      <c r="H482" s="55"/>
      <c r="I482" s="9" t="s">
        <v>49</v>
      </c>
      <c r="J482" s="75" t="str">
        <f t="shared" si="131"/>
        <v>Fuel Price Deregulation</v>
      </c>
      <c r="K482" s="75" t="str">
        <f t="shared" si="131"/>
        <v>cross fuel price deregulation</v>
      </c>
      <c r="L482" s="66"/>
      <c r="M482" s="66"/>
      <c r="N482" s="66"/>
      <c r="O482" s="9"/>
      <c r="P482" s="453"/>
      <c r="Q482" s="9"/>
      <c r="R482" s="405"/>
      <c r="S482" s="443"/>
      <c r="T482" s="9"/>
    </row>
    <row r="483" spans="1:20" s="2" customFormat="1" ht="30">
      <c r="A483" s="75" t="str">
        <f t="shared" si="132"/>
        <v>Cross-Sector</v>
      </c>
      <c r="B483" s="75" t="str">
        <f t="shared" si="130"/>
        <v>Fuel Price Deregulation</v>
      </c>
      <c r="C483" s="75" t="str">
        <f t="shared" si="130"/>
        <v>Fuel Price Deregulation</v>
      </c>
      <c r="D483" s="9" t="s">
        <v>2777</v>
      </c>
      <c r="E483" s="54"/>
      <c r="F483" s="9" t="s">
        <v>2781</v>
      </c>
      <c r="G483" s="9"/>
      <c r="H483" s="55"/>
      <c r="I483" s="9" t="s">
        <v>49</v>
      </c>
      <c r="J483" s="75" t="str">
        <f t="shared" si="131"/>
        <v>Fuel Price Deregulation</v>
      </c>
      <c r="K483" s="75" t="str">
        <f t="shared" si="131"/>
        <v>cross fuel price deregulation</v>
      </c>
      <c r="L483" s="66"/>
      <c r="M483" s="66"/>
      <c r="N483" s="66"/>
      <c r="O483" s="9"/>
      <c r="P483" s="453"/>
      <c r="Q483" s="9"/>
      <c r="R483" s="405"/>
      <c r="S483" s="443"/>
      <c r="T483" s="9"/>
    </row>
    <row r="484" spans="1:20" s="5" customFormat="1" ht="4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65" t="s">
        <v>3576</v>
      </c>
      <c r="Q484" s="9" t="s">
        <v>275</v>
      </c>
      <c r="R484" s="405" t="s">
        <v>276</v>
      </c>
      <c r="S484" s="453"/>
      <c r="T484" s="56"/>
    </row>
    <row r="485" spans="1:20" s="5" customFormat="1" ht="4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65" t="s">
        <v>3547</v>
      </c>
      <c r="Q485" s="9" t="s">
        <v>275</v>
      </c>
      <c r="R485" s="405" t="s">
        <v>276</v>
      </c>
      <c r="S485" s="457">
        <f>S$484</f>
        <v>0</v>
      </c>
      <c r="T485" s="56"/>
    </row>
    <row r="486" spans="1:20" s="5" customFormat="1" ht="4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65" t="s">
        <v>3548</v>
      </c>
      <c r="Q486" s="9" t="s">
        <v>275</v>
      </c>
      <c r="R486" s="405" t="s">
        <v>276</v>
      </c>
      <c r="S486" s="457">
        <f>S$484</f>
        <v>0</v>
      </c>
      <c r="T486" s="56"/>
    </row>
    <row r="487" spans="1:20" s="5" customFormat="1" ht="30">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7"/>
      <c r="T487" s="56"/>
    </row>
    <row r="488" spans="1:20" s="5" customFormat="1" ht="30">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7"/>
      <c r="T488" s="56"/>
    </row>
    <row r="489" spans="1:20" s="5" customFormat="1" ht="4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65" t="s">
        <v>3577</v>
      </c>
      <c r="Q489" s="9" t="s">
        <v>275</v>
      </c>
      <c r="R489" s="405" t="s">
        <v>276</v>
      </c>
      <c r="S489" s="457">
        <f>S$484</f>
        <v>0</v>
      </c>
      <c r="T489" s="56"/>
    </row>
    <row r="490" spans="1:20" s="5" customFormat="1" ht="4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65" t="s">
        <v>3578</v>
      </c>
      <c r="Q490" s="9" t="s">
        <v>275</v>
      </c>
      <c r="R490" s="405" t="s">
        <v>276</v>
      </c>
      <c r="S490" s="457">
        <f>S$484</f>
        <v>0</v>
      </c>
      <c r="T490" s="56"/>
    </row>
    <row r="491" spans="1:20" s="5" customFormat="1" ht="30">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7"/>
      <c r="T491" s="56"/>
    </row>
    <row r="492" spans="1:20" s="5" customFormat="1" ht="30">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7"/>
      <c r="T492" s="56"/>
    </row>
    <row r="493" spans="1:20" ht="30">
      <c r="A493" s="78" t="str">
        <f t="shared" si="133"/>
        <v>Cross-Sector</v>
      </c>
      <c r="B493" s="78" t="str">
        <f t="shared" si="133"/>
        <v>Fuel Taxes</v>
      </c>
      <c r="C493" s="78" t="str">
        <f t="shared" si="133"/>
        <v>Additional Fuel Tax Rate by Fuel</v>
      </c>
      <c r="D493" s="9" t="s">
        <v>2782</v>
      </c>
      <c r="E493" s="9"/>
      <c r="F493" s="9" t="s">
        <v>2783</v>
      </c>
      <c r="G493" s="56"/>
      <c r="H493" s="55"/>
      <c r="I493" s="9" t="s">
        <v>49</v>
      </c>
      <c r="J493" s="78" t="str">
        <f t="shared" si="135"/>
        <v>Fuel Taxes</v>
      </c>
      <c r="K493" s="65" t="str">
        <f t="shared" si="136"/>
        <v>cross fuel tax</v>
      </c>
      <c r="L493" s="65"/>
      <c r="M493" s="65"/>
      <c r="N493" s="73"/>
      <c r="O493" s="59"/>
      <c r="P493" s="443"/>
      <c r="Q493" s="9"/>
      <c r="R493" s="405"/>
      <c r="S493" s="457"/>
      <c r="T493" s="54"/>
    </row>
    <row r="494" spans="1:20" ht="3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ht="3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ht="30">
      <c r="A496" s="78" t="str">
        <f t="shared" si="133"/>
        <v>Cross-Sector</v>
      </c>
      <c r="B496" s="78" t="str">
        <f t="shared" si="133"/>
        <v>Fuel Taxes</v>
      </c>
      <c r="C496" s="78" t="str">
        <f t="shared" si="133"/>
        <v>Additional Fuel Tax Rate by Fuel</v>
      </c>
      <c r="D496" s="9" t="s">
        <v>2774</v>
      </c>
      <c r="E496" s="9"/>
      <c r="F496" s="9" t="s">
        <v>2778</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30">
      <c r="A497" s="78" t="str">
        <f t="shared" si="133"/>
        <v>Cross-Sector</v>
      </c>
      <c r="B497" s="78" t="str">
        <f t="shared" si="133"/>
        <v>Fuel Taxes</v>
      </c>
      <c r="C497" s="78" t="str">
        <f t="shared" si="133"/>
        <v>Additional Fuel Tax Rate by Fuel</v>
      </c>
      <c r="D497" s="9" t="s">
        <v>2784</v>
      </c>
      <c r="E497" s="9"/>
      <c r="F497" s="9" t="s">
        <v>2785</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30">
      <c r="A498" s="78" t="str">
        <f t="shared" ref="A498:C500" si="137">A$484</f>
        <v>Cross-Sector</v>
      </c>
      <c r="B498" s="78" t="str">
        <f t="shared" si="137"/>
        <v>Fuel Taxes</v>
      </c>
      <c r="C498" s="78" t="str">
        <f t="shared" si="137"/>
        <v>Additional Fuel Tax Rate by Fuel</v>
      </c>
      <c r="D498" s="9" t="s">
        <v>2775</v>
      </c>
      <c r="E498" s="9"/>
      <c r="F498" s="9" t="s">
        <v>2779</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ht="30">
      <c r="A499" s="78" t="str">
        <f t="shared" si="137"/>
        <v>Cross-Sector</v>
      </c>
      <c r="B499" s="78" t="str">
        <f t="shared" si="137"/>
        <v>Fuel Taxes</v>
      </c>
      <c r="C499" s="78" t="str">
        <f t="shared" si="137"/>
        <v>Additional Fuel Tax Rate by Fuel</v>
      </c>
      <c r="D499" s="9" t="s">
        <v>2776</v>
      </c>
      <c r="E499" s="9"/>
      <c r="F499" s="9" t="s">
        <v>2780</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ht="30">
      <c r="A500" s="78" t="str">
        <f t="shared" si="137"/>
        <v>Cross-Sector</v>
      </c>
      <c r="B500" s="78" t="str">
        <f t="shared" si="137"/>
        <v>Fuel Taxes</v>
      </c>
      <c r="C500" s="78" t="str">
        <f t="shared" si="137"/>
        <v>Additional Fuel Tax Rate by Fuel</v>
      </c>
      <c r="D500" s="9" t="s">
        <v>2777</v>
      </c>
      <c r="E500" s="9"/>
      <c r="F500" s="9" t="s">
        <v>2781</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120">
      <c r="A501" s="344" t="s">
        <v>3018</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2459</v>
      </c>
      <c r="Q501" s="54" t="s">
        <v>277</v>
      </c>
      <c r="R501" s="405" t="s">
        <v>278</v>
      </c>
      <c r="S501" s="443" t="s">
        <v>80</v>
      </c>
      <c r="T501" s="54"/>
    </row>
    <row r="502" spans="1:20" ht="120">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2460</v>
      </c>
      <c r="Q502" s="54" t="s">
        <v>277</v>
      </c>
      <c r="R502" s="405" t="s">
        <v>278</v>
      </c>
      <c r="S502" s="443" t="s">
        <v>80</v>
      </c>
      <c r="T502" s="54"/>
    </row>
    <row r="503" spans="1:20" ht="120">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2461</v>
      </c>
      <c r="Q503" s="54" t="s">
        <v>277</v>
      </c>
      <c r="R503" s="405" t="s">
        <v>278</v>
      </c>
      <c r="S503" s="443" t="s">
        <v>80</v>
      </c>
      <c r="T503" s="54"/>
    </row>
    <row r="504" spans="1:20" ht="120">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2462</v>
      </c>
      <c r="Q504" s="54" t="s">
        <v>277</v>
      </c>
      <c r="R504" s="405" t="s">
        <v>278</v>
      </c>
      <c r="S504" s="443" t="s">
        <v>80</v>
      </c>
      <c r="T504" s="54"/>
    </row>
    <row r="505" spans="1:20" ht="120">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2463</v>
      </c>
      <c r="Q505" s="54" t="s">
        <v>277</v>
      </c>
      <c r="R505" s="405" t="s">
        <v>278</v>
      </c>
      <c r="S505" s="443" t="s">
        <v>80</v>
      </c>
      <c r="T505" s="54"/>
    </row>
    <row r="506" spans="1:20" ht="13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2464</v>
      </c>
      <c r="Q506" s="54" t="s">
        <v>277</v>
      </c>
      <c r="R506" s="405" t="s">
        <v>278</v>
      </c>
      <c r="S506" s="443" t="s">
        <v>80</v>
      </c>
      <c r="T506" s="54"/>
    </row>
    <row r="507" spans="1:20" ht="13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3" t="s">
        <v>2465</v>
      </c>
      <c r="Q507" s="54" t="s">
        <v>277</v>
      </c>
      <c r="R507" s="405" t="s">
        <v>278</v>
      </c>
      <c r="S507" s="443" t="s">
        <v>80</v>
      </c>
      <c r="T507" s="54"/>
    </row>
    <row r="508" spans="1:20" ht="120">
      <c r="A508" s="344" t="s">
        <v>3018</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3" t="s">
        <v>2466</v>
      </c>
      <c r="Q508" s="54" t="s">
        <v>277</v>
      </c>
      <c r="R508" s="405" t="s">
        <v>278</v>
      </c>
      <c r="S508" s="443" t="s">
        <v>80</v>
      </c>
      <c r="T508" s="54"/>
    </row>
    <row r="509" spans="1:20" ht="120">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3" t="s">
        <v>2467</v>
      </c>
      <c r="Q509" s="54" t="s">
        <v>277</v>
      </c>
      <c r="R509" s="405" t="s">
        <v>278</v>
      </c>
      <c r="S509" s="443" t="s">
        <v>80</v>
      </c>
      <c r="T509" s="54"/>
    </row>
    <row r="510" spans="1:20" ht="120">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3" t="s">
        <v>2468</v>
      </c>
      <c r="Q510" s="54" t="s">
        <v>277</v>
      </c>
      <c r="R510" s="405" t="s">
        <v>278</v>
      </c>
      <c r="S510" s="443" t="s">
        <v>80</v>
      </c>
      <c r="T510" s="54"/>
    </row>
    <row r="511" spans="1:20" ht="120">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3" t="s">
        <v>2469</v>
      </c>
      <c r="Q511" s="54" t="s">
        <v>277</v>
      </c>
      <c r="R511" s="405" t="s">
        <v>278</v>
      </c>
      <c r="S511" s="443" t="s">
        <v>80</v>
      </c>
      <c r="T511" s="54"/>
    </row>
    <row r="512" spans="1:20" ht="120">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3" t="s">
        <v>2470</v>
      </c>
      <c r="Q512" s="54" t="s">
        <v>277</v>
      </c>
      <c r="R512" s="405" t="s">
        <v>278</v>
      </c>
      <c r="S512" s="443" t="s">
        <v>80</v>
      </c>
      <c r="T512" s="54"/>
    </row>
    <row r="513" spans="1:20" ht="120">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3" t="s">
        <v>2471</v>
      </c>
      <c r="Q513" s="54" t="s">
        <v>277</v>
      </c>
      <c r="R513" s="405" t="s">
        <v>278</v>
      </c>
      <c r="S513" s="443" t="s">
        <v>80</v>
      </c>
      <c r="T513" s="54"/>
    </row>
    <row r="514" spans="1:20" ht="120">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3" t="s">
        <v>2472</v>
      </c>
      <c r="Q514" s="54" t="s">
        <v>277</v>
      </c>
      <c r="R514" s="405" t="s">
        <v>278</v>
      </c>
      <c r="S514" s="443" t="s">
        <v>80</v>
      </c>
      <c r="T514" s="54"/>
    </row>
    <row r="515" spans="1:20" ht="120">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3" t="s">
        <v>2473</v>
      </c>
      <c r="Q515" s="54" t="s">
        <v>277</v>
      </c>
      <c r="R515" s="405" t="s">
        <v>278</v>
      </c>
      <c r="S515" s="443" t="s">
        <v>80</v>
      </c>
      <c r="T515" s="54"/>
    </row>
    <row r="516" spans="1:20" ht="120">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3" t="s">
        <v>2474</v>
      </c>
      <c r="Q516" s="54" t="s">
        <v>277</v>
      </c>
      <c r="R516" s="405" t="s">
        <v>278</v>
      </c>
      <c r="S516" s="443" t="s">
        <v>80</v>
      </c>
      <c r="T516" s="54"/>
    </row>
    <row r="517" spans="1:20" ht="120">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3" t="s">
        <v>2475</v>
      </c>
      <c r="Q517" s="54" t="s">
        <v>277</v>
      </c>
      <c r="R517" s="405" t="s">
        <v>278</v>
      </c>
      <c r="S517" s="443" t="s">
        <v>80</v>
      </c>
      <c r="T517" s="54"/>
    </row>
    <row r="518" spans="1:20" ht="120">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3" t="s">
        <v>2476</v>
      </c>
      <c r="Q518" s="54" t="s">
        <v>277</v>
      </c>
      <c r="R518" s="405" t="s">
        <v>278</v>
      </c>
      <c r="S518" s="443" t="s">
        <v>80</v>
      </c>
      <c r="T518" s="54"/>
    </row>
    <row r="519" spans="1:20" ht="120">
      <c r="A519" s="344" t="s">
        <v>3018</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3" t="s">
        <v>2477</v>
      </c>
      <c r="Q519" s="54" t="s">
        <v>277</v>
      </c>
      <c r="R519" s="405" t="s">
        <v>278</v>
      </c>
      <c r="S519" s="443" t="s">
        <v>80</v>
      </c>
      <c r="T519" s="54"/>
    </row>
    <row r="520" spans="1:20" ht="13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3" t="s">
        <v>2478</v>
      </c>
      <c r="Q520" s="54" t="s">
        <v>277</v>
      </c>
      <c r="R520" s="405" t="s">
        <v>278</v>
      </c>
      <c r="S520" s="443" t="s">
        <v>80</v>
      </c>
      <c r="T520" s="54"/>
    </row>
    <row r="521" spans="1:20" ht="13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3" t="s">
        <v>2479</v>
      </c>
      <c r="Q521" s="54" t="s">
        <v>277</v>
      </c>
      <c r="R521" s="405" t="s">
        <v>278</v>
      </c>
      <c r="S521" s="443" t="s">
        <v>80</v>
      </c>
      <c r="T521" s="54"/>
    </row>
    <row r="522" spans="1:20" ht="120">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3" t="s">
        <v>2480</v>
      </c>
      <c r="Q522" s="54" t="s">
        <v>277</v>
      </c>
      <c r="R522" s="405" t="s">
        <v>278</v>
      </c>
      <c r="S522" s="443" t="s">
        <v>80</v>
      </c>
      <c r="T522" s="54"/>
    </row>
    <row r="523" spans="1:20" ht="120">
      <c r="A523" s="75" t="str">
        <f t="shared" si="147"/>
        <v>Research and Development</v>
      </c>
      <c r="B523" s="75" t="str">
        <f t="shared" si="145"/>
        <v>Capital Cost Reduction</v>
      </c>
      <c r="C523" s="75" t="str">
        <f t="shared" si="145"/>
        <v>RnD Industry Capital Cost Perc Reduction</v>
      </c>
      <c r="D523" s="9" t="s">
        <v>2718</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3" t="s">
        <v>2481</v>
      </c>
      <c r="Q523" s="54" t="s">
        <v>277</v>
      </c>
      <c r="R523" s="405" t="s">
        <v>278</v>
      </c>
      <c r="S523" s="443" t="s">
        <v>80</v>
      </c>
      <c r="T523" s="54"/>
    </row>
    <row r="524" spans="1:20" ht="135">
      <c r="A524" s="75" t="str">
        <f t="shared" si="147"/>
        <v>Research and Development</v>
      </c>
      <c r="B524" s="75" t="str">
        <f t="shared" si="145"/>
        <v>Capital Cost Reduction</v>
      </c>
      <c r="C524" s="75" t="str">
        <f t="shared" si="145"/>
        <v>RnD Industry Capital Cost Perc Reduction</v>
      </c>
      <c r="D524" s="9" t="s">
        <v>148</v>
      </c>
      <c r="E524" s="54"/>
      <c r="F524" s="9" t="s">
        <v>2725</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3" t="s">
        <v>2482</v>
      </c>
      <c r="Q524" s="54" t="s">
        <v>277</v>
      </c>
      <c r="R524" s="405" t="s">
        <v>278</v>
      </c>
      <c r="S524" s="443" t="s">
        <v>80</v>
      </c>
      <c r="T524" s="54"/>
    </row>
    <row r="525" spans="1:20" ht="13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3" t="s">
        <v>2483</v>
      </c>
      <c r="Q525" s="54" t="s">
        <v>277</v>
      </c>
      <c r="R525" s="405" t="s">
        <v>278</v>
      </c>
      <c r="S525" s="443" t="s">
        <v>80</v>
      </c>
      <c r="T525" s="54"/>
    </row>
    <row r="526" spans="1:20" ht="120">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3" t="s">
        <v>2484</v>
      </c>
      <c r="Q526" s="54" t="s">
        <v>277</v>
      </c>
      <c r="R526" s="405" t="s">
        <v>278</v>
      </c>
      <c r="S526" s="443" t="s">
        <v>80</v>
      </c>
      <c r="T526" s="54"/>
    </row>
    <row r="527" spans="1:20" ht="120">
      <c r="A527" s="344" t="s">
        <v>3018</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3" t="s">
        <v>2485</v>
      </c>
      <c r="Q527" s="54" t="s">
        <v>277</v>
      </c>
      <c r="R527" s="405" t="s">
        <v>278</v>
      </c>
      <c r="S527" s="443" t="s">
        <v>80</v>
      </c>
      <c r="T527" s="54"/>
    </row>
    <row r="528" spans="1:20" ht="120">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3" t="s">
        <v>2486</v>
      </c>
      <c r="Q528" s="54" t="s">
        <v>277</v>
      </c>
      <c r="R528" s="405" t="s">
        <v>278</v>
      </c>
      <c r="S528" s="443" t="s">
        <v>80</v>
      </c>
      <c r="T528" s="54"/>
    </row>
    <row r="529" spans="1:20" ht="13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3" t="s">
        <v>2487</v>
      </c>
      <c r="Q529" s="54" t="s">
        <v>277</v>
      </c>
      <c r="R529" s="405" t="s">
        <v>278</v>
      </c>
      <c r="S529" s="443" t="s">
        <v>80</v>
      </c>
      <c r="T529" s="54"/>
    </row>
    <row r="530" spans="1:20" ht="13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3" t="s">
        <v>2488</v>
      </c>
      <c r="Q530" s="54" t="s">
        <v>277</v>
      </c>
      <c r="R530" s="405" t="s">
        <v>278</v>
      </c>
      <c r="S530" s="443" t="s">
        <v>80</v>
      </c>
      <c r="T530" s="54"/>
    </row>
    <row r="531" spans="1:20" ht="120">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3" t="s">
        <v>2489</v>
      </c>
      <c r="Q531" s="54" t="s">
        <v>277</v>
      </c>
      <c r="R531" s="405" t="s">
        <v>278</v>
      </c>
      <c r="S531" s="443" t="s">
        <v>80</v>
      </c>
      <c r="T531" s="54"/>
    </row>
    <row r="532" spans="1:20" ht="120">
      <c r="A532" s="75" t="str">
        <f t="shared" si="148"/>
        <v>Research and Development</v>
      </c>
      <c r="B532" s="75" t="str">
        <f t="shared" si="149"/>
        <v>Capital Cost Reduction</v>
      </c>
      <c r="C532" s="75" t="str">
        <f t="shared" si="149"/>
        <v>RnD Transportation Capital Cost Perc Reduction</v>
      </c>
      <c r="D532" s="54" t="s">
        <v>2845</v>
      </c>
      <c r="E532" s="54"/>
      <c r="F532" s="54" t="s">
        <v>3190</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3" t="s">
        <v>3192</v>
      </c>
      <c r="Q532" s="54" t="s">
        <v>277</v>
      </c>
      <c r="R532" s="405" t="s">
        <v>278</v>
      </c>
      <c r="S532" s="443" t="s">
        <v>80</v>
      </c>
      <c r="T532" s="54"/>
    </row>
    <row r="533" spans="1:20" ht="120">
      <c r="A533" s="75" t="str">
        <f t="shared" si="148"/>
        <v>Research and Development</v>
      </c>
      <c r="B533" s="75" t="str">
        <f t="shared" si="149"/>
        <v>Capital Cost Reduction</v>
      </c>
      <c r="C533" s="75" t="str">
        <f t="shared" si="149"/>
        <v>RnD Transportation Capital Cost Perc Reduction</v>
      </c>
      <c r="D533" s="54" t="s">
        <v>2844</v>
      </c>
      <c r="E533" s="54"/>
      <c r="F533" s="54" t="s">
        <v>3191</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3" t="s">
        <v>3193</v>
      </c>
      <c r="Q533" s="54" t="s">
        <v>277</v>
      </c>
      <c r="R533" s="405" t="s">
        <v>278</v>
      </c>
      <c r="S533" s="443" t="s">
        <v>80</v>
      </c>
      <c r="T533" s="54"/>
    </row>
    <row r="534" spans="1:20" s="2" customFormat="1" ht="165">
      <c r="A534" s="345" t="s">
        <v>3018</v>
      </c>
      <c r="B534" s="345" t="s">
        <v>3204</v>
      </c>
      <c r="C534" s="345" t="s">
        <v>3205</v>
      </c>
      <c r="D534" s="9"/>
      <c r="E534" s="9"/>
      <c r="F534" s="9"/>
      <c r="G534" s="9"/>
      <c r="H534" s="57">
        <v>525</v>
      </c>
      <c r="I534" s="9" t="s">
        <v>48</v>
      </c>
      <c r="J534" s="345" t="s">
        <v>3204</v>
      </c>
      <c r="K534" s="63" t="s">
        <v>3210</v>
      </c>
      <c r="L534" s="61">
        <v>0</v>
      </c>
      <c r="M534" s="61">
        <v>1</v>
      </c>
      <c r="N534" s="60">
        <v>0.01</v>
      </c>
      <c r="O534" s="54" t="s">
        <v>37</v>
      </c>
      <c r="P534" s="443" t="s">
        <v>3212</v>
      </c>
      <c r="Q534" s="9" t="s">
        <v>3214</v>
      </c>
      <c r="R534" s="9" t="s">
        <v>3213</v>
      </c>
      <c r="S534" s="453" t="s">
        <v>3211</v>
      </c>
      <c r="T534" s="9"/>
    </row>
    <row r="535" spans="1:20" ht="120">
      <c r="A535" s="344" t="s">
        <v>3018</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2490</v>
      </c>
      <c r="Q535" s="54" t="s">
        <v>277</v>
      </c>
      <c r="R535" s="405" t="s">
        <v>278</v>
      </c>
      <c r="S535" s="443" t="s">
        <v>80</v>
      </c>
      <c r="T535" s="54"/>
    </row>
    <row r="536" spans="1:20" ht="120">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2491</v>
      </c>
      <c r="Q536" s="54" t="s">
        <v>277</v>
      </c>
      <c r="R536" s="405" t="s">
        <v>278</v>
      </c>
      <c r="S536" s="443" t="s">
        <v>80</v>
      </c>
      <c r="T536" s="54"/>
    </row>
    <row r="537" spans="1:20" ht="30">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120">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2492</v>
      </c>
      <c r="Q538" s="54" t="s">
        <v>277</v>
      </c>
      <c r="R538" s="405" t="s">
        <v>278</v>
      </c>
      <c r="S538" s="443" t="s">
        <v>80</v>
      </c>
      <c r="T538" s="54"/>
    </row>
    <row r="539" spans="1:20" ht="120">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2493</v>
      </c>
      <c r="Q539" s="54" t="s">
        <v>277</v>
      </c>
      <c r="R539" s="405" t="s">
        <v>278</v>
      </c>
      <c r="S539" s="443" t="s">
        <v>80</v>
      </c>
      <c r="T539" s="54"/>
    </row>
    <row r="540" spans="1:20" ht="120">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2494</v>
      </c>
      <c r="Q540" s="54" t="s">
        <v>277</v>
      </c>
      <c r="R540" s="405" t="s">
        <v>278</v>
      </c>
      <c r="S540" s="443" t="s">
        <v>80</v>
      </c>
      <c r="T540" s="54"/>
    </row>
    <row r="541" spans="1:20" ht="135">
      <c r="A541" s="344" t="s">
        <v>3018</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2495</v>
      </c>
      <c r="Q541" s="54" t="s">
        <v>277</v>
      </c>
      <c r="R541" s="405" t="s">
        <v>278</v>
      </c>
      <c r="S541" s="443" t="s">
        <v>80</v>
      </c>
      <c r="T541" s="54"/>
    </row>
    <row r="542" spans="1:20" ht="120">
      <c r="A542" s="344" t="s">
        <v>3018</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2496</v>
      </c>
      <c r="Q542" s="54" t="s">
        <v>277</v>
      </c>
      <c r="R542" s="405" t="s">
        <v>278</v>
      </c>
      <c r="S542" s="443" t="s">
        <v>80</v>
      </c>
      <c r="T542" s="54"/>
    </row>
    <row r="543" spans="1:20" ht="120">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2497</v>
      </c>
      <c r="Q543" s="54" t="s">
        <v>277</v>
      </c>
      <c r="R543" s="405" t="s">
        <v>278</v>
      </c>
      <c r="S543" s="443" t="s">
        <v>80</v>
      </c>
      <c r="T543" s="54"/>
    </row>
    <row r="544" spans="1:20" ht="120">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2498</v>
      </c>
      <c r="Q544" s="54" t="s">
        <v>277</v>
      </c>
      <c r="R544" s="405" t="s">
        <v>278</v>
      </c>
      <c r="S544" s="443" t="s">
        <v>80</v>
      </c>
      <c r="T544" s="54"/>
    </row>
    <row r="545" spans="1:20" ht="4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4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4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4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120">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2499</v>
      </c>
      <c r="Q549" s="54" t="s">
        <v>277</v>
      </c>
      <c r="R549" s="405" t="s">
        <v>278</v>
      </c>
      <c r="S549" s="443" t="s">
        <v>80</v>
      </c>
      <c r="T549" s="54"/>
    </row>
    <row r="550" spans="1:20" ht="120">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2500</v>
      </c>
      <c r="Q550" s="54" t="s">
        <v>277</v>
      </c>
      <c r="R550" s="405" t="s">
        <v>278</v>
      </c>
      <c r="S550" s="443" t="s">
        <v>80</v>
      </c>
      <c r="T550" s="54"/>
    </row>
    <row r="551" spans="1:20" ht="120">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2501</v>
      </c>
      <c r="Q551" s="54" t="s">
        <v>277</v>
      </c>
      <c r="R551" s="405" t="s">
        <v>278</v>
      </c>
      <c r="S551" s="443" t="s">
        <v>80</v>
      </c>
      <c r="T551" s="54"/>
    </row>
    <row r="552" spans="1:20" ht="4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135">
      <c r="A553" s="344" t="s">
        <v>3018</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2502</v>
      </c>
      <c r="Q553" s="54" t="s">
        <v>277</v>
      </c>
      <c r="R553" s="405" t="s">
        <v>278</v>
      </c>
      <c r="S553" s="443" t="s">
        <v>80</v>
      </c>
      <c r="T553" s="54"/>
    </row>
    <row r="554" spans="1:20" ht="13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2503</v>
      </c>
      <c r="Q554" s="54" t="s">
        <v>277</v>
      </c>
      <c r="R554" s="405" t="s">
        <v>278</v>
      </c>
      <c r="S554" s="443" t="s">
        <v>80</v>
      </c>
      <c r="T554" s="54"/>
    </row>
    <row r="555" spans="1:20" ht="13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2504</v>
      </c>
      <c r="Q555" s="54" t="s">
        <v>277</v>
      </c>
      <c r="R555" s="405" t="s">
        <v>278</v>
      </c>
      <c r="S555" s="443" t="s">
        <v>80</v>
      </c>
      <c r="T555" s="54"/>
    </row>
    <row r="556" spans="1:20" ht="13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2505</v>
      </c>
      <c r="Q556" s="54" t="s">
        <v>277</v>
      </c>
      <c r="R556" s="405" t="s">
        <v>278</v>
      </c>
      <c r="S556" s="443" t="s">
        <v>80</v>
      </c>
      <c r="T556" s="54"/>
    </row>
    <row r="557" spans="1:20" ht="135">
      <c r="A557" s="75" t="str">
        <f t="shared" si="160"/>
        <v>Research and Development</v>
      </c>
      <c r="B557" s="75" t="str">
        <f t="shared" si="158"/>
        <v>Fuel Use Reduction</v>
      </c>
      <c r="C557" s="75" t="str">
        <f t="shared" si="158"/>
        <v>RnD Industry Fuel Use Perc Reduction</v>
      </c>
      <c r="D557" s="9" t="s">
        <v>2718</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2506</v>
      </c>
      <c r="Q557" s="54" t="s">
        <v>277</v>
      </c>
      <c r="R557" s="405" t="s">
        <v>278</v>
      </c>
      <c r="S557" s="443" t="s">
        <v>80</v>
      </c>
      <c r="T557" s="54"/>
    </row>
    <row r="558" spans="1:20" ht="135">
      <c r="A558" s="75" t="str">
        <f t="shared" si="160"/>
        <v>Research and Development</v>
      </c>
      <c r="B558" s="75" t="str">
        <f t="shared" si="158"/>
        <v>Fuel Use Reduction</v>
      </c>
      <c r="C558" s="75" t="str">
        <f t="shared" si="158"/>
        <v>RnD Industry Fuel Use Perc Reduction</v>
      </c>
      <c r="D558" s="9" t="s">
        <v>148</v>
      </c>
      <c r="E558" s="54"/>
      <c r="F558" s="9" t="s">
        <v>2725</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2507</v>
      </c>
      <c r="Q558" s="54" t="s">
        <v>277</v>
      </c>
      <c r="R558" s="405" t="s">
        <v>278</v>
      </c>
      <c r="S558" s="443" t="s">
        <v>80</v>
      </c>
      <c r="T558" s="54"/>
    </row>
    <row r="559" spans="1:20" ht="13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2508</v>
      </c>
      <c r="Q559" s="54" t="s">
        <v>277</v>
      </c>
      <c r="R559" s="405" t="s">
        <v>278</v>
      </c>
      <c r="S559" s="443" t="s">
        <v>80</v>
      </c>
      <c r="T559" s="54"/>
    </row>
    <row r="560" spans="1:20" ht="13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2509</v>
      </c>
      <c r="Q560" s="54" t="s">
        <v>277</v>
      </c>
      <c r="R560" s="405" t="s">
        <v>278</v>
      </c>
      <c r="S560" s="443" t="s">
        <v>80</v>
      </c>
      <c r="T560" s="54"/>
    </row>
    <row r="561" spans="1:20" ht="120">
      <c r="A561" s="344" t="s">
        <v>3018</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2510</v>
      </c>
      <c r="Q561" s="54" t="s">
        <v>277</v>
      </c>
      <c r="R561" s="405" t="s">
        <v>278</v>
      </c>
      <c r="S561" s="443" t="s">
        <v>80</v>
      </c>
      <c r="T561" s="54"/>
    </row>
    <row r="562" spans="1:20" ht="120">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2511</v>
      </c>
      <c r="Q562" s="54" t="s">
        <v>277</v>
      </c>
      <c r="R562" s="405" t="s">
        <v>278</v>
      </c>
      <c r="S562" s="443" t="s">
        <v>80</v>
      </c>
      <c r="T562" s="54"/>
    </row>
    <row r="563" spans="1:20" ht="13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2512</v>
      </c>
      <c r="Q563" s="54" t="s">
        <v>277</v>
      </c>
      <c r="R563" s="405" t="s">
        <v>278</v>
      </c>
      <c r="S563" s="443" t="s">
        <v>80</v>
      </c>
      <c r="T563" s="54"/>
    </row>
    <row r="564" spans="1:20" ht="13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2513</v>
      </c>
      <c r="Q564" s="54" t="s">
        <v>277</v>
      </c>
      <c r="R564" s="405" t="s">
        <v>278</v>
      </c>
      <c r="S564" s="443" t="s">
        <v>80</v>
      </c>
      <c r="T564" s="54"/>
    </row>
    <row r="565" spans="1:20" ht="120">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2514</v>
      </c>
      <c r="Q565" s="54" t="s">
        <v>277</v>
      </c>
      <c r="R565" s="405" t="s">
        <v>278</v>
      </c>
      <c r="S565" s="443" t="s">
        <v>80</v>
      </c>
      <c r="T565" s="54"/>
    </row>
    <row r="566" spans="1:20" ht="120">
      <c r="A566" s="75" t="str">
        <f t="shared" si="161"/>
        <v>Research and Development</v>
      </c>
      <c r="B566" s="75" t="str">
        <f t="shared" si="162"/>
        <v>Fuel Use Reduction</v>
      </c>
      <c r="C566" s="75" t="str">
        <f t="shared" si="162"/>
        <v>RnD Transportation Fuel Use Perc Reduction</v>
      </c>
      <c r="D566" s="54" t="s">
        <v>2845</v>
      </c>
      <c r="E566" s="54"/>
      <c r="F566" s="54" t="s">
        <v>3190</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3194</v>
      </c>
      <c r="Q566" s="54" t="s">
        <v>277</v>
      </c>
      <c r="R566" s="405" t="s">
        <v>278</v>
      </c>
      <c r="S566" s="443" t="s">
        <v>80</v>
      </c>
      <c r="T566" s="54"/>
    </row>
    <row r="567" spans="1:20" ht="120">
      <c r="A567" s="75" t="str">
        <f t="shared" si="161"/>
        <v>Research and Development</v>
      </c>
      <c r="B567" s="75" t="str">
        <f t="shared" si="162"/>
        <v>Fuel Use Reduction</v>
      </c>
      <c r="C567" s="75" t="str">
        <f t="shared" si="162"/>
        <v>RnD Transportation Fuel Use Perc Reduction</v>
      </c>
      <c r="D567" s="54" t="s">
        <v>2844</v>
      </c>
      <c r="E567" s="54"/>
      <c r="F567" s="54" t="s">
        <v>3191</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3195</v>
      </c>
      <c r="Q567" s="54" t="s">
        <v>277</v>
      </c>
      <c r="R567" s="405" t="s">
        <v>278</v>
      </c>
      <c r="S567" s="443" t="s">
        <v>80</v>
      </c>
      <c r="T567" s="54"/>
    </row>
    <row r="568" spans="1:20" ht="90">
      <c r="A568" s="4" t="s">
        <v>3233</v>
      </c>
      <c r="B568" s="4" t="s">
        <v>3234</v>
      </c>
      <c r="C568" s="4" t="s">
        <v>3238</v>
      </c>
      <c r="H568" s="423">
        <v>543</v>
      </c>
      <c r="I568" s="4" t="s">
        <v>48</v>
      </c>
      <c r="J568" s="336"/>
      <c r="K568" s="4" t="s">
        <v>3235</v>
      </c>
      <c r="L568" s="422">
        <v>-0.1</v>
      </c>
      <c r="M568" s="422">
        <v>0.02</v>
      </c>
      <c r="N568" s="425">
        <v>1E-3</v>
      </c>
      <c r="O568" s="4" t="s">
        <v>3242</v>
      </c>
      <c r="P568" s="447" t="s">
        <v>3349</v>
      </c>
      <c r="R568" s="409"/>
      <c r="S568" s="461" t="s">
        <v>3236</v>
      </c>
      <c r="T568" s="4"/>
    </row>
    <row r="569" spans="1:20" ht="120">
      <c r="A569" s="4" t="s">
        <v>3447</v>
      </c>
      <c r="B569" s="4" t="s">
        <v>3448</v>
      </c>
      <c r="C569" s="4" t="s">
        <v>3455</v>
      </c>
      <c r="D569" s="4" t="s">
        <v>3464</v>
      </c>
      <c r="F569" s="4" t="s">
        <v>3469</v>
      </c>
      <c r="H569" s="432">
        <v>545</v>
      </c>
      <c r="I569" s="4" t="s">
        <v>48</v>
      </c>
      <c r="J569" s="336"/>
      <c r="K569" s="336"/>
      <c r="L569" s="79">
        <v>0</v>
      </c>
      <c r="M569" s="4">
        <v>10</v>
      </c>
      <c r="N569" s="4">
        <v>1</v>
      </c>
      <c r="O569" s="4" t="s">
        <v>3363</v>
      </c>
      <c r="P569" s="4" t="s">
        <v>3474</v>
      </c>
      <c r="Q569" s="4" t="s">
        <v>3364</v>
      </c>
      <c r="R569" s="409"/>
      <c r="T569" s="4"/>
    </row>
    <row r="570" spans="1:20" ht="120">
      <c r="A570" s="5" t="str">
        <f>A$569</f>
        <v>Government Revenue Accounting</v>
      </c>
      <c r="B570" s="5" t="str">
        <f t="shared" ref="B570:C570" si="164">B$569</f>
        <v>Carbon Tax Revenue</v>
      </c>
      <c r="C570" s="5" t="str">
        <f t="shared" si="164"/>
        <v>GRA for Carbon Tax Revenue</v>
      </c>
      <c r="D570" s="4" t="s">
        <v>3465</v>
      </c>
      <c r="F570" s="4" t="s">
        <v>3470</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3365</v>
      </c>
      <c r="Q570" s="5" t="str">
        <f t="shared" ref="Q570:Q573" si="167">Q$569</f>
        <v>io-model.html</v>
      </c>
      <c r="R570" s="409"/>
      <c r="T570" s="4"/>
    </row>
    <row r="571" spans="1:20" ht="120">
      <c r="A571" s="5" t="str">
        <f t="shared" ref="A571:C573" si="168">A$569</f>
        <v>Government Revenue Accounting</v>
      </c>
      <c r="B571" s="5" t="str">
        <f t="shared" si="168"/>
        <v>Carbon Tax Revenue</v>
      </c>
      <c r="C571" s="5" t="str">
        <f t="shared" si="168"/>
        <v>GRA for Carbon Tax Revenue</v>
      </c>
      <c r="D571" s="4" t="s">
        <v>3466</v>
      </c>
      <c r="F571" s="4" t="s">
        <v>3471</v>
      </c>
      <c r="H571" s="435">
        <v>547</v>
      </c>
      <c r="I571" s="5" t="str">
        <f t="shared" si="165"/>
        <v>Yes</v>
      </c>
      <c r="J571" s="336"/>
      <c r="K571" s="336"/>
      <c r="L571" s="5">
        <f t="shared" si="166"/>
        <v>0</v>
      </c>
      <c r="M571" s="5">
        <f t="shared" si="166"/>
        <v>10</v>
      </c>
      <c r="N571" s="5">
        <f t="shared" si="166"/>
        <v>1</v>
      </c>
      <c r="O571" s="5" t="str">
        <f t="shared" si="166"/>
        <v>weight</v>
      </c>
      <c r="P571" s="4" t="s">
        <v>3366</v>
      </c>
      <c r="Q571" s="5" t="str">
        <f t="shared" si="167"/>
        <v>io-model.html</v>
      </c>
      <c r="R571" s="409"/>
      <c r="T571" s="4"/>
    </row>
    <row r="572" spans="1:20" ht="120">
      <c r="A572" s="5" t="str">
        <f t="shared" si="168"/>
        <v>Government Revenue Accounting</v>
      </c>
      <c r="B572" s="5" t="str">
        <f t="shared" si="168"/>
        <v>Carbon Tax Revenue</v>
      </c>
      <c r="C572" s="5" t="str">
        <f t="shared" si="168"/>
        <v>GRA for Carbon Tax Revenue</v>
      </c>
      <c r="D572" s="4" t="s">
        <v>3467</v>
      </c>
      <c r="F572" s="4" t="s">
        <v>3472</v>
      </c>
      <c r="H572" s="435">
        <v>548</v>
      </c>
      <c r="I572" s="5" t="str">
        <f t="shared" si="165"/>
        <v>Yes</v>
      </c>
      <c r="J572" s="336"/>
      <c r="K572" s="336"/>
      <c r="L572" s="5">
        <f t="shared" si="166"/>
        <v>0</v>
      </c>
      <c r="M572" s="5">
        <f t="shared" si="166"/>
        <v>10</v>
      </c>
      <c r="N572" s="5">
        <f t="shared" si="166"/>
        <v>1</v>
      </c>
      <c r="O572" s="5" t="str">
        <f t="shared" si="166"/>
        <v>weight</v>
      </c>
      <c r="P572" s="4" t="s">
        <v>3367</v>
      </c>
      <c r="Q572" s="5" t="str">
        <f t="shared" si="167"/>
        <v>io-model.html</v>
      </c>
      <c r="R572" s="409"/>
      <c r="T572" s="4"/>
    </row>
    <row r="573" spans="1:20" ht="120">
      <c r="A573" s="5" t="str">
        <f t="shared" si="168"/>
        <v>Government Revenue Accounting</v>
      </c>
      <c r="B573" s="5" t="str">
        <f t="shared" si="168"/>
        <v>Carbon Tax Revenue</v>
      </c>
      <c r="C573" s="5" t="str">
        <f t="shared" si="168"/>
        <v>GRA for Carbon Tax Revenue</v>
      </c>
      <c r="D573" s="4" t="s">
        <v>3468</v>
      </c>
      <c r="F573" s="4" t="s">
        <v>3473</v>
      </c>
      <c r="H573" s="435">
        <v>549</v>
      </c>
      <c r="I573" s="5" t="str">
        <f t="shared" si="165"/>
        <v>Yes</v>
      </c>
      <c r="J573" s="336"/>
      <c r="K573" s="336"/>
      <c r="L573" s="5">
        <f t="shared" si="166"/>
        <v>0</v>
      </c>
      <c r="M573" s="5">
        <f t="shared" si="166"/>
        <v>10</v>
      </c>
      <c r="N573" s="5">
        <f t="shared" si="166"/>
        <v>1</v>
      </c>
      <c r="O573" s="5" t="str">
        <f t="shared" si="166"/>
        <v>weight</v>
      </c>
      <c r="P573" s="4" t="s">
        <v>3368</v>
      </c>
      <c r="Q573" s="5" t="str">
        <f t="shared" si="167"/>
        <v>io-model.html</v>
      </c>
      <c r="R573" s="409"/>
      <c r="T573" s="4"/>
    </row>
    <row r="574" spans="1:20" ht="120">
      <c r="A574" s="4" t="s">
        <v>3447</v>
      </c>
      <c r="B574" s="4" t="s">
        <v>3449</v>
      </c>
      <c r="C574" s="4" t="s">
        <v>3456</v>
      </c>
      <c r="D574" s="4" t="s">
        <v>3464</v>
      </c>
      <c r="F574" s="4" t="s">
        <v>3469</v>
      </c>
      <c r="H574" s="435">
        <v>550</v>
      </c>
      <c r="I574" s="4" t="s">
        <v>48</v>
      </c>
      <c r="J574" s="336"/>
      <c r="K574" s="336"/>
      <c r="L574" s="79">
        <v>0</v>
      </c>
      <c r="M574" s="4">
        <v>10</v>
      </c>
      <c r="N574" s="4">
        <v>1</v>
      </c>
      <c r="O574" s="4" t="s">
        <v>3363</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3364</v>
      </c>
      <c r="R574" s="409"/>
      <c r="T574" s="4"/>
    </row>
    <row r="575" spans="1:20" ht="120">
      <c r="A575" s="5" t="str">
        <f>A$574</f>
        <v>Government Revenue Accounting</v>
      </c>
      <c r="B575" s="5" t="str">
        <f t="shared" ref="B575:C578" si="169">B$574</f>
        <v>Fuel Tax Revenue</v>
      </c>
      <c r="C575" s="5" t="str">
        <f t="shared" si="169"/>
        <v>GRA for Fuel Tax Revenue</v>
      </c>
      <c r="D575" s="4" t="s">
        <v>3465</v>
      </c>
      <c r="F575" s="4" t="s">
        <v>3470</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120">
      <c r="A576" s="5" t="str">
        <f t="shared" ref="A576:A578" si="173">A$574</f>
        <v>Government Revenue Accounting</v>
      </c>
      <c r="B576" s="5" t="str">
        <f t="shared" si="169"/>
        <v>Fuel Tax Revenue</v>
      </c>
      <c r="C576" s="5" t="str">
        <f t="shared" si="169"/>
        <v>GRA for Fuel Tax Revenue</v>
      </c>
      <c r="D576" s="4" t="s">
        <v>3466</v>
      </c>
      <c r="F576" s="4" t="s">
        <v>3471</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120">
      <c r="A577" s="5" t="str">
        <f t="shared" si="173"/>
        <v>Government Revenue Accounting</v>
      </c>
      <c r="B577" s="5" t="str">
        <f t="shared" si="169"/>
        <v>Fuel Tax Revenue</v>
      </c>
      <c r="C577" s="5" t="str">
        <f t="shared" si="169"/>
        <v>GRA for Fuel Tax Revenue</v>
      </c>
      <c r="D577" s="4" t="s">
        <v>3467</v>
      </c>
      <c r="F577" s="4" t="s">
        <v>3472</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120">
      <c r="A578" s="5" t="str">
        <f t="shared" si="173"/>
        <v>Government Revenue Accounting</v>
      </c>
      <c r="B578" s="5" t="str">
        <f t="shared" si="169"/>
        <v>Fuel Tax Revenue</v>
      </c>
      <c r="C578" s="5" t="str">
        <f t="shared" si="169"/>
        <v>GRA for Fuel Tax Revenue</v>
      </c>
      <c r="D578" s="4" t="s">
        <v>3468</v>
      </c>
      <c r="F578" s="4" t="s">
        <v>3473</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120">
      <c r="A579" s="4" t="s">
        <v>3447</v>
      </c>
      <c r="B579" s="4" t="s">
        <v>513</v>
      </c>
      <c r="C579" s="4" t="s">
        <v>3457</v>
      </c>
      <c r="D579" s="4" t="s">
        <v>3464</v>
      </c>
      <c r="F579" s="4" t="s">
        <v>3469</v>
      </c>
      <c r="H579" s="435">
        <v>555</v>
      </c>
      <c r="I579" s="4" t="s">
        <v>48</v>
      </c>
      <c r="J579" s="336"/>
      <c r="K579" s="336"/>
      <c r="L579" s="79">
        <v>0</v>
      </c>
      <c r="M579" s="4">
        <v>10</v>
      </c>
      <c r="N579" s="4">
        <v>1</v>
      </c>
      <c r="O579" s="4" t="s">
        <v>3363</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3364</v>
      </c>
      <c r="R579" s="409"/>
      <c r="T579" s="4"/>
    </row>
    <row r="580" spans="1:20" ht="120">
      <c r="A580" s="5" t="str">
        <f>A$579</f>
        <v>Government Revenue Accounting</v>
      </c>
      <c r="B580" s="5" t="str">
        <f t="shared" ref="B580:C583" si="174">B$579</f>
        <v>EV Subsidy</v>
      </c>
      <c r="C580" s="5" t="str">
        <f t="shared" si="174"/>
        <v>GRA for EV Subsidy</v>
      </c>
      <c r="D580" s="4" t="s">
        <v>3465</v>
      </c>
      <c r="F580" s="4" t="s">
        <v>3470</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120">
      <c r="A581" s="5" t="str">
        <f t="shared" ref="A581:A583" si="178">A$579</f>
        <v>Government Revenue Accounting</v>
      </c>
      <c r="B581" s="5" t="str">
        <f t="shared" si="174"/>
        <v>EV Subsidy</v>
      </c>
      <c r="C581" s="5" t="str">
        <f t="shared" si="174"/>
        <v>GRA for EV Subsidy</v>
      </c>
      <c r="D581" s="4" t="s">
        <v>3466</v>
      </c>
      <c r="F581" s="4" t="s">
        <v>3471</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120">
      <c r="A582" s="5" t="str">
        <f t="shared" si="178"/>
        <v>Government Revenue Accounting</v>
      </c>
      <c r="B582" s="5" t="str">
        <f t="shared" si="174"/>
        <v>EV Subsidy</v>
      </c>
      <c r="C582" s="5" t="str">
        <f t="shared" si="174"/>
        <v>GRA for EV Subsidy</v>
      </c>
      <c r="D582" s="4" t="s">
        <v>3467</v>
      </c>
      <c r="F582" s="4" t="s">
        <v>3472</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120">
      <c r="A583" s="5" t="str">
        <f t="shared" si="178"/>
        <v>Government Revenue Accounting</v>
      </c>
      <c r="B583" s="5" t="str">
        <f t="shared" si="174"/>
        <v>EV Subsidy</v>
      </c>
      <c r="C583" s="5" t="str">
        <f t="shared" si="174"/>
        <v>GRA for EV Subsidy</v>
      </c>
      <c r="D583" s="4" t="s">
        <v>3468</v>
      </c>
      <c r="F583" s="4" t="s">
        <v>3473</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120">
      <c r="A584" s="4" t="s">
        <v>3447</v>
      </c>
      <c r="B584" s="4" t="s">
        <v>3450</v>
      </c>
      <c r="C584" s="4" t="s">
        <v>3458</v>
      </c>
      <c r="D584" s="4" t="s">
        <v>3464</v>
      </c>
      <c r="F584" s="4" t="s">
        <v>3469</v>
      </c>
      <c r="H584" s="435">
        <v>560</v>
      </c>
      <c r="I584" s="4" t="s">
        <v>48</v>
      </c>
      <c r="J584" s="336"/>
      <c r="K584" s="336"/>
      <c r="L584" s="79">
        <v>0</v>
      </c>
      <c r="M584" s="4">
        <v>10</v>
      </c>
      <c r="N584" s="4">
        <v>1</v>
      </c>
      <c r="O584" s="4" t="s">
        <v>3363</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3364</v>
      </c>
      <c r="R584" s="409"/>
      <c r="T584" s="4"/>
    </row>
    <row r="585" spans="1:20" ht="120">
      <c r="A585" s="5" t="str">
        <f>A$584</f>
        <v>Government Revenue Accounting</v>
      </c>
      <c r="B585" s="5" t="str">
        <f t="shared" ref="B585:C588" si="179">B$584</f>
        <v>Electricity Generation Subsidy</v>
      </c>
      <c r="C585" s="5" t="str">
        <f t="shared" si="179"/>
        <v>GRA for Electricity Generation Subsidies</v>
      </c>
      <c r="D585" s="4" t="s">
        <v>3465</v>
      </c>
      <c r="F585" s="4" t="s">
        <v>3470</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120">
      <c r="A586" s="5" t="str">
        <f t="shared" ref="A586:A588" si="183">A$584</f>
        <v>Government Revenue Accounting</v>
      </c>
      <c r="B586" s="5" t="str">
        <f t="shared" si="179"/>
        <v>Electricity Generation Subsidy</v>
      </c>
      <c r="C586" s="5" t="str">
        <f t="shared" si="179"/>
        <v>GRA for Electricity Generation Subsidies</v>
      </c>
      <c r="D586" s="4" t="s">
        <v>3466</v>
      </c>
      <c r="F586" s="4" t="s">
        <v>3471</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120">
      <c r="A587" s="5" t="str">
        <f t="shared" si="183"/>
        <v>Government Revenue Accounting</v>
      </c>
      <c r="B587" s="5" t="str">
        <f t="shared" si="179"/>
        <v>Electricity Generation Subsidy</v>
      </c>
      <c r="C587" s="5" t="str">
        <f t="shared" si="179"/>
        <v>GRA for Electricity Generation Subsidies</v>
      </c>
      <c r="D587" s="4" t="s">
        <v>3467</v>
      </c>
      <c r="F587" s="4" t="s">
        <v>3472</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120">
      <c r="A588" s="5" t="str">
        <f t="shared" si="183"/>
        <v>Government Revenue Accounting</v>
      </c>
      <c r="B588" s="5" t="str">
        <f t="shared" si="179"/>
        <v>Electricity Generation Subsidy</v>
      </c>
      <c r="C588" s="5" t="str">
        <f t="shared" si="179"/>
        <v>GRA for Electricity Generation Subsidies</v>
      </c>
      <c r="D588" s="4" t="s">
        <v>3468</v>
      </c>
      <c r="F588" s="4" t="s">
        <v>3473</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120">
      <c r="A589" s="4" t="s">
        <v>3447</v>
      </c>
      <c r="B589" s="4" t="s">
        <v>3451</v>
      </c>
      <c r="C589" s="4" t="s">
        <v>3459</v>
      </c>
      <c r="D589" s="4" t="s">
        <v>3464</v>
      </c>
      <c r="F589" s="4" t="s">
        <v>3469</v>
      </c>
      <c r="H589" s="435">
        <v>565</v>
      </c>
      <c r="I589" s="4" t="s">
        <v>48</v>
      </c>
      <c r="J589" s="336"/>
      <c r="K589" s="336"/>
      <c r="L589" s="79">
        <v>0</v>
      </c>
      <c r="M589" s="4">
        <v>10</v>
      </c>
      <c r="N589" s="4">
        <v>1</v>
      </c>
      <c r="O589" s="4" t="s">
        <v>3363</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3364</v>
      </c>
      <c r="R589" s="409"/>
      <c r="T589" s="4"/>
    </row>
    <row r="590" spans="1:20" ht="120">
      <c r="A590" s="5" t="str">
        <f>A$589</f>
        <v>Government Revenue Accounting</v>
      </c>
      <c r="B590" s="5" t="str">
        <f t="shared" ref="B590:C593" si="184">B$589</f>
        <v>Electricity Capacity Construction Subsidy</v>
      </c>
      <c r="C590" s="5" t="str">
        <f t="shared" si="184"/>
        <v>GRA for Electricity Capacity Construction Subsidies</v>
      </c>
      <c r="D590" s="4" t="s">
        <v>3465</v>
      </c>
      <c r="F590" s="4" t="s">
        <v>3470</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120">
      <c r="A591" s="5" t="str">
        <f t="shared" ref="A591:A593" si="188">A$589</f>
        <v>Government Revenue Accounting</v>
      </c>
      <c r="B591" s="5" t="str">
        <f t="shared" si="184"/>
        <v>Electricity Capacity Construction Subsidy</v>
      </c>
      <c r="C591" s="5" t="str">
        <f t="shared" si="184"/>
        <v>GRA for Electricity Capacity Construction Subsidies</v>
      </c>
      <c r="D591" s="4" t="s">
        <v>3466</v>
      </c>
      <c r="F591" s="4" t="s">
        <v>3471</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120">
      <c r="A592" s="5" t="str">
        <f t="shared" si="188"/>
        <v>Government Revenue Accounting</v>
      </c>
      <c r="B592" s="5" t="str">
        <f t="shared" si="184"/>
        <v>Electricity Capacity Construction Subsidy</v>
      </c>
      <c r="C592" s="5" t="str">
        <f t="shared" si="184"/>
        <v>GRA for Electricity Capacity Construction Subsidies</v>
      </c>
      <c r="D592" s="4" t="s">
        <v>3467</v>
      </c>
      <c r="F592" s="4" t="s">
        <v>3472</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120">
      <c r="A593" s="5" t="str">
        <f t="shared" si="188"/>
        <v>Government Revenue Accounting</v>
      </c>
      <c r="B593" s="5" t="str">
        <f t="shared" si="184"/>
        <v>Electricity Capacity Construction Subsidy</v>
      </c>
      <c r="C593" s="5" t="str">
        <f t="shared" si="184"/>
        <v>GRA for Electricity Capacity Construction Subsidies</v>
      </c>
      <c r="D593" s="4" t="s">
        <v>3468</v>
      </c>
      <c r="F593" s="4" t="s">
        <v>3473</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120">
      <c r="A594" s="4" t="s">
        <v>3447</v>
      </c>
      <c r="B594" s="4" t="s">
        <v>294</v>
      </c>
      <c r="C594" s="4" t="s">
        <v>3460</v>
      </c>
      <c r="D594" s="4" t="s">
        <v>3464</v>
      </c>
      <c r="F594" s="4" t="s">
        <v>3469</v>
      </c>
      <c r="H594" s="435">
        <v>570</v>
      </c>
      <c r="I594" s="4" t="s">
        <v>48</v>
      </c>
      <c r="J594" s="336"/>
      <c r="K594" s="336"/>
      <c r="L594" s="79">
        <v>0</v>
      </c>
      <c r="M594" s="4">
        <v>10</v>
      </c>
      <c r="N594" s="4">
        <v>1</v>
      </c>
      <c r="O594" s="4" t="s">
        <v>3363</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3364</v>
      </c>
      <c r="R594" s="409"/>
      <c r="T594" s="4"/>
    </row>
    <row r="595" spans="1:20" ht="120">
      <c r="A595" s="5" t="str">
        <f>A$594</f>
        <v>Government Revenue Accounting</v>
      </c>
      <c r="B595" s="5" t="str">
        <f t="shared" ref="B595:C598" si="189">B$594</f>
        <v>Distributed Solar Subsidy</v>
      </c>
      <c r="C595" s="5" t="str">
        <f t="shared" si="189"/>
        <v>GRA for Distributed Solar Subsidy</v>
      </c>
      <c r="D595" s="4" t="s">
        <v>3465</v>
      </c>
      <c r="F595" s="4" t="s">
        <v>3470</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120">
      <c r="A596" s="5" t="str">
        <f t="shared" ref="A596:A598" si="193">A$594</f>
        <v>Government Revenue Accounting</v>
      </c>
      <c r="B596" s="5" t="str">
        <f t="shared" si="189"/>
        <v>Distributed Solar Subsidy</v>
      </c>
      <c r="C596" s="5" t="str">
        <f t="shared" si="189"/>
        <v>GRA for Distributed Solar Subsidy</v>
      </c>
      <c r="D596" s="4" t="s">
        <v>3466</v>
      </c>
      <c r="F596" s="4" t="s">
        <v>3471</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120">
      <c r="A597" s="5" t="str">
        <f t="shared" si="193"/>
        <v>Government Revenue Accounting</v>
      </c>
      <c r="B597" s="5" t="str">
        <f t="shared" si="189"/>
        <v>Distributed Solar Subsidy</v>
      </c>
      <c r="C597" s="5" t="str">
        <f t="shared" si="189"/>
        <v>GRA for Distributed Solar Subsidy</v>
      </c>
      <c r="D597" s="4" t="s">
        <v>3467</v>
      </c>
      <c r="F597" s="4" t="s">
        <v>3472</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120">
      <c r="A598" s="5" t="str">
        <f t="shared" si="193"/>
        <v>Government Revenue Accounting</v>
      </c>
      <c r="B598" s="5" t="str">
        <f t="shared" si="189"/>
        <v>Distributed Solar Subsidy</v>
      </c>
      <c r="C598" s="5" t="str">
        <f t="shared" si="189"/>
        <v>GRA for Distributed Solar Subsidy</v>
      </c>
      <c r="D598" s="4" t="s">
        <v>3468</v>
      </c>
      <c r="F598" s="4" t="s">
        <v>3473</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120">
      <c r="A599" s="4" t="s">
        <v>3447</v>
      </c>
      <c r="B599" s="4" t="s">
        <v>3452</v>
      </c>
      <c r="C599" s="4" t="s">
        <v>3461</v>
      </c>
      <c r="D599" s="4" t="s">
        <v>3464</v>
      </c>
      <c r="F599" s="4" t="s">
        <v>3469</v>
      </c>
      <c r="H599" s="435">
        <v>575</v>
      </c>
      <c r="I599" s="4" t="s">
        <v>48</v>
      </c>
      <c r="J599" s="336"/>
      <c r="K599" s="336"/>
      <c r="L599" s="79">
        <v>0</v>
      </c>
      <c r="M599" s="4">
        <v>10</v>
      </c>
      <c r="N599" s="4">
        <v>1</v>
      </c>
      <c r="O599" s="4" t="s">
        <v>3363</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3364</v>
      </c>
      <c r="R599" s="409"/>
      <c r="T599" s="4"/>
    </row>
    <row r="600" spans="1:20" ht="120">
      <c r="A600" s="5" t="str">
        <f>A$599</f>
        <v>Government Revenue Accounting</v>
      </c>
      <c r="B600" s="5" t="str">
        <f t="shared" ref="B600:C603" si="194">B$599</f>
        <v>Fuel Subsidy</v>
      </c>
      <c r="C600" s="5" t="str">
        <f t="shared" si="194"/>
        <v>GRA for Fuel Subsidies</v>
      </c>
      <c r="D600" s="4" t="s">
        <v>3465</v>
      </c>
      <c r="F600" s="4" t="s">
        <v>3470</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120">
      <c r="A601" s="5" t="str">
        <f t="shared" ref="A601:A603" si="198">A$599</f>
        <v>Government Revenue Accounting</v>
      </c>
      <c r="B601" s="5" t="str">
        <f t="shared" si="194"/>
        <v>Fuel Subsidy</v>
      </c>
      <c r="C601" s="5" t="str">
        <f t="shared" si="194"/>
        <v>GRA for Fuel Subsidies</v>
      </c>
      <c r="D601" s="4" t="s">
        <v>3466</v>
      </c>
      <c r="F601" s="4" t="s">
        <v>3471</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120">
      <c r="A602" s="5" t="str">
        <f t="shared" si="198"/>
        <v>Government Revenue Accounting</v>
      </c>
      <c r="B602" s="5" t="str">
        <f t="shared" si="194"/>
        <v>Fuel Subsidy</v>
      </c>
      <c r="C602" s="5" t="str">
        <f t="shared" si="194"/>
        <v>GRA for Fuel Subsidies</v>
      </c>
      <c r="D602" s="4" t="s">
        <v>3467</v>
      </c>
      <c r="F602" s="4" t="s">
        <v>3472</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120">
      <c r="A603" s="5" t="str">
        <f t="shared" si="198"/>
        <v>Government Revenue Accounting</v>
      </c>
      <c r="B603" s="5" t="str">
        <f t="shared" si="194"/>
        <v>Fuel Subsidy</v>
      </c>
      <c r="C603" s="5" t="str">
        <f t="shared" si="194"/>
        <v>GRA for Fuel Subsidies</v>
      </c>
      <c r="D603" s="4" t="s">
        <v>3468</v>
      </c>
      <c r="F603" s="4" t="s">
        <v>3473</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120">
      <c r="A604" s="4" t="s">
        <v>3447</v>
      </c>
      <c r="B604" s="4" t="s">
        <v>3453</v>
      </c>
      <c r="C604" s="4" t="s">
        <v>3462</v>
      </c>
      <c r="D604" s="4" t="s">
        <v>3464</v>
      </c>
      <c r="F604" s="4" t="s">
        <v>3469</v>
      </c>
      <c r="H604" s="435">
        <v>580</v>
      </c>
      <c r="I604" s="4" t="s">
        <v>48</v>
      </c>
      <c r="J604" s="336"/>
      <c r="K604" s="336"/>
      <c r="L604" s="79">
        <v>0</v>
      </c>
      <c r="M604" s="4">
        <v>10</v>
      </c>
      <c r="N604" s="4">
        <v>1</v>
      </c>
      <c r="O604" s="4" t="s">
        <v>3363</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3364</v>
      </c>
      <c r="R604" s="409"/>
      <c r="T604" s="4"/>
    </row>
    <row r="605" spans="1:20" ht="120">
      <c r="A605" s="5" t="str">
        <f>A$604</f>
        <v>Government Revenue Accounting</v>
      </c>
      <c r="B605" s="5" t="str">
        <f t="shared" ref="B605:C608" si="199">B$604</f>
        <v>National Debt Interest</v>
      </c>
      <c r="C605" s="5" t="str">
        <f t="shared" si="199"/>
        <v>GRA for National Debt Interest</v>
      </c>
      <c r="D605" s="4" t="s">
        <v>3465</v>
      </c>
      <c r="F605" s="4" t="s">
        <v>3470</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120">
      <c r="A606" s="5" t="str">
        <f t="shared" ref="A606:A608" si="203">A$604</f>
        <v>Government Revenue Accounting</v>
      </c>
      <c r="B606" s="5" t="str">
        <f t="shared" si="199"/>
        <v>National Debt Interest</v>
      </c>
      <c r="C606" s="5" t="str">
        <f t="shared" si="199"/>
        <v>GRA for National Debt Interest</v>
      </c>
      <c r="D606" s="4" t="s">
        <v>3466</v>
      </c>
      <c r="F606" s="4" t="s">
        <v>3471</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120">
      <c r="A607" s="5" t="str">
        <f t="shared" si="203"/>
        <v>Government Revenue Accounting</v>
      </c>
      <c r="B607" s="5" t="str">
        <f t="shared" si="199"/>
        <v>National Debt Interest</v>
      </c>
      <c r="C607" s="5" t="str">
        <f t="shared" si="199"/>
        <v>GRA for National Debt Interest</v>
      </c>
      <c r="D607" s="4" t="s">
        <v>3467</v>
      </c>
      <c r="F607" s="4" t="s">
        <v>3472</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120">
      <c r="A608" s="5" t="str">
        <f t="shared" si="203"/>
        <v>Government Revenue Accounting</v>
      </c>
      <c r="B608" s="5" t="str">
        <f t="shared" si="199"/>
        <v>National Debt Interest</v>
      </c>
      <c r="C608" s="5" t="str">
        <f t="shared" si="199"/>
        <v>GRA for National Debt Interest</v>
      </c>
      <c r="D608" s="4" t="s">
        <v>3468</v>
      </c>
      <c r="F608" s="4" t="s">
        <v>3473</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120">
      <c r="A609" s="4" t="s">
        <v>3447</v>
      </c>
      <c r="B609" s="4" t="s">
        <v>3454</v>
      </c>
      <c r="C609" s="4" t="s">
        <v>3463</v>
      </c>
      <c r="D609" s="4" t="s">
        <v>3464</v>
      </c>
      <c r="F609" s="4" t="s">
        <v>3469</v>
      </c>
      <c r="H609" s="435">
        <v>585</v>
      </c>
      <c r="I609" s="4" t="s">
        <v>48</v>
      </c>
      <c r="J609" s="336"/>
      <c r="K609" s="336"/>
      <c r="L609" s="79">
        <v>0</v>
      </c>
      <c r="M609" s="4">
        <v>10</v>
      </c>
      <c r="N609" s="4">
        <v>1</v>
      </c>
      <c r="O609" s="4" t="s">
        <v>3363</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3364</v>
      </c>
      <c r="R609" s="409"/>
      <c r="T609" s="4"/>
    </row>
    <row r="610" spans="1:20" ht="120">
      <c r="A610" s="5" t="str">
        <f>A$609</f>
        <v>Government Revenue Accounting</v>
      </c>
      <c r="B610" s="5" t="str">
        <f t="shared" ref="B610:C610" si="204">B$609</f>
        <v>Remaining Government Cash Flows</v>
      </c>
      <c r="C610" s="5" t="str">
        <f t="shared" si="204"/>
        <v>GRA for Remaining Government Cash Flow Changes</v>
      </c>
      <c r="D610" s="4" t="s">
        <v>3465</v>
      </c>
      <c r="F610" s="4" t="s">
        <v>3470</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120">
      <c r="A611" s="5" t="str">
        <f t="shared" ref="A611:C613" si="208">A$609</f>
        <v>Government Revenue Accounting</v>
      </c>
      <c r="B611" s="5" t="str">
        <f t="shared" si="208"/>
        <v>Remaining Government Cash Flows</v>
      </c>
      <c r="C611" s="5" t="str">
        <f t="shared" si="208"/>
        <v>GRA for Remaining Government Cash Flow Changes</v>
      </c>
      <c r="D611" s="4" t="s">
        <v>3466</v>
      </c>
      <c r="F611" s="4" t="s">
        <v>3471</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120">
      <c r="A612" s="5" t="str">
        <f t="shared" si="208"/>
        <v>Government Revenue Accounting</v>
      </c>
      <c r="B612" s="5" t="str">
        <f t="shared" si="208"/>
        <v>Remaining Government Cash Flows</v>
      </c>
      <c r="C612" s="5" t="str">
        <f t="shared" si="208"/>
        <v>GRA for Remaining Government Cash Flow Changes</v>
      </c>
      <c r="D612" s="4" t="s">
        <v>3467</v>
      </c>
      <c r="F612" s="4" t="s">
        <v>3472</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120">
      <c r="A613" s="5" t="str">
        <f t="shared" si="208"/>
        <v>Government Revenue Accounting</v>
      </c>
      <c r="B613" s="5" t="str">
        <f t="shared" si="208"/>
        <v>Remaining Government Cash Flows</v>
      </c>
      <c r="C613" s="5" t="str">
        <f t="shared" si="208"/>
        <v>GRA for Remaining Government Cash Flow Changes</v>
      </c>
      <c r="D613" s="4" t="s">
        <v>3468</v>
      </c>
      <c r="F613" s="4" t="s">
        <v>3473</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438" r:id="rId8" xr:uid="{00000000-0004-0000-0100-000009000000}"/>
    <hyperlink ref="S455" r:id="rId9" xr:uid="{00000000-0004-0000-0100-00000A000000}"/>
    <hyperlink ref="S116" r:id="rId10" xr:uid="{00000000-0004-0000-0100-00000B000000}"/>
    <hyperlink ref="S76" r:id="rId11" xr:uid="{605CDAE0-2034-4E80-95B2-11AD909837ED}"/>
  </hyperlinks>
  <pageMargins left="0.7" right="0.7" top="0.75" bottom="0.75" header="0.3" footer="0.3"/>
  <pageSetup orientation="portrait" horizontalDpi="1200" verticalDpi="1200" r:id="rId12"/>
  <ignoredErrors>
    <ignoredError sqref="K29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69" t="s">
        <v>3225</v>
      </c>
      <c r="B1" s="469"/>
    </row>
    <row r="2" spans="1:2">
      <c r="A2" s="413" t="s">
        <v>3226</v>
      </c>
      <c r="B2" s="413" t="s">
        <v>3227</v>
      </c>
    </row>
    <row r="3" spans="1:2">
      <c r="A3" s="414" t="s">
        <v>399</v>
      </c>
      <c r="B3" s="343" t="str">
        <f>A3</f>
        <v>million metric tons / year</v>
      </c>
    </row>
    <row r="4" spans="1:2">
      <c r="A4" s="414" t="s">
        <v>3333</v>
      </c>
      <c r="B4" s="343" t="str">
        <f>A4</f>
        <v>g CO2e / 2019 dollar</v>
      </c>
    </row>
    <row r="5" spans="1:2">
      <c r="A5" s="415" t="s">
        <v>2526</v>
      </c>
      <c r="B5" s="343" t="str">
        <f t="shared" ref="B5:B40" si="0">A5</f>
        <v>thousand metric tons / year</v>
      </c>
    </row>
    <row r="6" spans="1:2">
      <c r="A6" s="415" t="s">
        <v>3334</v>
      </c>
      <c r="B6" s="343" t="str">
        <f>A6</f>
        <v>g CO2 / 2019 dollar</v>
      </c>
    </row>
    <row r="7" spans="1:2">
      <c r="A7" s="415" t="s">
        <v>3335</v>
      </c>
      <c r="B7" s="343" t="str">
        <f t="shared" si="0"/>
        <v>2019 dollars / ton CO2e abated, Annual average abatement potential (MtCO2e)</v>
      </c>
    </row>
    <row r="8" spans="1:2">
      <c r="A8" s="415" t="s">
        <v>3336</v>
      </c>
      <c r="B8" s="343" t="str">
        <f t="shared" si="0"/>
        <v>billion 2019 dollars / year</v>
      </c>
    </row>
    <row r="9" spans="1:2">
      <c r="A9" s="415" t="s">
        <v>3382</v>
      </c>
      <c r="B9" s="343" t="str">
        <f t="shared" si="0"/>
        <v>billion 2019 dollars</v>
      </c>
    </row>
    <row r="10" spans="1:2">
      <c r="A10" s="415" t="s">
        <v>3276</v>
      </c>
      <c r="B10" s="343" t="str">
        <f t="shared" si="0"/>
        <v>jobs</v>
      </c>
    </row>
    <row r="11" spans="1:2">
      <c r="A11" s="415" t="s">
        <v>3323</v>
      </c>
      <c r="B11" s="343" t="str">
        <f t="shared" si="0"/>
        <v>incidents / year</v>
      </c>
    </row>
    <row r="12" spans="1:2">
      <c r="A12" s="415" t="s">
        <v>3298</v>
      </c>
      <c r="B12" s="343" t="str">
        <f t="shared" si="0"/>
        <v>% change</v>
      </c>
    </row>
    <row r="13" spans="1:2">
      <c r="A13" s="415" t="s">
        <v>3337</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3338</v>
      </c>
      <c r="B17" s="343" t="str">
        <f t="shared" si="0"/>
        <v>2019 dollars / megawatt-hour (MWh)</v>
      </c>
    </row>
    <row r="18" spans="1:2">
      <c r="A18" s="415" t="s">
        <v>2768</v>
      </c>
      <c r="B18" s="343" t="str">
        <f t="shared" si="0"/>
        <v>cubic km / yr</v>
      </c>
    </row>
    <row r="19" spans="1:2">
      <c r="A19" s="415" t="s">
        <v>2606</v>
      </c>
      <c r="B19" s="343" t="str">
        <f t="shared" si="0"/>
        <v>trillion passenger-miles / year</v>
      </c>
    </row>
    <row r="20" spans="1:2">
      <c r="A20" s="415" t="s">
        <v>2607</v>
      </c>
      <c r="B20" s="343" t="str">
        <f t="shared" si="0"/>
        <v>trillion freight ton-miles / year</v>
      </c>
    </row>
    <row r="21" spans="1:2">
      <c r="A21" s="415" t="s">
        <v>538</v>
      </c>
      <c r="B21" s="343" t="str">
        <f t="shared" si="0"/>
        <v>million vehicles / year</v>
      </c>
    </row>
    <row r="22" spans="1:2">
      <c r="A22" s="415" t="s">
        <v>2584</v>
      </c>
      <c r="B22" s="343" t="str">
        <f t="shared" si="0"/>
        <v>thousand vehicles / year</v>
      </c>
    </row>
    <row r="23" spans="1:2">
      <c r="A23" s="415" t="s">
        <v>2583</v>
      </c>
      <c r="B23" s="343" t="str">
        <f t="shared" si="0"/>
        <v>million vehicles</v>
      </c>
    </row>
    <row r="24" spans="1:2">
      <c r="A24" s="415" t="s">
        <v>2616</v>
      </c>
      <c r="B24" s="343" t="str">
        <f t="shared" si="0"/>
        <v>thousand vehicles</v>
      </c>
    </row>
    <row r="25" spans="1:2">
      <c r="A25" s="415" t="s">
        <v>512</v>
      </c>
      <c r="B25" s="343" t="str">
        <f t="shared" si="0"/>
        <v>quads / year</v>
      </c>
    </row>
    <row r="26" spans="1:2">
      <c r="A26" s="415" t="s">
        <v>3339</v>
      </c>
      <c r="B26" s="343" t="str">
        <f>A26</f>
        <v>thousand BTU / 2019 dollar</v>
      </c>
    </row>
    <row r="27" spans="1:2">
      <c r="A27" s="415" t="s">
        <v>2589</v>
      </c>
      <c r="B27" s="343" t="str">
        <f t="shared" si="0"/>
        <v>millions of short tons / year</v>
      </c>
    </row>
    <row r="28" spans="1:2">
      <c r="A28" s="415" t="s">
        <v>2590</v>
      </c>
      <c r="B28" s="343" t="str">
        <f t="shared" si="0"/>
        <v>trillion cubic feet / year</v>
      </c>
    </row>
    <row r="29" spans="1:2">
      <c r="A29" s="415" t="s">
        <v>2518</v>
      </c>
      <c r="B29" s="343" t="str">
        <f t="shared" si="0"/>
        <v>million barrels / year</v>
      </c>
    </row>
    <row r="30" spans="1:2">
      <c r="A30" s="415" t="s">
        <v>2981</v>
      </c>
      <c r="B30" s="343" t="str">
        <f t="shared" si="0"/>
        <v>million gallons / year</v>
      </c>
    </row>
    <row r="31" spans="1:2">
      <c r="A31" s="415" t="s">
        <v>2664</v>
      </c>
      <c r="B31" s="343" t="str">
        <f t="shared" si="0"/>
        <v>trillion BTU / year</v>
      </c>
    </row>
    <row r="32" spans="1:2">
      <c r="A32" s="415" t="s">
        <v>3340</v>
      </c>
      <c r="B32" s="343" t="str">
        <f t="shared" si="0"/>
        <v>2019 dollars / short ton</v>
      </c>
    </row>
    <row r="33" spans="1:2">
      <c r="A33" s="415" t="s">
        <v>3341</v>
      </c>
      <c r="B33" s="343" t="str">
        <f t="shared" si="0"/>
        <v>2019 dollars / thousand cubic feet</v>
      </c>
    </row>
    <row r="34" spans="1:2">
      <c r="A34" s="415" t="s">
        <v>3342</v>
      </c>
      <c r="B34" s="343" t="str">
        <f t="shared" si="0"/>
        <v>2019 dollars / gallon</v>
      </c>
    </row>
    <row r="35" spans="1:2">
      <c r="A35" s="415" t="s">
        <v>3343</v>
      </c>
      <c r="B35" s="343" t="str">
        <f t="shared" si="0"/>
        <v>2019 dollars / barrel</v>
      </c>
    </row>
    <row r="36" spans="1:2">
      <c r="A36" s="415" t="s">
        <v>3344</v>
      </c>
      <c r="B36" s="343" t="str">
        <f t="shared" si="0"/>
        <v>2019 dollars / kg</v>
      </c>
    </row>
    <row r="37" spans="1:2">
      <c r="A37" s="415" t="s">
        <v>3345</v>
      </c>
      <c r="B37" s="343" t="str">
        <f t="shared" si="0"/>
        <v>2019 dollars / kilowatt-hour (kWh)</v>
      </c>
    </row>
    <row r="38" spans="1:2">
      <c r="A38" s="415" t="s">
        <v>3346</v>
      </c>
      <c r="B38" s="343" t="str">
        <f t="shared" si="0"/>
        <v>cost of eqpt. to capture 1 metric ton CO2e/yr (2019 dollars)</v>
      </c>
    </row>
    <row r="39" spans="1:2">
      <c r="A39" s="415" t="s">
        <v>3347</v>
      </c>
      <c r="B39" s="343" t="str">
        <f t="shared" si="0"/>
        <v>million 2019 dollars / megawatt (MW)</v>
      </c>
    </row>
    <row r="40" spans="1:2">
      <c r="A40" s="415" t="s">
        <v>3348</v>
      </c>
      <c r="B40" s="343" t="str">
        <f t="shared" si="0"/>
        <v>cost of eqpt. to produce 1 kg H2/yr (2019 dollars)</v>
      </c>
    </row>
    <row r="42" spans="1:2">
      <c r="A42" s="469" t="s">
        <v>3229</v>
      </c>
      <c r="B42" s="469"/>
    </row>
    <row r="43" spans="1:2">
      <c r="A43" s="413" t="s">
        <v>3226</v>
      </c>
      <c r="B43" s="413" t="s">
        <v>3227</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abSelected="1" zoomScale="60" zoomScaleNormal="60" workbookViewId="0">
      <pane ySplit="1" topLeftCell="A20" activePane="bottomLeft" state="frozen"/>
      <selection pane="bottomLeft" activeCell="N34" sqref="N34"/>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hidden="1" customWidth="1"/>
    <col min="9" max="9" width="34.28515625" style="79" hidden="1"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2516</v>
      </c>
      <c r="B1" s="339" t="s">
        <v>2517</v>
      </c>
      <c r="C1" s="417" t="s">
        <v>3228</v>
      </c>
      <c r="D1" s="339" t="s">
        <v>66</v>
      </c>
      <c r="E1" s="339" t="s">
        <v>68</v>
      </c>
      <c r="F1" s="416" t="s">
        <v>494</v>
      </c>
      <c r="G1" s="339" t="s">
        <v>67</v>
      </c>
      <c r="H1" s="339" t="s">
        <v>2539</v>
      </c>
      <c r="I1" s="340" t="s">
        <v>338</v>
      </c>
      <c r="J1" s="436" t="s">
        <v>3475</v>
      </c>
      <c r="K1" s="436" t="s">
        <v>3476</v>
      </c>
      <c r="L1" s="436" t="s">
        <v>3477</v>
      </c>
      <c r="M1" s="436" t="s">
        <v>3478</v>
      </c>
      <c r="N1" s="436" t="s">
        <v>3479</v>
      </c>
      <c r="O1" s="436" t="s">
        <v>3480</v>
      </c>
      <c r="P1" s="436" t="s">
        <v>3481</v>
      </c>
      <c r="Q1" s="436" t="s">
        <v>3482</v>
      </c>
      <c r="R1" s="436" t="s">
        <v>3483</v>
      </c>
      <c r="S1" s="436" t="s">
        <v>3484</v>
      </c>
    </row>
    <row r="2" spans="1:19" ht="60">
      <c r="A2" s="346" t="s">
        <v>2547</v>
      </c>
      <c r="B2" s="344" t="s">
        <v>2548</v>
      </c>
      <c r="C2" s="411">
        <v>1</v>
      </c>
      <c r="D2" s="344" t="s">
        <v>69</v>
      </c>
      <c r="E2" s="344" t="s">
        <v>70</v>
      </c>
      <c r="F2" s="4" t="str">
        <f>UnitControlCenter!$B$3</f>
        <v>million metric tons / year</v>
      </c>
      <c r="G2" s="344" t="s">
        <v>197</v>
      </c>
      <c r="J2" s="79" t="s">
        <v>3503</v>
      </c>
      <c r="K2" s="79">
        <v>2030</v>
      </c>
      <c r="L2" s="529">
        <v>38.959443466719549</v>
      </c>
      <c r="M2" s="529">
        <v>38.959443466719549</v>
      </c>
      <c r="N2" s="79" t="s">
        <v>3602</v>
      </c>
      <c r="O2" s="4" t="s">
        <v>3584</v>
      </c>
      <c r="P2" s="4">
        <v>2050</v>
      </c>
      <c r="Q2" s="529">
        <v>20.817296657658897</v>
      </c>
      <c r="R2" s="529">
        <v>20.817296657658897</v>
      </c>
      <c r="S2" s="4" t="s">
        <v>3585</v>
      </c>
    </row>
    <row r="3" spans="1:19" ht="60">
      <c r="A3" s="346" t="s">
        <v>2547</v>
      </c>
      <c r="B3" s="344" t="s">
        <v>2549</v>
      </c>
      <c r="C3" s="348">
        <v>1</v>
      </c>
      <c r="D3" s="345" t="s">
        <v>69</v>
      </c>
      <c r="E3" s="345" t="s">
        <v>70</v>
      </c>
      <c r="F3" s="4" t="str">
        <f>UnitControlCenter!$B$3</f>
        <v>million metric tons / year</v>
      </c>
      <c r="G3" s="344" t="s">
        <v>2515</v>
      </c>
      <c r="I3" s="344"/>
      <c r="J3" s="79" t="s">
        <v>3503</v>
      </c>
      <c r="K3" s="79">
        <v>2030</v>
      </c>
      <c r="L3" s="529">
        <v>64.189206633009974</v>
      </c>
      <c r="M3" s="529">
        <v>64.189206633009974</v>
      </c>
      <c r="N3" s="79" t="s">
        <v>3601</v>
      </c>
      <c r="O3" s="4" t="s">
        <v>3584</v>
      </c>
      <c r="P3" s="4">
        <v>2050</v>
      </c>
      <c r="Q3" s="529">
        <v>25.863249290916979</v>
      </c>
      <c r="R3" s="529">
        <v>25.863249290916979</v>
      </c>
      <c r="S3" s="4" t="s">
        <v>3585</v>
      </c>
    </row>
    <row r="4" spans="1:19" ht="90">
      <c r="A4" s="346" t="s">
        <v>2547</v>
      </c>
      <c r="B4" s="345" t="s">
        <v>2550</v>
      </c>
      <c r="C4" s="411">
        <v>1</v>
      </c>
      <c r="D4" s="344" t="s">
        <v>71</v>
      </c>
      <c r="E4" s="344" t="s">
        <v>72</v>
      </c>
      <c r="F4" s="4" t="str">
        <f>UnitControlCenter!$B$3</f>
        <v>million metric tons / year</v>
      </c>
      <c r="G4" s="344" t="s">
        <v>3198</v>
      </c>
      <c r="H4" s="344" t="s">
        <v>3199</v>
      </c>
      <c r="I4" s="344" t="s">
        <v>3200</v>
      </c>
      <c r="L4" s="529"/>
      <c r="M4" s="529"/>
    </row>
    <row r="5" spans="1:19" ht="30">
      <c r="A5" s="346" t="s">
        <v>2547</v>
      </c>
      <c r="B5" s="345" t="s">
        <v>2551</v>
      </c>
      <c r="C5" s="411">
        <v>1</v>
      </c>
      <c r="D5" s="344" t="s">
        <v>71</v>
      </c>
      <c r="E5" s="344" t="s">
        <v>72</v>
      </c>
      <c r="F5" s="4" t="str">
        <f>UnitControlCenter!$B$3</f>
        <v>million metric tons / year</v>
      </c>
      <c r="G5" s="344" t="s">
        <v>3201</v>
      </c>
      <c r="H5" s="344" t="s">
        <v>3202</v>
      </c>
      <c r="I5" s="344" t="s">
        <v>3203</v>
      </c>
      <c r="L5" s="529"/>
      <c r="M5" s="529"/>
    </row>
    <row r="6" spans="1:19" ht="30">
      <c r="A6" s="346" t="s">
        <v>2547</v>
      </c>
      <c r="B6" s="345" t="s">
        <v>2552</v>
      </c>
      <c r="C6" s="411">
        <v>1</v>
      </c>
      <c r="D6" s="344" t="s">
        <v>71</v>
      </c>
      <c r="E6" s="344" t="s">
        <v>72</v>
      </c>
      <c r="F6" s="4" t="str">
        <f>UnitControlCenter!$B$3</f>
        <v>million metric tons / year</v>
      </c>
      <c r="G6" s="344" t="s">
        <v>2949</v>
      </c>
      <c r="H6" s="79" t="s">
        <v>2950</v>
      </c>
      <c r="I6" s="344" t="s">
        <v>2951</v>
      </c>
      <c r="L6" s="529"/>
      <c r="M6" s="529"/>
    </row>
    <row r="7" spans="1:19">
      <c r="A7" s="346" t="s">
        <v>2547</v>
      </c>
      <c r="B7" s="345" t="s">
        <v>3286</v>
      </c>
      <c r="C7" s="412">
        <v>0</v>
      </c>
      <c r="D7" s="344" t="s">
        <v>69</v>
      </c>
      <c r="E7" s="344" t="s">
        <v>70</v>
      </c>
      <c r="F7" s="1" t="str">
        <f>UnitControlCenter!$B$4</f>
        <v>g CO2e / 2019 dollar</v>
      </c>
      <c r="G7" s="344" t="s">
        <v>3231</v>
      </c>
      <c r="I7" s="344"/>
      <c r="L7" s="529"/>
      <c r="M7" s="529"/>
    </row>
    <row r="8" spans="1:19">
      <c r="A8" s="346" t="s">
        <v>2547</v>
      </c>
      <c r="B8" s="345" t="s">
        <v>151</v>
      </c>
      <c r="C8" s="411">
        <v>1</v>
      </c>
      <c r="D8" s="344" t="s">
        <v>69</v>
      </c>
      <c r="E8" s="344" t="s">
        <v>70</v>
      </c>
      <c r="F8" s="4" t="str">
        <f>UnitControlCenter!$B$3</f>
        <v>million metric tons / year</v>
      </c>
      <c r="G8" s="344" t="s">
        <v>2709</v>
      </c>
      <c r="I8" s="344"/>
      <c r="L8" s="529"/>
      <c r="M8" s="529"/>
    </row>
    <row r="9" spans="1:19" ht="60">
      <c r="A9" s="346" t="s">
        <v>2547</v>
      </c>
      <c r="B9" s="345" t="s">
        <v>2707</v>
      </c>
      <c r="C9" s="411">
        <v>1</v>
      </c>
      <c r="D9" s="344" t="s">
        <v>69</v>
      </c>
      <c r="E9" s="344" t="s">
        <v>70</v>
      </c>
      <c r="F9" s="4" t="str">
        <f>UnitControlCenter!$B$3</f>
        <v>million metric tons / year</v>
      </c>
      <c r="G9" s="344" t="s">
        <v>2710</v>
      </c>
      <c r="J9" s="79" t="s">
        <v>3503</v>
      </c>
      <c r="K9" s="79">
        <v>2030</v>
      </c>
      <c r="L9" s="529">
        <v>7.606358103512008</v>
      </c>
      <c r="M9" s="529">
        <v>7.606358103512008</v>
      </c>
      <c r="N9" s="79" t="s">
        <v>3597</v>
      </c>
    </row>
    <row r="10" spans="1:19">
      <c r="A10" s="346" t="s">
        <v>2547</v>
      </c>
      <c r="B10" s="345" t="s">
        <v>2797</v>
      </c>
      <c r="C10" s="411">
        <v>1</v>
      </c>
      <c r="D10" s="344" t="s">
        <v>69</v>
      </c>
      <c r="E10" s="344" t="s">
        <v>70</v>
      </c>
      <c r="F10" s="4" t="str">
        <f>UnitControlCenter!$B$3</f>
        <v>million metric tons / year</v>
      </c>
      <c r="G10" s="344" t="s">
        <v>2810</v>
      </c>
      <c r="L10" s="529"/>
      <c r="M10" s="529"/>
    </row>
    <row r="11" spans="1:19" ht="60">
      <c r="A11" s="346" t="s">
        <v>2547</v>
      </c>
      <c r="B11" s="345" t="s">
        <v>102</v>
      </c>
      <c r="C11" s="411">
        <v>1</v>
      </c>
      <c r="D11" s="344" t="s">
        <v>69</v>
      </c>
      <c r="E11" s="344" t="s">
        <v>70</v>
      </c>
      <c r="F11" s="4" t="str">
        <f>UnitControlCenter!$B$3</f>
        <v>million metric tons / year</v>
      </c>
      <c r="G11" s="344" t="s">
        <v>2711</v>
      </c>
      <c r="J11" s="79" t="s">
        <v>3503</v>
      </c>
      <c r="K11" s="79">
        <v>2030</v>
      </c>
      <c r="L11" s="529">
        <v>3.8849464992199723</v>
      </c>
      <c r="M11" s="529">
        <v>3.8849464992199723</v>
      </c>
      <c r="N11" s="79" t="s">
        <v>3598</v>
      </c>
    </row>
    <row r="12" spans="1:19" ht="75">
      <c r="A12" s="346" t="s">
        <v>2547</v>
      </c>
      <c r="B12" s="345" t="s">
        <v>9</v>
      </c>
      <c r="C12" s="411">
        <v>1</v>
      </c>
      <c r="D12" s="344" t="s">
        <v>69</v>
      </c>
      <c r="E12" s="344" t="s">
        <v>70</v>
      </c>
      <c r="F12" s="4" t="str">
        <f>UnitControlCenter!$B$3</f>
        <v>million metric tons / year</v>
      </c>
      <c r="G12" s="344" t="s">
        <v>2753</v>
      </c>
      <c r="J12" s="79" t="s">
        <v>3503</v>
      </c>
      <c r="K12" s="79">
        <v>2030</v>
      </c>
      <c r="L12" s="529">
        <v>13.527777512132978</v>
      </c>
      <c r="M12" s="529">
        <v>13.527777512132978</v>
      </c>
      <c r="N12" s="79" t="s">
        <v>3599</v>
      </c>
    </row>
    <row r="13" spans="1:19">
      <c r="A13" s="346" t="s">
        <v>2547</v>
      </c>
      <c r="B13" s="345" t="s">
        <v>2708</v>
      </c>
      <c r="C13" s="411">
        <v>1</v>
      </c>
      <c r="D13" s="344" t="s">
        <v>69</v>
      </c>
      <c r="E13" s="344" t="s">
        <v>70</v>
      </c>
      <c r="F13" s="4" t="str">
        <f>UnitControlCenter!$B$3</f>
        <v>million metric tons / year</v>
      </c>
      <c r="G13" s="344" t="s">
        <v>2712</v>
      </c>
      <c r="L13" s="529"/>
      <c r="M13" s="529"/>
    </row>
    <row r="14" spans="1:19" ht="60">
      <c r="A14" s="346" t="s">
        <v>2547</v>
      </c>
      <c r="B14" s="345" t="s">
        <v>4</v>
      </c>
      <c r="C14" s="411">
        <v>1</v>
      </c>
      <c r="D14" s="344" t="s">
        <v>69</v>
      </c>
      <c r="E14" s="344" t="s">
        <v>70</v>
      </c>
      <c r="F14" s="4" t="str">
        <f>UnitControlCenter!$B$3</f>
        <v>million metric tons / year</v>
      </c>
      <c r="G14" s="344" t="s">
        <v>2713</v>
      </c>
      <c r="J14" s="79" t="s">
        <v>3503</v>
      </c>
      <c r="K14" s="79">
        <v>2030</v>
      </c>
      <c r="L14" s="529">
        <v>22.532994554420451</v>
      </c>
      <c r="M14" s="529">
        <v>22.532994554420451</v>
      </c>
      <c r="N14" s="79" t="s">
        <v>3600</v>
      </c>
    </row>
    <row r="15" spans="1:19" ht="15.75" thickBot="1">
      <c r="A15" s="396" t="s">
        <v>2547</v>
      </c>
      <c r="B15" s="390" t="s">
        <v>2717</v>
      </c>
      <c r="C15" s="418">
        <v>1</v>
      </c>
      <c r="D15" s="391" t="s">
        <v>69</v>
      </c>
      <c r="E15" s="391" t="s">
        <v>70</v>
      </c>
      <c r="F15" s="394" t="str">
        <f>UnitControlCenter!$B$3</f>
        <v>million metric tons / year</v>
      </c>
      <c r="G15" s="391" t="s">
        <v>2714</v>
      </c>
      <c r="H15" s="392"/>
      <c r="I15" s="391"/>
      <c r="J15" s="392"/>
      <c r="K15" s="392"/>
      <c r="L15" s="392"/>
      <c r="M15" s="392"/>
      <c r="N15" s="392"/>
      <c r="O15" s="392"/>
      <c r="P15" s="392"/>
      <c r="Q15" s="392"/>
      <c r="R15" s="392"/>
      <c r="S15" s="392"/>
    </row>
    <row r="16" spans="1:19">
      <c r="A16" s="345" t="s">
        <v>2553</v>
      </c>
      <c r="B16" s="345" t="s">
        <v>2341</v>
      </c>
      <c r="C16" s="411">
        <v>1</v>
      </c>
      <c r="D16" s="344" t="s">
        <v>69</v>
      </c>
      <c r="E16" s="344" t="s">
        <v>70</v>
      </c>
      <c r="F16" s="4" t="str">
        <f>UnitControlCenter!$B$3</f>
        <v>million metric tons / year</v>
      </c>
      <c r="G16" s="344" t="s">
        <v>2538</v>
      </c>
      <c r="I16" s="344"/>
    </row>
    <row r="17" spans="1:19">
      <c r="A17" s="345" t="s">
        <v>2553</v>
      </c>
      <c r="B17" s="346" t="s">
        <v>2357</v>
      </c>
      <c r="C17" s="411">
        <v>1</v>
      </c>
      <c r="D17" s="344" t="s">
        <v>69</v>
      </c>
      <c r="E17" s="344" t="s">
        <v>70</v>
      </c>
      <c r="F17" s="4" t="str">
        <f>UnitControlCenter!$B$3</f>
        <v>million metric tons / year</v>
      </c>
      <c r="G17" s="344" t="s">
        <v>2529</v>
      </c>
      <c r="I17" s="344"/>
    </row>
    <row r="18" spans="1:19">
      <c r="A18" s="345" t="s">
        <v>2553</v>
      </c>
      <c r="B18" s="346" t="s">
        <v>2359</v>
      </c>
      <c r="C18" s="411">
        <v>1</v>
      </c>
      <c r="D18" s="344" t="s">
        <v>69</v>
      </c>
      <c r="E18" s="344" t="s">
        <v>70</v>
      </c>
      <c r="F18" s="4" t="str">
        <f>UnitControlCenter!$B$3</f>
        <v>million metric tons / year</v>
      </c>
      <c r="G18" s="344" t="s">
        <v>2528</v>
      </c>
      <c r="I18" s="344"/>
    </row>
    <row r="19" spans="1:19">
      <c r="A19" s="345" t="s">
        <v>2553</v>
      </c>
      <c r="B19" s="346" t="s">
        <v>2525</v>
      </c>
      <c r="C19" s="411">
        <v>1</v>
      </c>
      <c r="D19" s="344" t="s">
        <v>69</v>
      </c>
      <c r="E19" s="344" t="s">
        <v>70</v>
      </c>
      <c r="F19" s="4" t="str">
        <f>UnitControlCenter!$B$3</f>
        <v>million metric tons / year</v>
      </c>
      <c r="G19" s="344" t="s">
        <v>2527</v>
      </c>
      <c r="I19" s="344"/>
    </row>
    <row r="20" spans="1:19">
      <c r="A20" s="345" t="s">
        <v>2553</v>
      </c>
      <c r="B20" s="346" t="s">
        <v>2524</v>
      </c>
      <c r="C20" s="411">
        <v>1</v>
      </c>
      <c r="D20" s="344" t="s">
        <v>69</v>
      </c>
      <c r="E20" s="344" t="s">
        <v>70</v>
      </c>
      <c r="F20" s="4" t="str">
        <f>UnitControlCenter!$B$5</f>
        <v>thousand metric tons / year</v>
      </c>
      <c r="G20" s="344" t="s">
        <v>2533</v>
      </c>
      <c r="I20" s="344"/>
    </row>
    <row r="21" spans="1:19">
      <c r="A21" s="345" t="s">
        <v>2553</v>
      </c>
      <c r="B21" s="346" t="s">
        <v>2348</v>
      </c>
      <c r="C21" s="411">
        <v>1</v>
      </c>
      <c r="D21" s="344" t="s">
        <v>69</v>
      </c>
      <c r="E21" s="344" t="s">
        <v>70</v>
      </c>
      <c r="F21" s="4" t="str">
        <f>UnitControlCenter!$B$5</f>
        <v>thousand metric tons / year</v>
      </c>
      <c r="G21" s="344" t="s">
        <v>2534</v>
      </c>
      <c r="I21" s="344"/>
    </row>
    <row r="22" spans="1:19">
      <c r="A22" s="345" t="s">
        <v>2553</v>
      </c>
      <c r="B22" s="346" t="s">
        <v>2353</v>
      </c>
      <c r="C22" s="411">
        <v>1</v>
      </c>
      <c r="D22" s="344" t="s">
        <v>69</v>
      </c>
      <c r="E22" s="344" t="s">
        <v>70</v>
      </c>
      <c r="F22" s="4" t="str">
        <f>UnitControlCenter!$B$5</f>
        <v>thousand metric tons / year</v>
      </c>
      <c r="G22" s="344" t="s">
        <v>2531</v>
      </c>
      <c r="I22" s="344"/>
    </row>
    <row r="23" spans="1:19">
      <c r="A23" s="345" t="s">
        <v>2553</v>
      </c>
      <c r="B23" s="346" t="s">
        <v>2355</v>
      </c>
      <c r="C23" s="411">
        <v>1</v>
      </c>
      <c r="D23" s="344" t="s">
        <v>69</v>
      </c>
      <c r="E23" s="344" t="s">
        <v>70</v>
      </c>
      <c r="F23" s="4" t="str">
        <f>UnitControlCenter!$B$5</f>
        <v>thousand metric tons / year</v>
      </c>
      <c r="G23" s="344" t="s">
        <v>2530</v>
      </c>
      <c r="I23" s="344"/>
    </row>
    <row r="24" spans="1:19">
      <c r="A24" s="345" t="s">
        <v>2553</v>
      </c>
      <c r="B24" s="346" t="s">
        <v>2346</v>
      </c>
      <c r="C24" s="411">
        <v>1</v>
      </c>
      <c r="D24" s="344" t="s">
        <v>69</v>
      </c>
      <c r="E24" s="344" t="s">
        <v>70</v>
      </c>
      <c r="F24" s="4" t="str">
        <f>UnitControlCenter!$B$3</f>
        <v>million metric tons / year</v>
      </c>
      <c r="G24" s="344" t="s">
        <v>2535</v>
      </c>
      <c r="I24" s="344"/>
    </row>
    <row r="25" spans="1:19">
      <c r="A25" s="345" t="s">
        <v>2553</v>
      </c>
      <c r="B25" s="346" t="s">
        <v>2343</v>
      </c>
      <c r="C25" s="411">
        <v>1</v>
      </c>
      <c r="D25" s="344" t="s">
        <v>69</v>
      </c>
      <c r="E25" s="344" t="s">
        <v>70</v>
      </c>
      <c r="F25" s="4" t="str">
        <f>UnitControlCenter!$B$5</f>
        <v>thousand metric tons / year</v>
      </c>
      <c r="G25" s="344" t="s">
        <v>2537</v>
      </c>
      <c r="I25" s="344"/>
    </row>
    <row r="26" spans="1:19">
      <c r="A26" s="345" t="s">
        <v>2553</v>
      </c>
      <c r="B26" s="346" t="s">
        <v>2351</v>
      </c>
      <c r="C26" s="411">
        <v>1</v>
      </c>
      <c r="D26" s="344" t="s">
        <v>69</v>
      </c>
      <c r="E26" s="344" t="s">
        <v>70</v>
      </c>
      <c r="F26" s="4" t="str">
        <f>UnitControlCenter!$B$3</f>
        <v>million metric tons / year</v>
      </c>
      <c r="G26" s="344" t="s">
        <v>2532</v>
      </c>
      <c r="I26" s="344"/>
    </row>
    <row r="27" spans="1:19" ht="15.75" thickBot="1">
      <c r="A27" s="390" t="s">
        <v>2553</v>
      </c>
      <c r="B27" s="396" t="s">
        <v>548</v>
      </c>
      <c r="C27" s="418">
        <v>1</v>
      </c>
      <c r="D27" s="391" t="s">
        <v>69</v>
      </c>
      <c r="E27" s="391" t="s">
        <v>70</v>
      </c>
      <c r="F27" s="394" t="str">
        <f>UnitControlCenter!$B$3</f>
        <v>million metric tons / year</v>
      </c>
      <c r="G27" s="391" t="s">
        <v>2536</v>
      </c>
      <c r="H27" s="392"/>
      <c r="I27" s="391"/>
      <c r="J27" s="392"/>
      <c r="K27" s="392"/>
      <c r="L27" s="392"/>
      <c r="M27" s="392"/>
      <c r="N27" s="392"/>
      <c r="O27" s="392"/>
      <c r="P27" s="392"/>
      <c r="Q27" s="392"/>
      <c r="R27" s="392"/>
      <c r="S27" s="392"/>
    </row>
    <row r="28" spans="1:19" ht="75">
      <c r="A28" s="345" t="s">
        <v>2554</v>
      </c>
      <c r="B28" s="345" t="s">
        <v>2550</v>
      </c>
      <c r="C28" s="411">
        <v>1</v>
      </c>
      <c r="D28" s="344" t="s">
        <v>71</v>
      </c>
      <c r="E28" s="344" t="s">
        <v>72</v>
      </c>
      <c r="F28" s="4" t="str">
        <f>UnitControlCenter!$B$3</f>
        <v>million metric tons / year</v>
      </c>
      <c r="G28" s="344" t="s">
        <v>3301</v>
      </c>
      <c r="H28" s="79" t="s">
        <v>3302</v>
      </c>
      <c r="I28" s="344" t="s">
        <v>3303</v>
      </c>
    </row>
    <row r="29" spans="1:19" ht="105">
      <c r="A29" s="345" t="s">
        <v>2554</v>
      </c>
      <c r="B29" s="345" t="s">
        <v>2811</v>
      </c>
      <c r="C29" s="411">
        <v>1</v>
      </c>
      <c r="D29" s="344" t="s">
        <v>71</v>
      </c>
      <c r="E29" s="344" t="s">
        <v>72</v>
      </c>
      <c r="F29" s="4" t="str">
        <f>UnitControlCenter!$B$3</f>
        <v>million metric tons / year</v>
      </c>
      <c r="G29" s="344" t="s">
        <v>3304</v>
      </c>
      <c r="H29" s="79" t="s">
        <v>3305</v>
      </c>
      <c r="I29" s="344" t="s">
        <v>3306</v>
      </c>
    </row>
    <row r="30" spans="1:19" ht="60">
      <c r="A30" s="345" t="s">
        <v>2554</v>
      </c>
      <c r="B30" s="345" t="s">
        <v>2555</v>
      </c>
      <c r="C30" s="419">
        <v>1</v>
      </c>
      <c r="D30" s="344" t="s">
        <v>71</v>
      </c>
      <c r="E30" s="344" t="s">
        <v>72</v>
      </c>
      <c r="F30" s="7" t="str">
        <f>UnitControlCenter!$B$3</f>
        <v>million metric tons / year</v>
      </c>
      <c r="G30" s="410" t="s">
        <v>3307</v>
      </c>
      <c r="H30" s="410" t="s">
        <v>3308</v>
      </c>
      <c r="I30" s="344" t="s">
        <v>3309</v>
      </c>
    </row>
    <row r="31" spans="1:19" ht="15.75" thickBot="1">
      <c r="A31" s="390" t="s">
        <v>2554</v>
      </c>
      <c r="B31" s="390" t="s">
        <v>3286</v>
      </c>
      <c r="C31" s="418">
        <v>0</v>
      </c>
      <c r="D31" s="391" t="s">
        <v>69</v>
      </c>
      <c r="E31" s="391" t="s">
        <v>70</v>
      </c>
      <c r="F31" s="421" t="str">
        <f>UnitControlCenter!$B$6</f>
        <v>g CO2 / 2019 dollar</v>
      </c>
      <c r="G31" s="392" t="s">
        <v>3230</v>
      </c>
      <c r="H31" s="392"/>
      <c r="I31" s="391"/>
      <c r="J31" s="392"/>
      <c r="K31" s="392"/>
      <c r="L31" s="392"/>
      <c r="M31" s="392"/>
      <c r="N31" s="392"/>
      <c r="O31" s="392"/>
      <c r="P31" s="392"/>
      <c r="Q31" s="392"/>
      <c r="R31" s="392"/>
      <c r="S31" s="392"/>
    </row>
    <row r="32" spans="1:19" ht="60">
      <c r="A32" s="345" t="s">
        <v>3098</v>
      </c>
      <c r="B32" s="345" t="s">
        <v>2904</v>
      </c>
      <c r="C32" s="411">
        <v>1</v>
      </c>
      <c r="D32" s="344" t="s">
        <v>69</v>
      </c>
      <c r="E32" s="344" t="s">
        <v>3489</v>
      </c>
      <c r="F32" s="4" t="str">
        <f>UnitControlCenter!$B$3</f>
        <v>million metric tons / year</v>
      </c>
      <c r="G32" s="79" t="s">
        <v>197</v>
      </c>
      <c r="I32" s="344"/>
      <c r="J32" s="79" t="s">
        <v>3503</v>
      </c>
      <c r="K32" s="79">
        <v>2030</v>
      </c>
      <c r="L32" s="529">
        <v>38.959443466719549</v>
      </c>
      <c r="M32" s="529">
        <v>38.959443466719549</v>
      </c>
      <c r="N32" s="79" t="s">
        <v>3602</v>
      </c>
      <c r="O32" s="4" t="s">
        <v>3584</v>
      </c>
      <c r="P32" s="4">
        <v>2050</v>
      </c>
      <c r="Q32" s="529">
        <v>20.817296657658897</v>
      </c>
      <c r="R32" s="529">
        <v>20.817296657658897</v>
      </c>
      <c r="S32" s="4" t="s">
        <v>3585</v>
      </c>
    </row>
    <row r="33" spans="1:19">
      <c r="A33" s="345" t="s">
        <v>3098</v>
      </c>
      <c r="B33" s="345" t="s">
        <v>151</v>
      </c>
      <c r="C33" s="411">
        <v>1</v>
      </c>
      <c r="D33" s="344" t="s">
        <v>69</v>
      </c>
      <c r="E33" s="344" t="s">
        <v>3489</v>
      </c>
      <c r="F33" s="4" t="str">
        <f>UnitControlCenter!$B$3</f>
        <v>million metric tons / year</v>
      </c>
      <c r="G33" s="344" t="s">
        <v>2709</v>
      </c>
      <c r="I33" s="344"/>
    </row>
    <row r="34" spans="1:19" ht="60">
      <c r="A34" s="345" t="s">
        <v>3098</v>
      </c>
      <c r="B34" s="345" t="s">
        <v>2707</v>
      </c>
      <c r="C34" s="411">
        <v>1</v>
      </c>
      <c r="D34" s="344" t="s">
        <v>69</v>
      </c>
      <c r="E34" s="344" t="s">
        <v>3489</v>
      </c>
      <c r="F34" s="4" t="str">
        <f>UnitControlCenter!$B$3</f>
        <v>million metric tons / year</v>
      </c>
      <c r="G34" s="344" t="s">
        <v>2710</v>
      </c>
      <c r="I34" s="344"/>
      <c r="J34" s="79" t="s">
        <v>3503</v>
      </c>
      <c r="K34" s="79">
        <v>2030</v>
      </c>
      <c r="L34" s="529">
        <v>7.606358103512008</v>
      </c>
      <c r="M34" s="529">
        <v>7.606358103512008</v>
      </c>
      <c r="N34" s="79" t="s">
        <v>3597</v>
      </c>
    </row>
    <row r="35" spans="1:19">
      <c r="A35" s="345" t="s">
        <v>3098</v>
      </c>
      <c r="B35" s="345" t="s">
        <v>2797</v>
      </c>
      <c r="C35" s="411">
        <v>1</v>
      </c>
      <c r="D35" s="344" t="s">
        <v>69</v>
      </c>
      <c r="E35" s="344" t="s">
        <v>3489</v>
      </c>
      <c r="F35" s="4" t="str">
        <f>UnitControlCenter!$B$3</f>
        <v>million metric tons / year</v>
      </c>
      <c r="G35" s="344" t="s">
        <v>2810</v>
      </c>
      <c r="I35" s="344"/>
    </row>
    <row r="36" spans="1:19" ht="60">
      <c r="A36" s="345" t="s">
        <v>3098</v>
      </c>
      <c r="B36" s="345" t="s">
        <v>102</v>
      </c>
      <c r="C36" s="411">
        <v>1</v>
      </c>
      <c r="D36" s="344" t="s">
        <v>69</v>
      </c>
      <c r="E36" s="344" t="s">
        <v>3489</v>
      </c>
      <c r="F36" s="4" t="str">
        <f>UnitControlCenter!$B$3</f>
        <v>million metric tons / year</v>
      </c>
      <c r="G36" s="344" t="s">
        <v>2711</v>
      </c>
      <c r="I36" s="344"/>
      <c r="J36" s="79" t="s">
        <v>3503</v>
      </c>
      <c r="K36" s="79">
        <v>2030</v>
      </c>
      <c r="L36" s="529">
        <v>3.8849464992199723</v>
      </c>
      <c r="M36" s="529">
        <v>3.8849464992199723</v>
      </c>
      <c r="N36" s="79" t="s">
        <v>3598</v>
      </c>
    </row>
    <row r="37" spans="1:19" ht="75">
      <c r="A37" s="345" t="s">
        <v>3098</v>
      </c>
      <c r="B37" s="345" t="s">
        <v>9</v>
      </c>
      <c r="C37" s="411">
        <v>1</v>
      </c>
      <c r="D37" s="344" t="s">
        <v>69</v>
      </c>
      <c r="E37" s="344" t="s">
        <v>3489</v>
      </c>
      <c r="F37" s="4" t="str">
        <f>UnitControlCenter!$B$3</f>
        <v>million metric tons / year</v>
      </c>
      <c r="G37" s="344" t="s">
        <v>2753</v>
      </c>
      <c r="I37" s="344"/>
      <c r="J37" s="79" t="s">
        <v>3503</v>
      </c>
      <c r="K37" s="79">
        <v>2030</v>
      </c>
      <c r="L37" s="529">
        <v>13.527777512132978</v>
      </c>
      <c r="M37" s="529">
        <v>13.527777512132978</v>
      </c>
      <c r="N37" s="79" t="s">
        <v>3599</v>
      </c>
    </row>
    <row r="38" spans="1:19" ht="60.75" thickBot="1">
      <c r="A38" s="390" t="s">
        <v>3098</v>
      </c>
      <c r="B38" s="390" t="s">
        <v>4</v>
      </c>
      <c r="C38" s="418">
        <v>1</v>
      </c>
      <c r="D38" s="391" t="s">
        <v>69</v>
      </c>
      <c r="E38" s="391" t="s">
        <v>3489</v>
      </c>
      <c r="F38" s="394" t="str">
        <f>UnitControlCenter!$B$3</f>
        <v>million metric tons / year</v>
      </c>
      <c r="G38" s="391" t="s">
        <v>2713</v>
      </c>
      <c r="H38" s="392"/>
      <c r="I38" s="391"/>
      <c r="J38" s="391" t="s">
        <v>3503</v>
      </c>
      <c r="K38" s="391">
        <v>2030</v>
      </c>
      <c r="L38" s="530">
        <v>22.532994554420451</v>
      </c>
      <c r="M38" s="530">
        <v>22.532994554420451</v>
      </c>
      <c r="N38" s="391" t="s">
        <v>3600</v>
      </c>
      <c r="O38" s="392"/>
      <c r="P38" s="392"/>
      <c r="Q38" s="392"/>
      <c r="R38" s="392"/>
      <c r="S38" s="392"/>
    </row>
    <row r="39" spans="1:19" ht="45">
      <c r="A39" s="345" t="s">
        <v>403</v>
      </c>
      <c r="B39" s="345" t="s">
        <v>3387</v>
      </c>
      <c r="C39" s="411">
        <v>1</v>
      </c>
      <c r="D39" s="344" t="s">
        <v>71</v>
      </c>
      <c r="E39" s="344" t="s">
        <v>491</v>
      </c>
      <c r="F39" s="4" t="str">
        <f>UnitControlCenter!$B$7</f>
        <v>2019 dollars / ton CO2e abated, Annual average abatement potential (MtCO2e)</v>
      </c>
      <c r="G39" s="79" t="s">
        <v>2649</v>
      </c>
      <c r="I39" s="344"/>
      <c r="L39" s="529"/>
      <c r="M39" s="529"/>
    </row>
    <row r="40" spans="1:19" ht="45.75" thickBot="1">
      <c r="A40" s="390" t="s">
        <v>403</v>
      </c>
      <c r="B40" s="390" t="s">
        <v>3388</v>
      </c>
      <c r="C40" s="418">
        <v>1</v>
      </c>
      <c r="D40" s="391" t="s">
        <v>71</v>
      </c>
      <c r="E40" s="391" t="s">
        <v>491</v>
      </c>
      <c r="F40" s="394" t="str">
        <f>UnitControlCenter!$B$7</f>
        <v>2019 dollars / ton CO2e abated, Annual average abatement potential (MtCO2e)</v>
      </c>
      <c r="G40" s="392" t="s">
        <v>2649</v>
      </c>
      <c r="H40" s="392"/>
      <c r="I40" s="391"/>
      <c r="J40" s="392"/>
      <c r="K40" s="392"/>
      <c r="L40" s="392"/>
      <c r="M40" s="392"/>
      <c r="N40" s="392"/>
      <c r="O40" s="392"/>
      <c r="P40" s="392"/>
      <c r="Q40" s="392"/>
      <c r="R40" s="392"/>
      <c r="S40" s="392"/>
    </row>
    <row r="41" spans="1:19" ht="45">
      <c r="A41" s="345" t="s">
        <v>2556</v>
      </c>
      <c r="B41" s="345" t="s">
        <v>3446</v>
      </c>
      <c r="C41" s="411">
        <v>1</v>
      </c>
      <c r="D41" s="344" t="s">
        <v>71</v>
      </c>
      <c r="E41" s="344" t="s">
        <v>70</v>
      </c>
      <c r="F41" s="4" t="str">
        <f>UnitControlCenter!$B$8</f>
        <v>billion 2019 dollars / year</v>
      </c>
      <c r="G41" s="79" t="s">
        <v>3389</v>
      </c>
      <c r="H41" s="79" t="s">
        <v>2651</v>
      </c>
      <c r="I41" s="344" t="s">
        <v>2624</v>
      </c>
    </row>
    <row r="42" spans="1:19">
      <c r="A42" s="345" t="s">
        <v>2556</v>
      </c>
      <c r="B42" s="389" t="s">
        <v>3126</v>
      </c>
      <c r="C42" s="411">
        <v>1</v>
      </c>
      <c r="D42" s="344" t="s">
        <v>69</v>
      </c>
      <c r="E42" s="344" t="s">
        <v>70</v>
      </c>
      <c r="F42" s="4" t="str">
        <f>UnitControlCenter!$B$8</f>
        <v>billion 2019 dollars / year</v>
      </c>
      <c r="G42" s="79" t="s">
        <v>3114</v>
      </c>
      <c r="I42" s="344"/>
    </row>
    <row r="43" spans="1:19" ht="75">
      <c r="A43" s="345" t="s">
        <v>2556</v>
      </c>
      <c r="B43" s="345" t="s">
        <v>3376</v>
      </c>
      <c r="C43" s="433">
        <v>1</v>
      </c>
      <c r="D43" s="344" t="s">
        <v>71</v>
      </c>
      <c r="E43" s="344" t="s">
        <v>72</v>
      </c>
      <c r="F43" s="4" t="str">
        <f>UnitControlCenter!$B$8</f>
        <v>billion 2019 dollars / year</v>
      </c>
      <c r="G43" s="4" t="s">
        <v>3377</v>
      </c>
      <c r="H43" s="4" t="s">
        <v>3378</v>
      </c>
      <c r="I43" s="4" t="s">
        <v>3379</v>
      </c>
    </row>
    <row r="44" spans="1:19" ht="30">
      <c r="A44" s="345" t="s">
        <v>2556</v>
      </c>
      <c r="B44" s="389" t="s">
        <v>3381</v>
      </c>
      <c r="C44" s="419">
        <v>1</v>
      </c>
      <c r="D44" s="344" t="s">
        <v>69</v>
      </c>
      <c r="E44" s="344" t="s">
        <v>70</v>
      </c>
      <c r="F44" s="7" t="str">
        <f>UnitControlCenter!$B$9</f>
        <v>billion 2019 dollars</v>
      </c>
      <c r="G44" s="410" t="s">
        <v>3383</v>
      </c>
      <c r="H44" s="410"/>
      <c r="I44" s="344"/>
    </row>
    <row r="45" spans="1:19" ht="30.75" thickBot="1">
      <c r="A45" s="390" t="s">
        <v>2556</v>
      </c>
      <c r="B45" s="395" t="s">
        <v>3384</v>
      </c>
      <c r="C45" s="418">
        <v>1</v>
      </c>
      <c r="D45" s="391" t="s">
        <v>69</v>
      </c>
      <c r="E45" s="391" t="s">
        <v>70</v>
      </c>
      <c r="F45" s="394" t="str">
        <f>UnitControlCenter!$B$8</f>
        <v>billion 2019 dollars / year</v>
      </c>
      <c r="G45" s="392" t="s">
        <v>3385</v>
      </c>
      <c r="H45" s="392"/>
      <c r="I45" s="391"/>
      <c r="J45" s="392"/>
      <c r="K45" s="392"/>
      <c r="L45" s="392"/>
      <c r="M45" s="392"/>
      <c r="N45" s="392"/>
      <c r="O45" s="392"/>
      <c r="P45" s="392"/>
      <c r="Q45" s="392"/>
      <c r="R45" s="392"/>
      <c r="S45" s="392"/>
    </row>
    <row r="46" spans="1:19" ht="45">
      <c r="A46" s="345" t="s">
        <v>3273</v>
      </c>
      <c r="B46" s="389" t="s">
        <v>3290</v>
      </c>
      <c r="C46" s="426">
        <v>1</v>
      </c>
      <c r="D46" s="344" t="s">
        <v>71</v>
      </c>
      <c r="E46" s="344" t="s">
        <v>70</v>
      </c>
      <c r="F46" s="7" t="str">
        <f>UnitControlCenter!$B$10</f>
        <v>jobs</v>
      </c>
      <c r="G46" s="410" t="s">
        <v>3281</v>
      </c>
      <c r="H46" s="410" t="s">
        <v>3280</v>
      </c>
      <c r="I46" s="344" t="s">
        <v>2625</v>
      </c>
    </row>
    <row r="47" spans="1:19" ht="30">
      <c r="A47" s="345" t="s">
        <v>3273</v>
      </c>
      <c r="B47" s="389" t="s">
        <v>3291</v>
      </c>
      <c r="C47" s="429">
        <v>1</v>
      </c>
      <c r="D47" s="344" t="s">
        <v>71</v>
      </c>
      <c r="E47" s="344" t="s">
        <v>70</v>
      </c>
      <c r="F47" s="7" t="str">
        <f>UnitControlCenter!$B$10</f>
        <v>jobs</v>
      </c>
      <c r="G47" s="410" t="s">
        <v>3294</v>
      </c>
      <c r="H47" s="410" t="s">
        <v>3295</v>
      </c>
      <c r="I47" s="344" t="s">
        <v>3296</v>
      </c>
    </row>
    <row r="48" spans="1:19" ht="30">
      <c r="A48" s="345" t="s">
        <v>3273</v>
      </c>
      <c r="B48" s="389" t="s">
        <v>3356</v>
      </c>
      <c r="C48" s="431">
        <v>1</v>
      </c>
      <c r="D48" s="344" t="s">
        <v>71</v>
      </c>
      <c r="E48" s="344" t="s">
        <v>70</v>
      </c>
      <c r="F48" s="7" t="str">
        <f>UnitControlCenter!$B$10</f>
        <v>jobs</v>
      </c>
      <c r="G48" s="410" t="s">
        <v>3360</v>
      </c>
      <c r="H48" s="410" t="s">
        <v>3359</v>
      </c>
      <c r="I48" s="344" t="s">
        <v>3375</v>
      </c>
    </row>
    <row r="49" spans="1:19" ht="45">
      <c r="A49" s="345" t="s">
        <v>3273</v>
      </c>
      <c r="B49" s="389" t="s">
        <v>3486</v>
      </c>
      <c r="C49" s="437">
        <v>1</v>
      </c>
      <c r="D49" s="344" t="s">
        <v>71</v>
      </c>
      <c r="E49" s="344" t="s">
        <v>70</v>
      </c>
      <c r="F49" s="7" t="str">
        <f>UnitControlCenter!$B$10</f>
        <v>jobs</v>
      </c>
      <c r="G49" s="410" t="s">
        <v>3485</v>
      </c>
      <c r="H49" s="410" t="s">
        <v>3280</v>
      </c>
      <c r="I49" s="344" t="s">
        <v>2625</v>
      </c>
    </row>
    <row r="50" spans="1:19" ht="45">
      <c r="A50" s="345" t="s">
        <v>3273</v>
      </c>
      <c r="B50" s="389" t="s">
        <v>3275</v>
      </c>
      <c r="C50" s="426">
        <v>1</v>
      </c>
      <c r="D50" s="344" t="s">
        <v>71</v>
      </c>
      <c r="E50" s="344" t="s">
        <v>70</v>
      </c>
      <c r="F50" s="4" t="str">
        <f>UnitControlCenter!$B$8</f>
        <v>billion 2019 dollars / year</v>
      </c>
      <c r="G50" s="410" t="s">
        <v>3282</v>
      </c>
      <c r="H50" s="410" t="s">
        <v>3284</v>
      </c>
      <c r="I50" s="344" t="s">
        <v>2625</v>
      </c>
    </row>
    <row r="51" spans="1:19" ht="45">
      <c r="A51" s="345" t="s">
        <v>3273</v>
      </c>
      <c r="B51" s="389" t="s">
        <v>3297</v>
      </c>
      <c r="C51" s="430">
        <v>1</v>
      </c>
      <c r="D51" s="344" t="s">
        <v>71</v>
      </c>
      <c r="E51" s="344" t="s">
        <v>70</v>
      </c>
      <c r="F51" s="4" t="str">
        <f>UnitControlCenter!$B$12</f>
        <v>% change</v>
      </c>
      <c r="G51" s="410" t="s">
        <v>3299</v>
      </c>
      <c r="H51" s="410" t="s">
        <v>3284</v>
      </c>
      <c r="I51" s="344" t="s">
        <v>2625</v>
      </c>
    </row>
    <row r="52" spans="1:19" ht="30">
      <c r="A52" s="345" t="s">
        <v>3273</v>
      </c>
      <c r="B52" s="389" t="s">
        <v>3357</v>
      </c>
      <c r="C52" s="431">
        <v>1</v>
      </c>
      <c r="D52" s="344" t="s">
        <v>71</v>
      </c>
      <c r="E52" s="344" t="s">
        <v>70</v>
      </c>
      <c r="F52" s="4" t="str">
        <f>UnitControlCenter!$B$8</f>
        <v>billion 2019 dollars / year</v>
      </c>
      <c r="G52" s="410" t="s">
        <v>3361</v>
      </c>
      <c r="H52" s="410" t="s">
        <v>3359</v>
      </c>
      <c r="I52" s="344" t="s">
        <v>3375</v>
      </c>
    </row>
    <row r="53" spans="1:19" ht="45">
      <c r="A53" s="345" t="s">
        <v>3273</v>
      </c>
      <c r="B53" s="389" t="s">
        <v>3289</v>
      </c>
      <c r="C53" s="426">
        <v>1</v>
      </c>
      <c r="D53" s="344" t="s">
        <v>71</v>
      </c>
      <c r="E53" s="344" t="s">
        <v>70</v>
      </c>
      <c r="F53" s="4" t="str">
        <f>UnitControlCenter!$B$8</f>
        <v>billion 2019 dollars / year</v>
      </c>
      <c r="G53" s="410" t="s">
        <v>3285</v>
      </c>
      <c r="H53" s="410" t="s">
        <v>3283</v>
      </c>
      <c r="I53" s="344" t="s">
        <v>2625</v>
      </c>
    </row>
    <row r="54" spans="1:19" ht="30">
      <c r="A54" s="345" t="s">
        <v>3273</v>
      </c>
      <c r="B54" s="389" t="s">
        <v>3287</v>
      </c>
      <c r="C54" s="419">
        <v>1</v>
      </c>
      <c r="D54" s="344" t="s">
        <v>69</v>
      </c>
      <c r="E54" s="344" t="s">
        <v>70</v>
      </c>
      <c r="F54" s="7" t="str">
        <f>UnitControlCenter!$B$13</f>
        <v>2019 dollars / employee-year</v>
      </c>
      <c r="G54" s="410" t="s">
        <v>3288</v>
      </c>
      <c r="H54" s="410"/>
      <c r="I54" s="344"/>
    </row>
    <row r="55" spans="1:19" ht="30.75" thickBot="1">
      <c r="A55" s="390" t="s">
        <v>3273</v>
      </c>
      <c r="B55" s="395" t="s">
        <v>3358</v>
      </c>
      <c r="C55" s="418">
        <v>1</v>
      </c>
      <c r="D55" s="391" t="s">
        <v>71</v>
      </c>
      <c r="E55" s="391" t="s">
        <v>70</v>
      </c>
      <c r="F55" s="394" t="str">
        <f>UnitControlCenter!$B$8</f>
        <v>billion 2019 dollars / year</v>
      </c>
      <c r="G55" s="392" t="s">
        <v>3362</v>
      </c>
      <c r="H55" s="392" t="s">
        <v>3359</v>
      </c>
      <c r="I55" s="391" t="s">
        <v>3375</v>
      </c>
      <c r="J55" s="392"/>
      <c r="K55" s="392"/>
      <c r="L55" s="392"/>
      <c r="M55" s="392"/>
      <c r="N55" s="392"/>
      <c r="O55" s="392"/>
      <c r="P55" s="392"/>
      <c r="Q55" s="392"/>
      <c r="R55" s="392"/>
      <c r="S55" s="392"/>
    </row>
    <row r="56" spans="1:19" ht="90">
      <c r="A56" s="345" t="s">
        <v>3274</v>
      </c>
      <c r="B56" s="345" t="s">
        <v>3019</v>
      </c>
      <c r="C56" s="411">
        <v>1</v>
      </c>
      <c r="D56" s="344" t="s">
        <v>71</v>
      </c>
      <c r="E56" s="344" t="s">
        <v>70</v>
      </c>
      <c r="F56" s="4" t="str">
        <f>UnitControlCenter!$B$8</f>
        <v>billion 2019 dollars / year</v>
      </c>
      <c r="G56" s="4" t="s">
        <v>3020</v>
      </c>
      <c r="H56" s="4" t="s">
        <v>3021</v>
      </c>
      <c r="I56" s="4" t="s">
        <v>2994</v>
      </c>
    </row>
    <row r="57" spans="1:19" ht="45">
      <c r="A57" s="345" t="s">
        <v>3274</v>
      </c>
      <c r="B57" s="345" t="s">
        <v>3023</v>
      </c>
      <c r="C57" s="411">
        <v>1</v>
      </c>
      <c r="D57" s="344" t="s">
        <v>71</v>
      </c>
      <c r="E57" s="344" t="s">
        <v>70</v>
      </c>
      <c r="F57" s="4" t="str">
        <f>UnitControlCenter!$B$8</f>
        <v>billion 2019 dollars / year</v>
      </c>
      <c r="G57" s="4" t="s">
        <v>3033</v>
      </c>
      <c r="H57" s="4" t="s">
        <v>3034</v>
      </c>
      <c r="I57" s="4" t="s">
        <v>3035</v>
      </c>
    </row>
    <row r="58" spans="1:19" ht="60">
      <c r="A58" s="345" t="s">
        <v>3274</v>
      </c>
      <c r="B58" s="345" t="s">
        <v>3024</v>
      </c>
      <c r="C58" s="411">
        <v>1</v>
      </c>
      <c r="D58" s="344" t="s">
        <v>71</v>
      </c>
      <c r="E58" s="344" t="s">
        <v>70</v>
      </c>
      <c r="F58" s="4" t="str">
        <f>UnitControlCenter!$B$8</f>
        <v>billion 2019 dollars / year</v>
      </c>
      <c r="G58" s="4" t="s">
        <v>3044</v>
      </c>
      <c r="H58" s="4" t="s">
        <v>3042</v>
      </c>
      <c r="I58" s="4" t="s">
        <v>3043</v>
      </c>
    </row>
    <row r="59" spans="1:19" ht="45">
      <c r="A59" s="345" t="s">
        <v>3274</v>
      </c>
      <c r="B59" s="345" t="s">
        <v>3025</v>
      </c>
      <c r="C59" s="411">
        <v>1</v>
      </c>
      <c r="D59" s="344" t="s">
        <v>71</v>
      </c>
      <c r="E59" s="344" t="s">
        <v>70</v>
      </c>
      <c r="F59" s="4" t="str">
        <f>UnitControlCenter!$B$8</f>
        <v>billion 2019 dollars / year</v>
      </c>
      <c r="G59" s="4" t="s">
        <v>3038</v>
      </c>
      <c r="H59" s="4" t="s">
        <v>3034</v>
      </c>
      <c r="I59" s="4" t="s">
        <v>3036</v>
      </c>
    </row>
    <row r="60" spans="1:19" ht="45">
      <c r="A60" s="345" t="s">
        <v>3274</v>
      </c>
      <c r="B60" s="345" t="s">
        <v>3026</v>
      </c>
      <c r="C60" s="411">
        <v>1</v>
      </c>
      <c r="D60" s="344" t="s">
        <v>71</v>
      </c>
      <c r="E60" s="344" t="s">
        <v>70</v>
      </c>
      <c r="F60" s="4" t="str">
        <f>UnitControlCenter!$B$8</f>
        <v>billion 2019 dollars / year</v>
      </c>
      <c r="G60" s="4" t="s">
        <v>3039</v>
      </c>
      <c r="H60" s="4" t="s">
        <v>3034</v>
      </c>
      <c r="I60" s="4" t="s">
        <v>3037</v>
      </c>
    </row>
    <row r="61" spans="1:19" ht="60">
      <c r="A61" s="345" t="s">
        <v>3274</v>
      </c>
      <c r="B61" s="345" t="s">
        <v>3027</v>
      </c>
      <c r="C61" s="411">
        <v>1</v>
      </c>
      <c r="D61" s="344" t="s">
        <v>71</v>
      </c>
      <c r="E61" s="344" t="s">
        <v>70</v>
      </c>
      <c r="F61" s="4" t="str">
        <f>UnitControlCenter!$B$8</f>
        <v>billion 2019 dollars / year</v>
      </c>
      <c r="G61" s="4" t="s">
        <v>3045</v>
      </c>
      <c r="H61" s="4" t="s">
        <v>3042</v>
      </c>
      <c r="I61" s="4" t="s">
        <v>3043</v>
      </c>
    </row>
    <row r="62" spans="1:19" ht="60">
      <c r="A62" s="345" t="s">
        <v>3274</v>
      </c>
      <c r="B62" s="345" t="s">
        <v>3028</v>
      </c>
      <c r="C62" s="411">
        <v>1</v>
      </c>
      <c r="D62" s="344" t="s">
        <v>71</v>
      </c>
      <c r="E62" s="344" t="s">
        <v>70</v>
      </c>
      <c r="F62" s="4" t="str">
        <f>UnitControlCenter!$B$8</f>
        <v>billion 2019 dollars / year</v>
      </c>
      <c r="G62" s="4" t="s">
        <v>3046</v>
      </c>
      <c r="H62" s="4" t="s">
        <v>3042</v>
      </c>
      <c r="I62" s="4" t="s">
        <v>3043</v>
      </c>
    </row>
    <row r="63" spans="1:19" ht="75">
      <c r="A63" s="345" t="s">
        <v>3274</v>
      </c>
      <c r="B63" s="345" t="s">
        <v>3029</v>
      </c>
      <c r="C63" s="411">
        <v>1</v>
      </c>
      <c r="D63" s="344" t="s">
        <v>71</v>
      </c>
      <c r="E63" s="344" t="s">
        <v>70</v>
      </c>
      <c r="F63" s="4" t="str">
        <f>UnitControlCenter!$B$8</f>
        <v>billion 2019 dollars / year</v>
      </c>
      <c r="G63" s="4" t="s">
        <v>3047</v>
      </c>
      <c r="H63" s="4" t="s">
        <v>3042</v>
      </c>
      <c r="I63" s="4" t="s">
        <v>3043</v>
      </c>
    </row>
    <row r="64" spans="1:19" ht="75">
      <c r="A64" s="345" t="s">
        <v>3274</v>
      </c>
      <c r="B64" s="345" t="s">
        <v>3053</v>
      </c>
      <c r="C64" s="411">
        <v>1</v>
      </c>
      <c r="D64" s="344" t="s">
        <v>71</v>
      </c>
      <c r="E64" s="344" t="s">
        <v>70</v>
      </c>
      <c r="F64" s="4" t="str">
        <f>UnitControlCenter!$B$8</f>
        <v>billion 2019 dollars / year</v>
      </c>
      <c r="G64" s="4" t="s">
        <v>3051</v>
      </c>
      <c r="H64" s="4" t="s">
        <v>3042</v>
      </c>
      <c r="I64" s="4" t="s">
        <v>3049</v>
      </c>
    </row>
    <row r="65" spans="1:19" ht="60.75" thickBot="1">
      <c r="A65" s="390" t="s">
        <v>3274</v>
      </c>
      <c r="B65" s="390" t="s">
        <v>3054</v>
      </c>
      <c r="C65" s="418">
        <v>1</v>
      </c>
      <c r="D65" s="391" t="s">
        <v>71</v>
      </c>
      <c r="E65" s="391" t="s">
        <v>70</v>
      </c>
      <c r="F65" s="394" t="str">
        <f>UnitControlCenter!$B$8</f>
        <v>billion 2019 dollars / year</v>
      </c>
      <c r="G65" s="394" t="s">
        <v>3052</v>
      </c>
      <c r="H65" s="394" t="s">
        <v>3042</v>
      </c>
      <c r="I65" s="394" t="s">
        <v>3050</v>
      </c>
      <c r="J65" s="392"/>
      <c r="K65" s="392"/>
      <c r="L65" s="392"/>
      <c r="M65" s="392"/>
      <c r="N65" s="392"/>
      <c r="O65" s="392"/>
      <c r="P65" s="392"/>
      <c r="Q65" s="392"/>
      <c r="R65" s="392"/>
      <c r="S65" s="392"/>
    </row>
    <row r="66" spans="1:19" ht="30">
      <c r="A66" s="345" t="s">
        <v>2557</v>
      </c>
      <c r="B66" s="345" t="s">
        <v>3487</v>
      </c>
      <c r="C66" s="437">
        <v>1</v>
      </c>
      <c r="D66" s="344" t="s">
        <v>69</v>
      </c>
      <c r="E66" s="344" t="s">
        <v>3490</v>
      </c>
      <c r="F66" s="4" t="str">
        <f>UnitControlCenter!$B$11</f>
        <v>incidents / year</v>
      </c>
      <c r="G66" s="344" t="s">
        <v>3324</v>
      </c>
      <c r="I66" s="344"/>
    </row>
    <row r="67" spans="1:19">
      <c r="A67" s="345" t="s">
        <v>2557</v>
      </c>
      <c r="B67" s="345" t="s">
        <v>3316</v>
      </c>
      <c r="C67" s="411">
        <v>1</v>
      </c>
      <c r="D67" s="344" t="s">
        <v>69</v>
      </c>
      <c r="E67" s="344" t="s">
        <v>70</v>
      </c>
      <c r="F67" s="4" t="str">
        <f>UnitControlCenter!$B$11</f>
        <v>incidents / year</v>
      </c>
      <c r="G67" s="344" t="s">
        <v>3324</v>
      </c>
      <c r="I67" s="344"/>
    </row>
    <row r="68" spans="1:19" ht="30">
      <c r="A68" s="345" t="s">
        <v>2557</v>
      </c>
      <c r="B68" s="345" t="s">
        <v>2558</v>
      </c>
      <c r="C68" s="419">
        <v>1</v>
      </c>
      <c r="D68" s="344" t="s">
        <v>69</v>
      </c>
      <c r="E68" s="344" t="s">
        <v>70</v>
      </c>
      <c r="F68" s="7" t="str">
        <f>UnitControlCenter!$B$8</f>
        <v>billion 2019 dollars / year</v>
      </c>
      <c r="G68" s="344" t="s">
        <v>73</v>
      </c>
      <c r="H68" s="410"/>
      <c r="I68" s="344"/>
    </row>
    <row r="69" spans="1:19">
      <c r="A69" s="345" t="s">
        <v>2557</v>
      </c>
      <c r="B69" s="345" t="s">
        <v>3317</v>
      </c>
      <c r="C69" s="419">
        <v>1</v>
      </c>
      <c r="D69" s="344" t="s">
        <v>69</v>
      </c>
      <c r="E69" s="344" t="s">
        <v>70</v>
      </c>
      <c r="F69" s="4" t="str">
        <f>UnitControlCenter!$B$11</f>
        <v>incidents / year</v>
      </c>
      <c r="G69" s="344" t="s">
        <v>3325</v>
      </c>
      <c r="H69" s="410"/>
      <c r="I69" s="344"/>
    </row>
    <row r="70" spans="1:19" ht="30">
      <c r="A70" s="345" t="s">
        <v>2557</v>
      </c>
      <c r="B70" s="345" t="s">
        <v>3318</v>
      </c>
      <c r="C70" s="419">
        <v>1</v>
      </c>
      <c r="D70" s="344" t="s">
        <v>69</v>
      </c>
      <c r="E70" s="344" t="s">
        <v>70</v>
      </c>
      <c r="F70" s="4" t="str">
        <f>UnitControlCenter!$B$11</f>
        <v>incidents / year</v>
      </c>
      <c r="G70" s="344" t="s">
        <v>3326</v>
      </c>
      <c r="H70" s="410"/>
      <c r="I70" s="344"/>
    </row>
    <row r="71" spans="1:19">
      <c r="A71" s="345" t="s">
        <v>2557</v>
      </c>
      <c r="B71" s="345" t="s">
        <v>3331</v>
      </c>
      <c r="C71" s="419">
        <v>1</v>
      </c>
      <c r="D71" s="344" t="s">
        <v>69</v>
      </c>
      <c r="E71" s="344" t="s">
        <v>70</v>
      </c>
      <c r="F71" s="4" t="str">
        <f>UnitControlCenter!$B$11</f>
        <v>incidents / year</v>
      </c>
      <c r="G71" s="344" t="s">
        <v>3332</v>
      </c>
      <c r="H71" s="410"/>
      <c r="I71" s="344"/>
    </row>
    <row r="72" spans="1:19" ht="30">
      <c r="A72" s="345" t="s">
        <v>2557</v>
      </c>
      <c r="B72" s="345" t="s">
        <v>3319</v>
      </c>
      <c r="C72" s="419">
        <v>1</v>
      </c>
      <c r="D72" s="344" t="s">
        <v>69</v>
      </c>
      <c r="E72" s="344" t="s">
        <v>70</v>
      </c>
      <c r="F72" s="4" t="str">
        <f>UnitControlCenter!$B$11</f>
        <v>incidents / year</v>
      </c>
      <c r="G72" s="344" t="s">
        <v>3327</v>
      </c>
      <c r="H72" s="410"/>
      <c r="I72" s="344"/>
    </row>
    <row r="73" spans="1:19">
      <c r="A73" s="345" t="s">
        <v>2557</v>
      </c>
      <c r="B73" s="345" t="s">
        <v>3320</v>
      </c>
      <c r="C73" s="419">
        <v>1</v>
      </c>
      <c r="D73" s="344" t="s">
        <v>69</v>
      </c>
      <c r="E73" s="344" t="s">
        <v>70</v>
      </c>
      <c r="F73" s="4" t="str">
        <f>UnitControlCenter!$B$11</f>
        <v>incidents / year</v>
      </c>
      <c r="G73" s="344" t="s">
        <v>3328</v>
      </c>
      <c r="H73" s="410"/>
      <c r="I73" s="344"/>
    </row>
    <row r="74" spans="1:19">
      <c r="A74" s="345" t="s">
        <v>2557</v>
      </c>
      <c r="B74" s="345" t="s">
        <v>3321</v>
      </c>
      <c r="C74" s="419">
        <v>1</v>
      </c>
      <c r="D74" s="344" t="s">
        <v>69</v>
      </c>
      <c r="E74" s="344" t="s">
        <v>70</v>
      </c>
      <c r="F74" s="4" t="str">
        <f>UnitControlCenter!$B$11</f>
        <v>incidents / year</v>
      </c>
      <c r="G74" s="344" t="s">
        <v>3329</v>
      </c>
      <c r="H74" s="410"/>
      <c r="I74" s="344"/>
    </row>
    <row r="75" spans="1:19" ht="30.75" thickBot="1">
      <c r="A75" s="390" t="s">
        <v>2557</v>
      </c>
      <c r="B75" s="390" t="s">
        <v>3322</v>
      </c>
      <c r="C75" s="418">
        <v>1</v>
      </c>
      <c r="D75" s="391" t="s">
        <v>69</v>
      </c>
      <c r="E75" s="391" t="s">
        <v>70</v>
      </c>
      <c r="F75" s="394" t="str">
        <f>UnitControlCenter!$B$11</f>
        <v>incidents / year</v>
      </c>
      <c r="G75" s="391" t="s">
        <v>3330</v>
      </c>
      <c r="H75" s="392"/>
      <c r="I75" s="391"/>
      <c r="J75" s="392"/>
      <c r="K75" s="392"/>
      <c r="L75" s="392"/>
      <c r="M75" s="392"/>
      <c r="N75" s="392"/>
      <c r="O75" s="392"/>
      <c r="P75" s="392"/>
      <c r="Q75" s="392"/>
      <c r="R75" s="392"/>
      <c r="S75" s="392"/>
    </row>
    <row r="76" spans="1:19" ht="135">
      <c r="A76" s="345" t="s">
        <v>2772</v>
      </c>
      <c r="B76" s="345" t="s">
        <v>2559</v>
      </c>
      <c r="C76" s="411">
        <v>1</v>
      </c>
      <c r="D76" s="344" t="s">
        <v>71</v>
      </c>
      <c r="E76" s="344" t="s">
        <v>72</v>
      </c>
      <c r="F76" s="4" t="str">
        <f>UnitControlCenter!$B$15</f>
        <v>terawatt-hours (TWh) / year</v>
      </c>
      <c r="G76" s="344" t="s">
        <v>2812</v>
      </c>
      <c r="H76" s="79" t="s">
        <v>2813</v>
      </c>
      <c r="I76" s="344" t="s">
        <v>2820</v>
      </c>
    </row>
    <row r="77" spans="1:19" ht="165">
      <c r="A77" s="345" t="s">
        <v>2772</v>
      </c>
      <c r="B77" s="345" t="s">
        <v>2560</v>
      </c>
      <c r="C77" s="411">
        <v>1</v>
      </c>
      <c r="D77" s="344" t="s">
        <v>71</v>
      </c>
      <c r="E77" s="344" t="s">
        <v>70</v>
      </c>
      <c r="F77" s="4" t="str">
        <f>UnitControlCenter!$B$15</f>
        <v>terawatt-hours (TWh) / year</v>
      </c>
      <c r="G77" s="344" t="s">
        <v>2814</v>
      </c>
      <c r="H77" s="79" t="s">
        <v>2815</v>
      </c>
      <c r="I77" s="344" t="s">
        <v>2821</v>
      </c>
    </row>
    <row r="78" spans="1:19" ht="135">
      <c r="A78" s="345" t="s">
        <v>2772</v>
      </c>
      <c r="B78" s="345" t="s">
        <v>2561</v>
      </c>
      <c r="C78" s="411">
        <v>1</v>
      </c>
      <c r="D78" s="344" t="s">
        <v>71</v>
      </c>
      <c r="E78" s="344" t="s">
        <v>72</v>
      </c>
      <c r="F78" s="4" t="str">
        <f>UnitControlCenter!$B$16</f>
        <v>gigawatts (GW) / year</v>
      </c>
      <c r="G78" s="344" t="s">
        <v>2816</v>
      </c>
      <c r="H78" s="79" t="s">
        <v>2817</v>
      </c>
      <c r="I78" s="344" t="s">
        <v>2822</v>
      </c>
    </row>
    <row r="79" spans="1:19" ht="150">
      <c r="A79" s="345" t="s">
        <v>2772</v>
      </c>
      <c r="B79" s="345" t="s">
        <v>2562</v>
      </c>
      <c r="C79" s="411">
        <v>1</v>
      </c>
      <c r="D79" s="344" t="s">
        <v>71</v>
      </c>
      <c r="E79" s="344" t="s">
        <v>70</v>
      </c>
      <c r="F79" s="4" t="str">
        <f>UnitControlCenter!$B$16</f>
        <v>gigawatts (GW) / year</v>
      </c>
      <c r="G79" s="344" t="s">
        <v>2818</v>
      </c>
      <c r="H79" s="79" t="s">
        <v>2819</v>
      </c>
      <c r="I79" s="344" t="s">
        <v>2823</v>
      </c>
    </row>
    <row r="80" spans="1:19" ht="45.75" thickBot="1">
      <c r="A80" s="390" t="s">
        <v>2772</v>
      </c>
      <c r="B80" s="390" t="s">
        <v>2773</v>
      </c>
      <c r="C80" s="418">
        <v>1</v>
      </c>
      <c r="D80" s="391" t="s">
        <v>71</v>
      </c>
      <c r="E80" s="391" t="s">
        <v>72</v>
      </c>
      <c r="F80" s="394" t="str">
        <f>UnitControlCenter!$B$15</f>
        <v>terawatt-hours (TWh) / year</v>
      </c>
      <c r="G80" s="391" t="s">
        <v>3239</v>
      </c>
      <c r="H80" s="391" t="s">
        <v>3240</v>
      </c>
      <c r="I80" s="391" t="s">
        <v>2824</v>
      </c>
      <c r="J80" s="392"/>
      <c r="K80" s="392"/>
      <c r="L80" s="392"/>
      <c r="M80" s="392"/>
      <c r="N80" s="392"/>
      <c r="O80" s="392"/>
      <c r="P80" s="392"/>
      <c r="Q80" s="392"/>
      <c r="R80" s="392"/>
      <c r="S80" s="392"/>
    </row>
    <row r="81" spans="1:19" ht="120">
      <c r="A81" s="345" t="s">
        <v>2765</v>
      </c>
      <c r="B81" s="345" t="s">
        <v>2563</v>
      </c>
      <c r="C81" s="411">
        <v>1</v>
      </c>
      <c r="D81" s="344" t="s">
        <v>71</v>
      </c>
      <c r="E81" s="344" t="s">
        <v>2581</v>
      </c>
      <c r="F81" s="4" t="str">
        <f>UnitControlCenter!$B$17</f>
        <v>2019 dollars / megawatt-hour (MWh)</v>
      </c>
      <c r="G81" s="344" t="s">
        <v>2825</v>
      </c>
      <c r="H81" s="79" t="s">
        <v>2826</v>
      </c>
      <c r="I81" s="344" t="s">
        <v>2827</v>
      </c>
    </row>
    <row r="82" spans="1:19" ht="30">
      <c r="A82" s="345" t="s">
        <v>2765</v>
      </c>
      <c r="B82" s="345" t="s">
        <v>2564</v>
      </c>
      <c r="C82" s="411">
        <v>1</v>
      </c>
      <c r="D82" s="344" t="s">
        <v>71</v>
      </c>
      <c r="E82" s="344" t="s">
        <v>72</v>
      </c>
      <c r="F82" s="4" t="str">
        <f>UnitControlCenter!$B$15</f>
        <v>terawatt-hours (TWh) / year</v>
      </c>
      <c r="G82" s="344" t="s">
        <v>3155</v>
      </c>
      <c r="H82" s="79" t="s">
        <v>3156</v>
      </c>
      <c r="I82" s="344" t="s">
        <v>3157</v>
      </c>
    </row>
    <row r="83" spans="1:19" ht="105">
      <c r="A83" s="345" t="s">
        <v>2765</v>
      </c>
      <c r="B83" s="345" t="s">
        <v>2766</v>
      </c>
      <c r="C83" s="411">
        <v>1</v>
      </c>
      <c r="D83" s="344" t="s">
        <v>71</v>
      </c>
      <c r="E83" s="344" t="s">
        <v>72</v>
      </c>
      <c r="F83" s="4" t="str">
        <f>UnitControlCenter!$B$18</f>
        <v>cubic km / yr</v>
      </c>
      <c r="G83" s="344" t="s">
        <v>2828</v>
      </c>
      <c r="H83" s="79" t="s">
        <v>2829</v>
      </c>
      <c r="I83" s="344" t="s">
        <v>2830</v>
      </c>
    </row>
    <row r="84" spans="1:19" ht="120.75" thickBot="1">
      <c r="A84" s="390" t="s">
        <v>2765</v>
      </c>
      <c r="B84" s="390" t="s">
        <v>2767</v>
      </c>
      <c r="C84" s="418">
        <v>1</v>
      </c>
      <c r="D84" s="391" t="s">
        <v>71</v>
      </c>
      <c r="E84" s="391" t="s">
        <v>72</v>
      </c>
      <c r="F84" s="394" t="str">
        <f>UnitControlCenter!$B$18</f>
        <v>cubic km / yr</v>
      </c>
      <c r="G84" s="391" t="s">
        <v>2831</v>
      </c>
      <c r="H84" s="392" t="s">
        <v>2832</v>
      </c>
      <c r="I84" s="391" t="s">
        <v>2833</v>
      </c>
    </row>
    <row r="85" spans="1:19" ht="90">
      <c r="A85" s="345" t="s">
        <v>3115</v>
      </c>
      <c r="B85" s="345" t="s">
        <v>3116</v>
      </c>
      <c r="C85" s="411">
        <v>1</v>
      </c>
      <c r="D85" s="344" t="s">
        <v>71</v>
      </c>
      <c r="E85" s="344" t="s">
        <v>72</v>
      </c>
      <c r="F85" s="4" t="str">
        <f>UnitControlCenter!$B$21</f>
        <v>million vehicles / year</v>
      </c>
      <c r="G85" s="344" t="s">
        <v>2954</v>
      </c>
      <c r="H85" s="344" t="s">
        <v>2955</v>
      </c>
      <c r="I85" s="344" t="s">
        <v>2956</v>
      </c>
    </row>
    <row r="86" spans="1:19" ht="90">
      <c r="A86" s="345" t="s">
        <v>3115</v>
      </c>
      <c r="B86" s="345" t="s">
        <v>3117</v>
      </c>
      <c r="C86" s="411">
        <v>1</v>
      </c>
      <c r="D86" s="344" t="s">
        <v>71</v>
      </c>
      <c r="E86" s="344" t="s">
        <v>72</v>
      </c>
      <c r="F86" s="4" t="str">
        <f>UnitControlCenter!$B$22</f>
        <v>thousand vehicles / year</v>
      </c>
      <c r="G86" s="344" t="s">
        <v>2957</v>
      </c>
      <c r="H86" s="344" t="s">
        <v>2958</v>
      </c>
      <c r="I86" s="344" t="s">
        <v>2959</v>
      </c>
    </row>
    <row r="87" spans="1:19" ht="90">
      <c r="A87" s="345" t="s">
        <v>3115</v>
      </c>
      <c r="B87" s="345" t="s">
        <v>3118</v>
      </c>
      <c r="C87" s="411">
        <v>1</v>
      </c>
      <c r="D87" s="344" t="s">
        <v>71</v>
      </c>
      <c r="E87" s="344" t="s">
        <v>72</v>
      </c>
      <c r="F87" s="4" t="str">
        <f>UnitControlCenter!$B$22</f>
        <v>thousand vehicles / year</v>
      </c>
      <c r="G87" s="344" t="s">
        <v>2960</v>
      </c>
      <c r="H87" s="344" t="s">
        <v>2955</v>
      </c>
      <c r="I87" s="344" t="s">
        <v>2956</v>
      </c>
    </row>
    <row r="88" spans="1:19" ht="90">
      <c r="A88" s="345" t="s">
        <v>3115</v>
      </c>
      <c r="B88" s="345" t="s">
        <v>3119</v>
      </c>
      <c r="C88" s="411">
        <v>1</v>
      </c>
      <c r="D88" s="344" t="s">
        <v>71</v>
      </c>
      <c r="E88" s="344" t="s">
        <v>72</v>
      </c>
      <c r="F88" s="4" t="str">
        <f>UnitControlCenter!$B$22</f>
        <v>thousand vehicles / year</v>
      </c>
      <c r="G88" s="344" t="s">
        <v>2961</v>
      </c>
      <c r="H88" s="344" t="s">
        <v>2958</v>
      </c>
      <c r="I88" s="344" t="s">
        <v>2959</v>
      </c>
    </row>
    <row r="89" spans="1:19" ht="30">
      <c r="A89" s="345" t="s">
        <v>3115</v>
      </c>
      <c r="B89" s="345" t="s">
        <v>3120</v>
      </c>
      <c r="C89" s="411">
        <v>1</v>
      </c>
      <c r="D89" s="344" t="s">
        <v>71</v>
      </c>
      <c r="E89" s="344" t="s">
        <v>72</v>
      </c>
      <c r="F89" s="4" t="str">
        <f>UnitControlCenter!$B$22</f>
        <v>thousand vehicles / year</v>
      </c>
      <c r="G89" s="344" t="s">
        <v>2834</v>
      </c>
      <c r="H89" s="344" t="s">
        <v>2835</v>
      </c>
      <c r="I89" s="344" t="s">
        <v>2938</v>
      </c>
    </row>
    <row r="90" spans="1:19" ht="75">
      <c r="A90" s="345" t="s">
        <v>3115</v>
      </c>
      <c r="B90" s="345" t="s">
        <v>3121</v>
      </c>
      <c r="C90" s="411">
        <v>1</v>
      </c>
      <c r="D90" s="344" t="s">
        <v>71</v>
      </c>
      <c r="E90" s="344" t="s">
        <v>72</v>
      </c>
      <c r="F90" s="4" t="str">
        <f>UnitControlCenter!$B$23</f>
        <v>million vehicles</v>
      </c>
      <c r="G90" s="344" t="s">
        <v>2962</v>
      </c>
      <c r="H90" s="344" t="s">
        <v>2955</v>
      </c>
      <c r="I90" s="344" t="s">
        <v>2956</v>
      </c>
    </row>
    <row r="91" spans="1:19" ht="90">
      <c r="A91" s="345" t="s">
        <v>3115</v>
      </c>
      <c r="B91" s="345" t="s">
        <v>3122</v>
      </c>
      <c r="C91" s="411">
        <v>1</v>
      </c>
      <c r="D91" s="344" t="s">
        <v>71</v>
      </c>
      <c r="E91" s="344" t="s">
        <v>72</v>
      </c>
      <c r="F91" s="4" t="str">
        <f>UnitControlCenter!$B$24</f>
        <v>thousand vehicles</v>
      </c>
      <c r="G91" s="344" t="s">
        <v>3237</v>
      </c>
      <c r="H91" s="344" t="s">
        <v>2958</v>
      </c>
      <c r="I91" s="344" t="s">
        <v>2959</v>
      </c>
    </row>
    <row r="92" spans="1:19" ht="75">
      <c r="A92" s="345" t="s">
        <v>3115</v>
      </c>
      <c r="B92" s="345" t="s">
        <v>3123</v>
      </c>
      <c r="C92" s="411">
        <v>1</v>
      </c>
      <c r="D92" s="344" t="s">
        <v>71</v>
      </c>
      <c r="E92" s="344" t="s">
        <v>72</v>
      </c>
      <c r="F92" s="4" t="str">
        <f>UnitControlCenter!$B$23</f>
        <v>million vehicles</v>
      </c>
      <c r="G92" s="344" t="s">
        <v>2963</v>
      </c>
      <c r="H92" s="344" t="s">
        <v>2955</v>
      </c>
      <c r="I92" s="344" t="s">
        <v>2956</v>
      </c>
    </row>
    <row r="93" spans="1:19" ht="75">
      <c r="A93" s="345" t="s">
        <v>3115</v>
      </c>
      <c r="B93" s="345" t="s">
        <v>3124</v>
      </c>
      <c r="C93" s="411">
        <v>1</v>
      </c>
      <c r="D93" s="344" t="s">
        <v>71</v>
      </c>
      <c r="E93" s="344" t="s">
        <v>72</v>
      </c>
      <c r="F93" s="4" t="str">
        <f>UnitControlCenter!$B$23</f>
        <v>million vehicles</v>
      </c>
      <c r="G93" s="344" t="s">
        <v>2964</v>
      </c>
      <c r="H93" s="344" t="s">
        <v>2958</v>
      </c>
      <c r="I93" s="344" t="s">
        <v>2959</v>
      </c>
    </row>
    <row r="94" spans="1:19" ht="30.75" thickBot="1">
      <c r="A94" s="390" t="s">
        <v>3115</v>
      </c>
      <c r="B94" s="390" t="s">
        <v>3125</v>
      </c>
      <c r="C94" s="418">
        <v>1</v>
      </c>
      <c r="D94" s="391" t="s">
        <v>71</v>
      </c>
      <c r="E94" s="391" t="s">
        <v>72</v>
      </c>
      <c r="F94" s="394" t="str">
        <f>UnitControlCenter!$B$23</f>
        <v>million vehicles</v>
      </c>
      <c r="G94" s="391" t="s">
        <v>2939</v>
      </c>
      <c r="H94" s="391" t="s">
        <v>2835</v>
      </c>
      <c r="I94" s="391" t="s">
        <v>2938</v>
      </c>
      <c r="J94" s="392"/>
      <c r="K94" s="392"/>
      <c r="L94" s="392"/>
      <c r="M94" s="392"/>
      <c r="N94" s="392"/>
      <c r="O94" s="392"/>
      <c r="P94" s="392"/>
      <c r="Q94" s="392"/>
      <c r="R94" s="392"/>
      <c r="S94" s="392"/>
    </row>
    <row r="95" spans="1:19" ht="150">
      <c r="A95" s="345" t="s">
        <v>3270</v>
      </c>
      <c r="B95" s="345" t="s">
        <v>2567</v>
      </c>
      <c r="C95" s="411">
        <v>1</v>
      </c>
      <c r="D95" s="344" t="s">
        <v>71</v>
      </c>
      <c r="E95" s="344" t="s">
        <v>72</v>
      </c>
      <c r="F95" s="4" t="str">
        <f>UnitControlCenter!$B$3</f>
        <v>million metric tons / year</v>
      </c>
      <c r="G95" s="344" t="s">
        <v>2940</v>
      </c>
      <c r="H95" s="344" t="s">
        <v>3154</v>
      </c>
      <c r="I95" s="344" t="s">
        <v>2941</v>
      </c>
    </row>
    <row r="96" spans="1:19" ht="105">
      <c r="A96" s="345" t="s">
        <v>3270</v>
      </c>
      <c r="B96" s="345" t="s">
        <v>2568</v>
      </c>
      <c r="C96" s="411">
        <v>1</v>
      </c>
      <c r="D96" s="344" t="s">
        <v>71</v>
      </c>
      <c r="E96" s="344" t="s">
        <v>72</v>
      </c>
      <c r="F96" s="4" t="str">
        <f>UnitControlCenter!$B$25</f>
        <v>quads / year</v>
      </c>
      <c r="G96" s="344" t="s">
        <v>3153</v>
      </c>
      <c r="H96" s="344" t="s">
        <v>2965</v>
      </c>
      <c r="I96" s="344" t="s">
        <v>2966</v>
      </c>
    </row>
    <row r="97" spans="1:19" ht="135">
      <c r="A97" s="345" t="s">
        <v>3270</v>
      </c>
      <c r="B97" s="345" t="s">
        <v>2623</v>
      </c>
      <c r="C97" s="419">
        <v>1</v>
      </c>
      <c r="D97" s="344" t="s">
        <v>71</v>
      </c>
      <c r="E97" s="344" t="s">
        <v>72</v>
      </c>
      <c r="F97" s="7" t="str">
        <f>UnitControlCenter!$B$25</f>
        <v>quads / year</v>
      </c>
      <c r="G97" s="344" t="s">
        <v>2942</v>
      </c>
      <c r="H97" s="344" t="s">
        <v>3154</v>
      </c>
      <c r="I97" s="344" t="s">
        <v>2941</v>
      </c>
    </row>
    <row r="98" spans="1:19" ht="45">
      <c r="A98" s="345" t="s">
        <v>3270</v>
      </c>
      <c r="B98" s="345" t="s">
        <v>3271</v>
      </c>
      <c r="C98" s="419">
        <v>1</v>
      </c>
      <c r="D98" s="344" t="s">
        <v>71</v>
      </c>
      <c r="E98" s="344" t="s">
        <v>72</v>
      </c>
      <c r="F98" s="7" t="str">
        <f>UnitControlCenter!$B$19</f>
        <v>trillion passenger-miles / year</v>
      </c>
      <c r="G98" s="344" t="s">
        <v>2582</v>
      </c>
      <c r="H98" s="410" t="s">
        <v>2896</v>
      </c>
      <c r="I98" s="344" t="s">
        <v>2897</v>
      </c>
    </row>
    <row r="99" spans="1:19" ht="45.75" thickBot="1">
      <c r="A99" s="390" t="s">
        <v>3270</v>
      </c>
      <c r="B99" s="390" t="s">
        <v>3272</v>
      </c>
      <c r="C99" s="418">
        <v>1</v>
      </c>
      <c r="D99" s="391" t="s">
        <v>71</v>
      </c>
      <c r="E99" s="391" t="s">
        <v>72</v>
      </c>
      <c r="F99" s="394" t="str">
        <f>UnitControlCenter!$B$20</f>
        <v>trillion freight ton-miles / year</v>
      </c>
      <c r="G99" s="391" t="s">
        <v>2935</v>
      </c>
      <c r="H99" s="392" t="s">
        <v>2936</v>
      </c>
      <c r="I99" s="391" t="s">
        <v>2937</v>
      </c>
      <c r="J99" s="392"/>
      <c r="K99" s="392"/>
      <c r="L99" s="392"/>
      <c r="M99" s="392"/>
      <c r="N99" s="392"/>
      <c r="O99" s="392"/>
      <c r="P99" s="392"/>
      <c r="Q99" s="392"/>
      <c r="R99" s="392"/>
      <c r="S99" s="392"/>
    </row>
    <row r="100" spans="1:19" ht="60">
      <c r="A100" s="347" t="s">
        <v>2569</v>
      </c>
      <c r="B100" s="345" t="s">
        <v>3102</v>
      </c>
      <c r="C100" s="411">
        <v>1</v>
      </c>
      <c r="D100" s="344" t="s">
        <v>71</v>
      </c>
      <c r="E100" s="344" t="s">
        <v>72</v>
      </c>
      <c r="F100" s="4" t="str">
        <f>UnitControlCenter!$B$25</f>
        <v>quads / year</v>
      </c>
      <c r="G100" s="344" t="s">
        <v>2947</v>
      </c>
      <c r="H100" s="79" t="s">
        <v>2944</v>
      </c>
      <c r="I100" s="344" t="s">
        <v>2945</v>
      </c>
    </row>
    <row r="101" spans="1:19" ht="90">
      <c r="A101" s="347" t="s">
        <v>2569</v>
      </c>
      <c r="B101" s="345" t="s">
        <v>3103</v>
      </c>
      <c r="C101" s="411">
        <v>1</v>
      </c>
      <c r="D101" s="344" t="s">
        <v>71</v>
      </c>
      <c r="E101" s="344" t="s">
        <v>72</v>
      </c>
      <c r="F101" s="4" t="str">
        <f>UnitControlCenter!$B$25</f>
        <v>quads / year</v>
      </c>
      <c r="G101" s="344" t="s">
        <v>3099</v>
      </c>
      <c r="H101" s="79" t="s">
        <v>3100</v>
      </c>
      <c r="I101" s="344" t="s">
        <v>3101</v>
      </c>
    </row>
    <row r="102" spans="1:19" ht="75">
      <c r="A102" s="347" t="s">
        <v>2569</v>
      </c>
      <c r="B102" s="345" t="s">
        <v>3104</v>
      </c>
      <c r="C102" s="411">
        <v>1</v>
      </c>
      <c r="D102" s="344" t="s">
        <v>71</v>
      </c>
      <c r="E102" s="344" t="s">
        <v>72</v>
      </c>
      <c r="F102" s="4" t="str">
        <f>UnitControlCenter!$B$25</f>
        <v>quads / year</v>
      </c>
      <c r="G102" s="344" t="s">
        <v>3106</v>
      </c>
      <c r="H102" s="79" t="s">
        <v>2944</v>
      </c>
      <c r="I102" s="344" t="s">
        <v>2945</v>
      </c>
    </row>
    <row r="103" spans="1:19" ht="120.75" thickBot="1">
      <c r="A103" s="393" t="s">
        <v>2569</v>
      </c>
      <c r="B103" s="390" t="s">
        <v>3105</v>
      </c>
      <c r="C103" s="418">
        <v>1</v>
      </c>
      <c r="D103" s="391" t="s">
        <v>71</v>
      </c>
      <c r="E103" s="391" t="s">
        <v>72</v>
      </c>
      <c r="F103" s="394" t="str">
        <f>UnitControlCenter!$B$25</f>
        <v>quads / year</v>
      </c>
      <c r="G103" s="391" t="s">
        <v>3107</v>
      </c>
      <c r="H103" s="392" t="s">
        <v>3100</v>
      </c>
      <c r="I103" s="391" t="s">
        <v>3101</v>
      </c>
      <c r="J103" s="392"/>
      <c r="K103" s="392"/>
      <c r="L103" s="392"/>
      <c r="M103" s="392"/>
      <c r="N103" s="392"/>
      <c r="O103" s="392"/>
      <c r="P103" s="392"/>
      <c r="Q103" s="392"/>
      <c r="R103" s="392"/>
      <c r="S103" s="392"/>
    </row>
    <row r="104" spans="1:19" ht="75">
      <c r="A104" s="347" t="s">
        <v>3218</v>
      </c>
      <c r="B104" s="345" t="s">
        <v>2619</v>
      </c>
      <c r="C104" s="411">
        <v>1</v>
      </c>
      <c r="D104" s="344" t="s">
        <v>71</v>
      </c>
      <c r="E104" s="344" t="s">
        <v>72</v>
      </c>
      <c r="F104" s="4" t="str">
        <f>UnitControlCenter!$B$3</f>
        <v>million metric tons / year</v>
      </c>
      <c r="G104" s="344" t="s">
        <v>2943</v>
      </c>
      <c r="H104" s="79" t="s">
        <v>2944</v>
      </c>
      <c r="I104" s="344" t="s">
        <v>2945</v>
      </c>
    </row>
    <row r="105" spans="1:19" ht="45">
      <c r="A105" s="347" t="s">
        <v>3218</v>
      </c>
      <c r="B105" s="345" t="s">
        <v>2620</v>
      </c>
      <c r="C105" s="411">
        <v>1</v>
      </c>
      <c r="D105" s="344" t="s">
        <v>71</v>
      </c>
      <c r="E105" s="344" t="s">
        <v>72</v>
      </c>
      <c r="F105" s="4" t="str">
        <f>UnitControlCenter!$B$3</f>
        <v>million metric tons / year</v>
      </c>
      <c r="G105" s="344" t="s">
        <v>2952</v>
      </c>
      <c r="H105" s="79" t="s">
        <v>2950</v>
      </c>
      <c r="I105" s="344" t="s">
        <v>2951</v>
      </c>
    </row>
    <row r="106" spans="1:19" ht="75">
      <c r="A106" s="347" t="s">
        <v>3218</v>
      </c>
      <c r="B106" s="345" t="s">
        <v>2621</v>
      </c>
      <c r="C106" s="411">
        <v>1</v>
      </c>
      <c r="D106" s="344" t="s">
        <v>71</v>
      </c>
      <c r="E106" s="344" t="s">
        <v>72</v>
      </c>
      <c r="F106" s="4" t="str">
        <f>UnitControlCenter!$B$3</f>
        <v>million metric tons / year</v>
      </c>
      <c r="G106" s="344" t="s">
        <v>2946</v>
      </c>
      <c r="H106" s="79" t="s">
        <v>2944</v>
      </c>
      <c r="I106" s="344" t="s">
        <v>2945</v>
      </c>
    </row>
    <row r="107" spans="1:19" ht="45">
      <c r="A107" s="347" t="s">
        <v>3218</v>
      </c>
      <c r="B107" s="345" t="s">
        <v>2622</v>
      </c>
      <c r="C107" s="419">
        <v>1</v>
      </c>
      <c r="D107" s="344" t="s">
        <v>71</v>
      </c>
      <c r="E107" s="344" t="s">
        <v>72</v>
      </c>
      <c r="F107" s="7" t="str">
        <f>UnitControlCenter!$B$3</f>
        <v>million metric tons / year</v>
      </c>
      <c r="G107" s="344" t="s">
        <v>2953</v>
      </c>
      <c r="H107" s="410" t="s">
        <v>2950</v>
      </c>
      <c r="I107" s="344" t="s">
        <v>2951</v>
      </c>
    </row>
    <row r="108" spans="1:19" s="410" customFormat="1" ht="90">
      <c r="A108" s="347" t="s">
        <v>3218</v>
      </c>
      <c r="B108" s="345" t="s">
        <v>3216</v>
      </c>
      <c r="C108" s="419">
        <v>1</v>
      </c>
      <c r="D108" s="344" t="s">
        <v>71</v>
      </c>
      <c r="E108" s="344" t="s">
        <v>72</v>
      </c>
      <c r="F108" s="7" t="str">
        <f>UnitControlCenter!$B$3</f>
        <v>million metric tons / year</v>
      </c>
      <c r="G108" s="344" t="s">
        <v>3221</v>
      </c>
      <c r="H108" s="79" t="s">
        <v>2944</v>
      </c>
      <c r="I108" s="344" t="s">
        <v>2945</v>
      </c>
    </row>
    <row r="109" spans="1:19" ht="45.75" thickBot="1">
      <c r="A109" s="393" t="s">
        <v>3218</v>
      </c>
      <c r="B109" s="390" t="s">
        <v>3217</v>
      </c>
      <c r="C109" s="418">
        <v>1</v>
      </c>
      <c r="D109" s="391" t="s">
        <v>71</v>
      </c>
      <c r="E109" s="391" t="s">
        <v>72</v>
      </c>
      <c r="F109" s="394" t="str">
        <f>UnitControlCenter!$B$3</f>
        <v>million metric tons / year</v>
      </c>
      <c r="G109" s="391" t="s">
        <v>3266</v>
      </c>
      <c r="H109" s="392" t="s">
        <v>3219</v>
      </c>
      <c r="I109" s="391" t="s">
        <v>3220</v>
      </c>
      <c r="J109" s="392"/>
      <c r="K109" s="392"/>
      <c r="L109" s="392"/>
      <c r="M109" s="392"/>
      <c r="N109" s="392"/>
      <c r="O109" s="392"/>
      <c r="P109" s="392"/>
      <c r="Q109" s="392"/>
      <c r="R109" s="392"/>
      <c r="S109" s="392"/>
    </row>
    <row r="110" spans="1:19" ht="60">
      <c r="A110" s="347" t="s">
        <v>2570</v>
      </c>
      <c r="B110" s="345" t="s">
        <v>2571</v>
      </c>
      <c r="C110" s="419">
        <v>1</v>
      </c>
      <c r="D110" s="344" t="s">
        <v>71</v>
      </c>
      <c r="E110" s="344" t="s">
        <v>72</v>
      </c>
      <c r="F110" s="4" t="str">
        <f>UnitControlCenter!$B$25</f>
        <v>quads / year</v>
      </c>
      <c r="G110" s="344" t="s">
        <v>2585</v>
      </c>
      <c r="H110" s="79" t="s">
        <v>2586</v>
      </c>
      <c r="I110" s="344" t="s">
        <v>2928</v>
      </c>
    </row>
    <row r="111" spans="1:19" ht="30">
      <c r="A111" s="347" t="s">
        <v>2570</v>
      </c>
      <c r="B111" s="345" t="s">
        <v>2572</v>
      </c>
      <c r="C111" s="419">
        <v>1</v>
      </c>
      <c r="D111" s="344" t="s">
        <v>71</v>
      </c>
      <c r="E111" s="344" t="s">
        <v>72</v>
      </c>
      <c r="F111" s="4" t="str">
        <f>UnitControlCenter!$B$25</f>
        <v>quads / year</v>
      </c>
      <c r="G111" s="344" t="s">
        <v>2603</v>
      </c>
      <c r="H111" s="79" t="s">
        <v>2587</v>
      </c>
      <c r="I111" s="344" t="s">
        <v>2588</v>
      </c>
    </row>
    <row r="112" spans="1:19" ht="90.75" thickBot="1">
      <c r="A112" s="393" t="s">
        <v>2570</v>
      </c>
      <c r="B112" s="390" t="s">
        <v>2573</v>
      </c>
      <c r="C112" s="418">
        <v>1</v>
      </c>
      <c r="D112" s="391" t="s">
        <v>71</v>
      </c>
      <c r="E112" s="391" t="s">
        <v>72</v>
      </c>
      <c r="F112" s="394" t="str">
        <f>UnitControlCenter!$B$25</f>
        <v>quads / year</v>
      </c>
      <c r="G112" s="391" t="s">
        <v>2975</v>
      </c>
      <c r="H112" s="392" t="s">
        <v>2977</v>
      </c>
      <c r="I112" s="391" t="s">
        <v>2976</v>
      </c>
      <c r="J112" s="392"/>
      <c r="K112" s="392"/>
      <c r="L112" s="392"/>
      <c r="M112" s="392"/>
      <c r="N112" s="392"/>
      <c r="O112" s="392"/>
      <c r="P112" s="392"/>
      <c r="Q112" s="392"/>
      <c r="R112" s="392"/>
      <c r="S112" s="392"/>
    </row>
    <row r="113" spans="1:19" ht="105">
      <c r="A113" s="345" t="s">
        <v>2652</v>
      </c>
      <c r="B113" s="345" t="s">
        <v>2653</v>
      </c>
      <c r="C113" s="419">
        <v>1</v>
      </c>
      <c r="D113" s="344" t="s">
        <v>71</v>
      </c>
      <c r="E113" s="344" t="s">
        <v>72</v>
      </c>
      <c r="F113" s="4" t="str">
        <f>UnitControlCenter!$B$25</f>
        <v>quads / year</v>
      </c>
      <c r="G113" s="344" t="s">
        <v>2995</v>
      </c>
      <c r="H113" s="344" t="s">
        <v>2996</v>
      </c>
      <c r="I113" s="344" t="s">
        <v>2997</v>
      </c>
    </row>
    <row r="114" spans="1:19" ht="60">
      <c r="A114" s="345" t="s">
        <v>2652</v>
      </c>
      <c r="B114" s="345" t="s">
        <v>2654</v>
      </c>
      <c r="C114" s="419">
        <v>1</v>
      </c>
      <c r="D114" s="344" t="s">
        <v>71</v>
      </c>
      <c r="E114" s="344" t="s">
        <v>72</v>
      </c>
      <c r="F114" s="4" t="str">
        <f>UnitControlCenter!$B$25</f>
        <v>quads / year</v>
      </c>
      <c r="G114" s="344" t="s">
        <v>3148</v>
      </c>
      <c r="H114" s="344" t="s">
        <v>3149</v>
      </c>
      <c r="I114" s="344" t="s">
        <v>3150</v>
      </c>
    </row>
    <row r="115" spans="1:19">
      <c r="A115" s="345" t="s">
        <v>2652</v>
      </c>
      <c r="B115" s="345" t="s">
        <v>3286</v>
      </c>
      <c r="C115" s="419">
        <v>0</v>
      </c>
      <c r="D115" s="344" t="s">
        <v>69</v>
      </c>
      <c r="E115" s="344" t="s">
        <v>70</v>
      </c>
      <c r="F115" s="1" t="str">
        <f>UnitControlCenter!$B$26</f>
        <v>thousand BTU / 2019 dollar</v>
      </c>
      <c r="G115" s="344" t="s">
        <v>3232</v>
      </c>
      <c r="H115" s="344"/>
      <c r="I115" s="344"/>
    </row>
    <row r="116" spans="1:19">
      <c r="A116" s="345" t="s">
        <v>2652</v>
      </c>
      <c r="B116" s="345" t="s">
        <v>2655</v>
      </c>
      <c r="C116" s="419">
        <v>1</v>
      </c>
      <c r="D116" s="344" t="s">
        <v>69</v>
      </c>
      <c r="E116" s="344" t="s">
        <v>70</v>
      </c>
      <c r="F116" s="4" t="str">
        <f>UnitControlCenter!$B$15</f>
        <v>terawatt-hours (TWh) / year</v>
      </c>
      <c r="G116" s="344" t="s">
        <v>2523</v>
      </c>
      <c r="I116" s="344"/>
    </row>
    <row r="117" spans="1:19">
      <c r="A117" s="345" t="s">
        <v>2652</v>
      </c>
      <c r="B117" s="345" t="s">
        <v>2656</v>
      </c>
      <c r="C117" s="419">
        <v>1</v>
      </c>
      <c r="D117" s="344" t="s">
        <v>69</v>
      </c>
      <c r="E117" s="344" t="s">
        <v>70</v>
      </c>
      <c r="F117" s="4" t="str">
        <f>UnitControlCenter!$B$27</f>
        <v>millions of short tons / year</v>
      </c>
      <c r="G117" s="344" t="s">
        <v>2522</v>
      </c>
      <c r="I117" s="344"/>
    </row>
    <row r="118" spans="1:19">
      <c r="A118" s="345" t="s">
        <v>2652</v>
      </c>
      <c r="B118" s="345" t="s">
        <v>2657</v>
      </c>
      <c r="C118" s="419">
        <v>1</v>
      </c>
      <c r="D118" s="344" t="s">
        <v>69</v>
      </c>
      <c r="E118" s="344" t="s">
        <v>70</v>
      </c>
      <c r="F118" s="4" t="str">
        <f>UnitControlCenter!$B$27</f>
        <v>millions of short tons / year</v>
      </c>
      <c r="G118" s="344" t="s">
        <v>2521</v>
      </c>
      <c r="I118" s="344"/>
    </row>
    <row r="119" spans="1:19">
      <c r="A119" s="345" t="s">
        <v>2652</v>
      </c>
      <c r="B119" s="345" t="s">
        <v>2658</v>
      </c>
      <c r="C119" s="419">
        <v>1</v>
      </c>
      <c r="D119" s="344" t="s">
        <v>69</v>
      </c>
      <c r="E119" s="344" t="s">
        <v>70</v>
      </c>
      <c r="F119" s="4" t="str">
        <f>UnitControlCenter!$B$28</f>
        <v>trillion cubic feet / year</v>
      </c>
      <c r="G119" s="344" t="s">
        <v>2520</v>
      </c>
      <c r="I119" s="344"/>
    </row>
    <row r="120" spans="1:19" ht="30">
      <c r="A120" s="345" t="s">
        <v>2652</v>
      </c>
      <c r="B120" s="345" t="s">
        <v>2659</v>
      </c>
      <c r="C120" s="419">
        <v>1</v>
      </c>
      <c r="D120" s="344" t="s">
        <v>69</v>
      </c>
      <c r="E120" s="344" t="s">
        <v>70</v>
      </c>
      <c r="F120" s="4" t="str">
        <f>UnitControlCenter!$B$29</f>
        <v>million barrels / year</v>
      </c>
      <c r="G120" s="344" t="s">
        <v>2519</v>
      </c>
      <c r="I120" s="344"/>
    </row>
    <row r="121" spans="1:19">
      <c r="A121" s="345" t="s">
        <v>2652</v>
      </c>
      <c r="B121" s="345" t="s">
        <v>2660</v>
      </c>
      <c r="C121" s="419">
        <v>1</v>
      </c>
      <c r="D121" s="344" t="s">
        <v>69</v>
      </c>
      <c r="E121" s="344" t="s">
        <v>70</v>
      </c>
      <c r="F121" s="4" t="str">
        <f>UnitControlCenter!$B$29</f>
        <v>million barrels / year</v>
      </c>
      <c r="G121" s="344" t="s">
        <v>2591</v>
      </c>
      <c r="I121" s="344"/>
    </row>
    <row r="122" spans="1:19">
      <c r="A122" s="345" t="s">
        <v>2652</v>
      </c>
      <c r="B122" s="345" t="s">
        <v>2661</v>
      </c>
      <c r="C122" s="419">
        <v>1</v>
      </c>
      <c r="D122" s="344" t="s">
        <v>69</v>
      </c>
      <c r="E122" s="344" t="s">
        <v>70</v>
      </c>
      <c r="F122" s="4" t="str">
        <f>UnitControlCenter!$B$27</f>
        <v>millions of short tons / year</v>
      </c>
      <c r="G122" s="344" t="s">
        <v>2592</v>
      </c>
      <c r="I122" s="344"/>
    </row>
    <row r="123" spans="1:19" ht="30">
      <c r="A123" s="345" t="s">
        <v>2652</v>
      </c>
      <c r="B123" s="345" t="s">
        <v>2978</v>
      </c>
      <c r="C123" s="419">
        <v>1</v>
      </c>
      <c r="D123" s="344" t="s">
        <v>69</v>
      </c>
      <c r="E123" s="344" t="s">
        <v>70</v>
      </c>
      <c r="F123" s="4" t="str">
        <f>UnitControlCenter!$B$30</f>
        <v>million gallons / year</v>
      </c>
      <c r="G123" s="344" t="s">
        <v>2982</v>
      </c>
      <c r="I123" s="344"/>
    </row>
    <row r="124" spans="1:19" ht="30">
      <c r="A124" s="345" t="s">
        <v>2652</v>
      </c>
      <c r="B124" s="345" t="s">
        <v>2979</v>
      </c>
      <c r="C124" s="419">
        <v>1</v>
      </c>
      <c r="D124" s="344" t="s">
        <v>69</v>
      </c>
      <c r="E124" s="344" t="s">
        <v>70</v>
      </c>
      <c r="F124" s="4" t="str">
        <f>UnitControlCenter!$B$27</f>
        <v>millions of short tons / year</v>
      </c>
      <c r="G124" s="344" t="s">
        <v>2983</v>
      </c>
      <c r="I124" s="344"/>
    </row>
    <row r="125" spans="1:19" ht="15.75" thickBot="1">
      <c r="A125" s="390" t="s">
        <v>2652</v>
      </c>
      <c r="B125" s="390" t="s">
        <v>2980</v>
      </c>
      <c r="C125" s="418">
        <v>1</v>
      </c>
      <c r="D125" s="391" t="s">
        <v>69</v>
      </c>
      <c r="E125" s="391" t="s">
        <v>70</v>
      </c>
      <c r="F125" s="394" t="str">
        <f>UnitControlCenter!$B$5</f>
        <v>thousand metric tons / year</v>
      </c>
      <c r="G125" s="391" t="s">
        <v>2984</v>
      </c>
      <c r="H125" s="392"/>
      <c r="I125" s="391"/>
      <c r="J125" s="392"/>
      <c r="K125" s="392"/>
      <c r="L125" s="392"/>
      <c r="M125" s="392"/>
      <c r="N125" s="392"/>
      <c r="O125" s="392"/>
      <c r="P125" s="392"/>
      <c r="Q125" s="392"/>
      <c r="R125" s="392"/>
      <c r="S125" s="392"/>
    </row>
    <row r="126" spans="1:19" ht="60">
      <c r="A126" s="345" t="s">
        <v>3131</v>
      </c>
      <c r="B126" s="345" t="s">
        <v>2990</v>
      </c>
      <c r="C126" s="419">
        <v>1</v>
      </c>
      <c r="D126" s="344" t="s">
        <v>71</v>
      </c>
      <c r="E126" s="344" t="s">
        <v>72</v>
      </c>
      <c r="F126" s="4" t="str">
        <f>UnitControlCenter!$B$31</f>
        <v>trillion BTU / year</v>
      </c>
      <c r="G126" s="344" t="s">
        <v>2998</v>
      </c>
      <c r="H126" s="79" t="s">
        <v>2999</v>
      </c>
      <c r="I126" s="344" t="s">
        <v>3000</v>
      </c>
    </row>
    <row r="127" spans="1:19" ht="60">
      <c r="A127" s="345" t="s">
        <v>3131</v>
      </c>
      <c r="B127" s="345" t="s">
        <v>2662</v>
      </c>
      <c r="C127" s="419">
        <v>1</v>
      </c>
      <c r="D127" s="344" t="s">
        <v>71</v>
      </c>
      <c r="E127" s="344" t="s">
        <v>70</v>
      </c>
      <c r="F127" s="4" t="str">
        <f>UnitControlCenter!$B$31</f>
        <v>trillion BTU / year</v>
      </c>
      <c r="G127" s="344" t="s">
        <v>3001</v>
      </c>
      <c r="H127" s="79" t="s">
        <v>2999</v>
      </c>
      <c r="I127" s="344" t="s">
        <v>3000</v>
      </c>
    </row>
    <row r="128" spans="1:19" ht="60">
      <c r="A128" s="345" t="s">
        <v>3131</v>
      </c>
      <c r="B128" s="345" t="s">
        <v>2991</v>
      </c>
      <c r="C128" s="419">
        <v>1</v>
      </c>
      <c r="D128" s="344" t="s">
        <v>71</v>
      </c>
      <c r="E128" s="344" t="s">
        <v>72</v>
      </c>
      <c r="F128" s="4" t="str">
        <f>UnitControlCenter!$B$8</f>
        <v>billion 2019 dollars / year</v>
      </c>
      <c r="G128" s="344" t="s">
        <v>3002</v>
      </c>
      <c r="H128" s="79" t="s">
        <v>2999</v>
      </c>
      <c r="I128" s="344" t="s">
        <v>3000</v>
      </c>
    </row>
    <row r="129" spans="1:19" ht="75">
      <c r="A129" s="345" t="s">
        <v>3131</v>
      </c>
      <c r="B129" s="345" t="s">
        <v>2988</v>
      </c>
      <c r="C129" s="419">
        <v>1</v>
      </c>
      <c r="D129" s="344" t="s">
        <v>71</v>
      </c>
      <c r="E129" s="344" t="s">
        <v>70</v>
      </c>
      <c r="F129" s="4" t="str">
        <f>UnitControlCenter!$B$8</f>
        <v>billion 2019 dollars / year</v>
      </c>
      <c r="G129" s="344" t="s">
        <v>3003</v>
      </c>
      <c r="H129" s="79" t="s">
        <v>2999</v>
      </c>
      <c r="I129" s="344" t="s">
        <v>3000</v>
      </c>
    </row>
    <row r="130" spans="1:19" ht="60">
      <c r="A130" s="345" t="s">
        <v>3131</v>
      </c>
      <c r="B130" s="345" t="s">
        <v>3310</v>
      </c>
      <c r="C130" s="419">
        <v>1</v>
      </c>
      <c r="D130" s="344" t="s">
        <v>71</v>
      </c>
      <c r="E130" s="344" t="s">
        <v>72</v>
      </c>
      <c r="F130" s="4" t="str">
        <f>UnitControlCenter!B3</f>
        <v>million metric tons / year</v>
      </c>
      <c r="G130" s="344" t="s">
        <v>3314</v>
      </c>
      <c r="H130" s="79" t="s">
        <v>3312</v>
      </c>
      <c r="I130" s="344" t="s">
        <v>3313</v>
      </c>
    </row>
    <row r="131" spans="1:19" ht="60">
      <c r="A131" s="345" t="s">
        <v>3131</v>
      </c>
      <c r="B131" s="345" t="s">
        <v>3311</v>
      </c>
      <c r="C131" s="419">
        <v>1</v>
      </c>
      <c r="D131" s="344" t="s">
        <v>71</v>
      </c>
      <c r="E131" s="344" t="s">
        <v>70</v>
      </c>
      <c r="F131" s="4" t="str">
        <f>UnitControlCenter!B3</f>
        <v>million metric tons / year</v>
      </c>
      <c r="G131" s="344" t="s">
        <v>3315</v>
      </c>
      <c r="H131" s="79" t="s">
        <v>3312</v>
      </c>
      <c r="I131" s="344" t="s">
        <v>3313</v>
      </c>
    </row>
    <row r="132" spans="1:19" ht="60">
      <c r="A132" s="345" t="s">
        <v>3131</v>
      </c>
      <c r="B132" s="345" t="s">
        <v>2992</v>
      </c>
      <c r="C132" s="419">
        <v>1</v>
      </c>
      <c r="D132" s="344" t="s">
        <v>71</v>
      </c>
      <c r="E132" s="344" t="s">
        <v>72</v>
      </c>
      <c r="F132" s="4" t="str">
        <f>UnitControlCenter!$B$31</f>
        <v>trillion BTU / year</v>
      </c>
      <c r="G132" s="344" t="s">
        <v>3094</v>
      </c>
      <c r="H132" s="79" t="s">
        <v>3089</v>
      </c>
      <c r="I132" s="344" t="s">
        <v>3090</v>
      </c>
    </row>
    <row r="133" spans="1:19" ht="75">
      <c r="A133" s="345" t="s">
        <v>3131</v>
      </c>
      <c r="B133" s="345" t="s">
        <v>2663</v>
      </c>
      <c r="C133" s="419">
        <v>1</v>
      </c>
      <c r="D133" s="344" t="s">
        <v>71</v>
      </c>
      <c r="E133" s="344" t="s">
        <v>70</v>
      </c>
      <c r="F133" s="4" t="str">
        <f>UnitControlCenter!$B$31</f>
        <v>trillion BTU / year</v>
      </c>
      <c r="G133" s="344" t="s">
        <v>3095</v>
      </c>
      <c r="H133" s="79" t="s">
        <v>3089</v>
      </c>
      <c r="I133" s="344" t="s">
        <v>3091</v>
      </c>
    </row>
    <row r="134" spans="1:19" ht="75">
      <c r="A134" s="345" t="s">
        <v>3131</v>
      </c>
      <c r="B134" s="345" t="s">
        <v>2993</v>
      </c>
      <c r="C134" s="419">
        <v>1</v>
      </c>
      <c r="D134" s="344" t="s">
        <v>71</v>
      </c>
      <c r="E134" s="344" t="s">
        <v>72</v>
      </c>
      <c r="F134" s="4" t="str">
        <f>UnitControlCenter!$B$8</f>
        <v>billion 2019 dollars / year</v>
      </c>
      <c r="G134" s="344" t="s">
        <v>3096</v>
      </c>
      <c r="H134" s="79" t="s">
        <v>3089</v>
      </c>
      <c r="I134" s="344" t="s">
        <v>3092</v>
      </c>
    </row>
    <row r="135" spans="1:19" ht="90">
      <c r="A135" s="345" t="s">
        <v>3131</v>
      </c>
      <c r="B135" s="345" t="s">
        <v>2989</v>
      </c>
      <c r="C135" s="419">
        <v>1</v>
      </c>
      <c r="D135" s="344" t="s">
        <v>71</v>
      </c>
      <c r="E135" s="344" t="s">
        <v>70</v>
      </c>
      <c r="F135" s="4" t="str">
        <f>UnitControlCenter!$B$8</f>
        <v>billion 2019 dollars / year</v>
      </c>
      <c r="G135" s="344" t="s">
        <v>3097</v>
      </c>
      <c r="H135" s="79" t="s">
        <v>3089</v>
      </c>
      <c r="I135" s="344" t="s">
        <v>3093</v>
      </c>
    </row>
    <row r="136" spans="1:19" ht="105">
      <c r="A136" s="345" t="s">
        <v>3131</v>
      </c>
      <c r="B136" s="345" t="s">
        <v>3132</v>
      </c>
      <c r="C136" s="419">
        <v>1</v>
      </c>
      <c r="D136" s="344" t="s">
        <v>71</v>
      </c>
      <c r="E136" s="344" t="s">
        <v>72</v>
      </c>
      <c r="F136" s="4" t="str">
        <f>UnitControlCenter!$B$25</f>
        <v>quads / year</v>
      </c>
      <c r="G136" s="344" t="s">
        <v>3134</v>
      </c>
      <c r="H136" s="79" t="s">
        <v>3136</v>
      </c>
      <c r="I136" s="344" t="s">
        <v>3137</v>
      </c>
    </row>
    <row r="137" spans="1:19" ht="120.75" thickBot="1">
      <c r="A137" s="390" t="s">
        <v>3131</v>
      </c>
      <c r="B137" s="390" t="s">
        <v>3133</v>
      </c>
      <c r="C137" s="418">
        <v>1</v>
      </c>
      <c r="D137" s="391" t="s">
        <v>71</v>
      </c>
      <c r="E137" s="391" t="s">
        <v>70</v>
      </c>
      <c r="F137" s="394" t="str">
        <f>UnitControlCenter!$B$25</f>
        <v>quads / year</v>
      </c>
      <c r="G137" s="391" t="s">
        <v>3135</v>
      </c>
      <c r="H137" s="392" t="s">
        <v>3136</v>
      </c>
      <c r="I137" s="391" t="s">
        <v>3137</v>
      </c>
      <c r="J137" s="392"/>
      <c r="K137" s="392"/>
      <c r="L137" s="392"/>
      <c r="M137" s="392"/>
      <c r="N137" s="392"/>
      <c r="O137" s="392"/>
      <c r="P137" s="392"/>
      <c r="Q137" s="392"/>
      <c r="R137" s="392"/>
      <c r="S137" s="392"/>
    </row>
    <row r="138" spans="1:19" ht="75">
      <c r="A138" s="347" t="s">
        <v>2574</v>
      </c>
      <c r="B138" s="345" t="s">
        <v>102</v>
      </c>
      <c r="C138" s="419">
        <v>1</v>
      </c>
      <c r="D138" s="344" t="s">
        <v>71</v>
      </c>
      <c r="E138" s="344" t="s">
        <v>2581</v>
      </c>
      <c r="F138" s="4" t="str">
        <f>UnitControlCenter!$B$17</f>
        <v>2019 dollars / megawatt-hour (MWh)</v>
      </c>
      <c r="G138" s="344" t="s">
        <v>3004</v>
      </c>
      <c r="H138" s="79" t="s">
        <v>3241</v>
      </c>
      <c r="I138" s="344" t="s">
        <v>3005</v>
      </c>
    </row>
    <row r="139" spans="1:19" ht="45">
      <c r="A139" s="347" t="s">
        <v>2574</v>
      </c>
      <c r="B139" s="345" t="s">
        <v>501</v>
      </c>
      <c r="C139" s="419">
        <v>1</v>
      </c>
      <c r="D139" s="344" t="s">
        <v>71</v>
      </c>
      <c r="E139" s="344" t="s">
        <v>2581</v>
      </c>
      <c r="F139" s="4" t="str">
        <f>UnitControlCenter!$B$32</f>
        <v>2019 dollars / short ton</v>
      </c>
      <c r="G139" s="344" t="s">
        <v>3014</v>
      </c>
      <c r="H139" s="79" t="s">
        <v>3015</v>
      </c>
      <c r="I139" s="344" t="s">
        <v>3016</v>
      </c>
    </row>
    <row r="140" spans="1:19">
      <c r="A140" s="347" t="s">
        <v>2574</v>
      </c>
      <c r="B140" s="345" t="s">
        <v>498</v>
      </c>
      <c r="C140" s="419">
        <v>1</v>
      </c>
      <c r="D140" s="344" t="s">
        <v>71</v>
      </c>
      <c r="E140" s="344" t="s">
        <v>2581</v>
      </c>
      <c r="F140" s="4" t="str">
        <f>UnitControlCenter!$B$32</f>
        <v>2019 dollars / short ton</v>
      </c>
      <c r="G140" s="344" t="s">
        <v>2594</v>
      </c>
      <c r="H140" s="79" t="s">
        <v>388</v>
      </c>
      <c r="I140" s="344" t="s">
        <v>2879</v>
      </c>
    </row>
    <row r="141" spans="1:19" ht="75">
      <c r="A141" s="347" t="s">
        <v>2574</v>
      </c>
      <c r="B141" s="345" t="s">
        <v>96</v>
      </c>
      <c r="C141" s="419">
        <v>1</v>
      </c>
      <c r="D141" s="344" t="s">
        <v>71</v>
      </c>
      <c r="E141" s="344" t="s">
        <v>2581</v>
      </c>
      <c r="F141" s="4" t="str">
        <f>UnitControlCenter!$B$33</f>
        <v>2019 dollars / thousand cubic feet</v>
      </c>
      <c r="G141" s="344" t="s">
        <v>3006</v>
      </c>
      <c r="H141" s="79" t="s">
        <v>3007</v>
      </c>
      <c r="I141" s="344" t="s">
        <v>3008</v>
      </c>
    </row>
    <row r="142" spans="1:19">
      <c r="A142" s="347" t="s">
        <v>2574</v>
      </c>
      <c r="B142" s="345" t="s">
        <v>104</v>
      </c>
      <c r="C142" s="419">
        <v>1</v>
      </c>
      <c r="D142" s="344" t="s">
        <v>71</v>
      </c>
      <c r="E142" s="344" t="s">
        <v>2581</v>
      </c>
      <c r="F142" s="4" t="str">
        <f>UnitControlCenter!$B$34</f>
        <v>2019 dollars / gallon</v>
      </c>
      <c r="G142" s="344" t="s">
        <v>2596</v>
      </c>
      <c r="H142" s="79" t="s">
        <v>383</v>
      </c>
      <c r="I142" s="55">
        <v>969696</v>
      </c>
    </row>
    <row r="143" spans="1:19" ht="90">
      <c r="A143" s="347" t="s">
        <v>2574</v>
      </c>
      <c r="B143" s="345" t="s">
        <v>105</v>
      </c>
      <c r="C143" s="419">
        <v>1</v>
      </c>
      <c r="D143" s="344" t="s">
        <v>71</v>
      </c>
      <c r="E143" s="344" t="s">
        <v>2581</v>
      </c>
      <c r="F143" s="4" t="str">
        <f>UnitControlCenter!$B$34</f>
        <v>2019 dollars / gallon</v>
      </c>
      <c r="G143" s="344" t="s">
        <v>3009</v>
      </c>
      <c r="H143" s="79" t="s">
        <v>3007</v>
      </c>
      <c r="I143" s="344" t="s">
        <v>3008</v>
      </c>
    </row>
    <row r="144" spans="1:19" ht="60">
      <c r="A144" s="347" t="s">
        <v>2574</v>
      </c>
      <c r="B144" s="345" t="s">
        <v>101</v>
      </c>
      <c r="C144" s="419">
        <v>1</v>
      </c>
      <c r="D144" s="344" t="s">
        <v>71</v>
      </c>
      <c r="E144" s="344" t="s">
        <v>2581</v>
      </c>
      <c r="F144" s="4" t="str">
        <f>UnitControlCenter!$B$32</f>
        <v>2019 dollars / short ton</v>
      </c>
      <c r="G144" s="344" t="s">
        <v>3010</v>
      </c>
      <c r="H144" s="79" t="s">
        <v>3011</v>
      </c>
      <c r="I144" s="344" t="s">
        <v>3012</v>
      </c>
    </row>
    <row r="145" spans="1:19" ht="60">
      <c r="A145" s="347" t="s">
        <v>2574</v>
      </c>
      <c r="B145" s="345" t="s">
        <v>2931</v>
      </c>
      <c r="C145" s="419">
        <v>1</v>
      </c>
      <c r="D145" s="344" t="s">
        <v>71</v>
      </c>
      <c r="E145" s="344" t="s">
        <v>2581</v>
      </c>
      <c r="F145" s="4" t="str">
        <f>UnitControlCenter!$B$35</f>
        <v>2019 dollars / barrel</v>
      </c>
      <c r="G145" s="344" t="s">
        <v>3086</v>
      </c>
      <c r="H145" s="79" t="s">
        <v>3087</v>
      </c>
      <c r="I145" s="344" t="s">
        <v>3088</v>
      </c>
    </row>
    <row r="146" spans="1:19" ht="60">
      <c r="A146" s="347" t="s">
        <v>2574</v>
      </c>
      <c r="B146" s="345" t="s">
        <v>3013</v>
      </c>
      <c r="C146" s="419">
        <v>1</v>
      </c>
      <c r="D146" s="344" t="s">
        <v>71</v>
      </c>
      <c r="E146" s="344" t="s">
        <v>2581</v>
      </c>
      <c r="F146" s="4" t="str">
        <f>UnitControlCenter!$B$34</f>
        <v>2019 dollars / gallon</v>
      </c>
      <c r="G146" s="344" t="s">
        <v>3017</v>
      </c>
      <c r="H146" s="79" t="s">
        <v>2593</v>
      </c>
      <c r="I146" s="344" t="s">
        <v>2927</v>
      </c>
    </row>
    <row r="147" spans="1:19" ht="30.75" thickBot="1">
      <c r="A147" s="393" t="s">
        <v>2574</v>
      </c>
      <c r="B147" s="390" t="s">
        <v>2781</v>
      </c>
      <c r="C147" s="418">
        <v>1</v>
      </c>
      <c r="D147" s="391" t="s">
        <v>71</v>
      </c>
      <c r="E147" s="391" t="s">
        <v>2581</v>
      </c>
      <c r="F147" s="394" t="str">
        <f>UnitControlCenter!$B$36</f>
        <v>2019 dollars / kg</v>
      </c>
      <c r="G147" s="391" t="s">
        <v>3145</v>
      </c>
      <c r="H147" s="392" t="s">
        <v>3146</v>
      </c>
      <c r="I147" s="391" t="s">
        <v>3147</v>
      </c>
      <c r="J147" s="392"/>
      <c r="K147" s="392"/>
      <c r="L147" s="392"/>
      <c r="M147" s="392"/>
      <c r="N147" s="392"/>
      <c r="O147" s="392"/>
      <c r="P147" s="392"/>
      <c r="Q147" s="392"/>
      <c r="R147" s="392"/>
      <c r="S147" s="392"/>
    </row>
    <row r="148" spans="1:19">
      <c r="A148" s="347" t="s">
        <v>2575</v>
      </c>
      <c r="B148" s="345" t="s">
        <v>2576</v>
      </c>
      <c r="C148" s="419">
        <v>1</v>
      </c>
      <c r="D148" s="344" t="s">
        <v>69</v>
      </c>
      <c r="E148" s="344" t="s">
        <v>70</v>
      </c>
      <c r="F148" s="4" t="str">
        <f>UnitControlCenter!$B$37</f>
        <v>2019 dollars / kilowatt-hour (kWh)</v>
      </c>
      <c r="G148" s="344" t="s">
        <v>2597</v>
      </c>
      <c r="I148" s="344"/>
    </row>
    <row r="149" spans="1:19" ht="30">
      <c r="A149" s="347" t="s">
        <v>2575</v>
      </c>
      <c r="B149" s="345" t="s">
        <v>2577</v>
      </c>
      <c r="C149" s="419">
        <v>1</v>
      </c>
      <c r="D149" s="344" t="s">
        <v>71</v>
      </c>
      <c r="E149" s="344" t="s">
        <v>70</v>
      </c>
      <c r="F149" s="4" t="str">
        <f>UnitControlCenter!$B$38</f>
        <v>cost of eqpt. to capture 1 metric ton CO2e/yr (2019 dollars)</v>
      </c>
      <c r="G149" s="344" t="s">
        <v>2601</v>
      </c>
      <c r="H149" s="79" t="s">
        <v>2602</v>
      </c>
      <c r="I149" s="344" t="s">
        <v>2886</v>
      </c>
    </row>
    <row r="150" spans="1:19" ht="30">
      <c r="A150" s="347" t="s">
        <v>2575</v>
      </c>
      <c r="B150" s="345" t="s">
        <v>2578</v>
      </c>
      <c r="C150" s="419">
        <v>1</v>
      </c>
      <c r="D150" s="344" t="s">
        <v>69</v>
      </c>
      <c r="E150" s="344" t="s">
        <v>70</v>
      </c>
      <c r="F150" s="4" t="str">
        <f>UnitControlCenter!$B$39</f>
        <v>million 2019 dollars / megawatt (MW)</v>
      </c>
      <c r="G150" s="344" t="s">
        <v>2598</v>
      </c>
      <c r="I150" s="344"/>
    </row>
    <row r="151" spans="1:19" ht="30">
      <c r="A151" s="347" t="s">
        <v>2575</v>
      </c>
      <c r="B151" s="345" t="s">
        <v>2579</v>
      </c>
      <c r="C151" s="419">
        <v>1</v>
      </c>
      <c r="D151" s="344" t="s">
        <v>69</v>
      </c>
      <c r="E151" s="344" t="s">
        <v>70</v>
      </c>
      <c r="F151" s="4" t="str">
        <f>UnitControlCenter!$B$39</f>
        <v>million 2019 dollars / megawatt (MW)</v>
      </c>
      <c r="G151" s="344" t="s">
        <v>2599</v>
      </c>
      <c r="I151" s="344"/>
    </row>
    <row r="152" spans="1:19" ht="30">
      <c r="A152" s="347" t="s">
        <v>2575</v>
      </c>
      <c r="B152" s="345" t="s">
        <v>2580</v>
      </c>
      <c r="C152" s="419">
        <v>1</v>
      </c>
      <c r="D152" s="344" t="s">
        <v>69</v>
      </c>
      <c r="E152" s="344" t="s">
        <v>70</v>
      </c>
      <c r="F152" s="4" t="str">
        <f>UnitControlCenter!$B$39</f>
        <v>million 2019 dollars / megawatt (MW)</v>
      </c>
      <c r="G152" s="344" t="s">
        <v>2600</v>
      </c>
      <c r="I152" s="344"/>
    </row>
    <row r="153" spans="1:19" ht="30.75" thickBot="1">
      <c r="A153" s="393" t="s">
        <v>2575</v>
      </c>
      <c r="B153" s="390" t="s">
        <v>2798</v>
      </c>
      <c r="C153" s="418">
        <v>1</v>
      </c>
      <c r="D153" s="391" t="s">
        <v>69</v>
      </c>
      <c r="E153" s="391" t="s">
        <v>70</v>
      </c>
      <c r="F153" s="394" t="str">
        <f>UnitControlCenter!$B$40</f>
        <v>cost of eqpt. to produce 1 kg H2/yr (2019 dollars)</v>
      </c>
      <c r="G153" s="391" t="s">
        <v>2799</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6"/>
    <col min="4" max="4" width="46" customWidth="1"/>
    <col min="5" max="5" width="9.140625" customWidth="1"/>
  </cols>
  <sheetData>
    <row r="1" spans="1:4">
      <c r="A1" s="333" t="s">
        <v>2873</v>
      </c>
      <c r="B1" s="364"/>
      <c r="C1" s="331"/>
      <c r="D1" s="331"/>
    </row>
    <row r="2" spans="1:4">
      <c r="A2" s="363" t="s">
        <v>2837</v>
      </c>
      <c r="B2" s="365" t="s">
        <v>2838</v>
      </c>
      <c r="C2" s="363" t="s">
        <v>2839</v>
      </c>
      <c r="D2" s="363" t="s">
        <v>2840</v>
      </c>
    </row>
    <row r="3" spans="1:4">
      <c r="A3" s="343" t="s">
        <v>2847</v>
      </c>
      <c r="B3" s="366" t="s">
        <v>2858</v>
      </c>
      <c r="C3" s="372"/>
      <c r="D3" t="s">
        <v>489</v>
      </c>
    </row>
    <row r="4" spans="1:4">
      <c r="A4" s="343" t="s">
        <v>2855</v>
      </c>
      <c r="B4" s="367" t="s">
        <v>2856</v>
      </c>
      <c r="C4" s="371"/>
      <c r="D4" t="s">
        <v>101</v>
      </c>
    </row>
    <row r="5" spans="1:4">
      <c r="A5" t="s">
        <v>2884</v>
      </c>
      <c r="B5" s="366" t="s">
        <v>2878</v>
      </c>
      <c r="C5" s="382"/>
      <c r="D5" t="s">
        <v>100</v>
      </c>
    </row>
    <row r="6" spans="1:4">
      <c r="A6" s="343" t="s">
        <v>2862</v>
      </c>
      <c r="B6" s="366" t="s">
        <v>2879</v>
      </c>
      <c r="C6" s="376"/>
      <c r="D6" t="s">
        <v>2874</v>
      </c>
    </row>
    <row r="7" spans="1:4">
      <c r="A7" s="343" t="s">
        <v>2885</v>
      </c>
      <c r="B7" s="366" t="s">
        <v>2595</v>
      </c>
      <c r="C7" s="381"/>
      <c r="D7" t="s">
        <v>2875</v>
      </c>
    </row>
    <row r="8" spans="1:4">
      <c r="A8" t="s">
        <v>2883</v>
      </c>
      <c r="B8" s="366" t="s">
        <v>2880</v>
      </c>
      <c r="C8" s="384"/>
      <c r="D8" t="s">
        <v>506</v>
      </c>
    </row>
    <row r="9" spans="1:4">
      <c r="A9" s="343" t="s">
        <v>2863</v>
      </c>
      <c r="B9" s="366" t="s">
        <v>2859</v>
      </c>
      <c r="C9" s="375"/>
      <c r="D9" t="s">
        <v>509</v>
      </c>
    </row>
    <row r="10" spans="1:4">
      <c r="A10" s="343" t="s">
        <v>2836</v>
      </c>
      <c r="B10" s="368" t="s">
        <v>2843</v>
      </c>
      <c r="C10" s="362"/>
      <c r="D10" t="s">
        <v>98</v>
      </c>
    </row>
    <row r="11" spans="1:4">
      <c r="A11" s="343" t="s">
        <v>2864</v>
      </c>
      <c r="B11" s="366" t="s">
        <v>2860</v>
      </c>
      <c r="C11" s="377"/>
      <c r="D11" t="s">
        <v>97</v>
      </c>
    </row>
    <row r="12" spans="1:4">
      <c r="A12" s="343" t="s">
        <v>2846</v>
      </c>
      <c r="B12" s="367" t="s">
        <v>2851</v>
      </c>
      <c r="C12" s="373"/>
      <c r="D12" t="s">
        <v>2876</v>
      </c>
    </row>
    <row r="13" spans="1:4">
      <c r="A13" t="s">
        <v>2887</v>
      </c>
      <c r="B13" s="366" t="s">
        <v>2881</v>
      </c>
      <c r="C13" s="383"/>
      <c r="D13" t="s">
        <v>2780</v>
      </c>
    </row>
    <row r="14" spans="1:4">
      <c r="A14" s="343" t="s">
        <v>2849</v>
      </c>
      <c r="B14" s="367" t="s">
        <v>2850</v>
      </c>
      <c r="C14" s="361"/>
      <c r="D14" t="s">
        <v>347</v>
      </c>
    </row>
    <row r="15" spans="1:4" s="343" customFormat="1">
      <c r="A15" s="343" t="s">
        <v>2932</v>
      </c>
      <c r="B15" s="367" t="s">
        <v>2934</v>
      </c>
      <c r="C15" s="387"/>
      <c r="D15" s="343" t="s">
        <v>2931</v>
      </c>
    </row>
    <row r="16" spans="1:4" s="343" customFormat="1">
      <c r="A16" s="343" t="s">
        <v>2933</v>
      </c>
      <c r="B16" s="367">
        <v>740000</v>
      </c>
      <c r="C16" s="388"/>
      <c r="D16" s="343" t="s">
        <v>2778</v>
      </c>
    </row>
    <row r="17" spans="1:4">
      <c r="A17" s="343" t="s">
        <v>2865</v>
      </c>
      <c r="B17" s="366" t="s">
        <v>2861</v>
      </c>
      <c r="C17" s="378"/>
      <c r="D17" t="s">
        <v>348</v>
      </c>
    </row>
    <row r="18" spans="1:4">
      <c r="A18" s="343" t="s">
        <v>2848</v>
      </c>
      <c r="B18" s="367" t="s">
        <v>2853</v>
      </c>
      <c r="C18" s="370"/>
      <c r="D18" t="s">
        <v>344</v>
      </c>
    </row>
    <row r="19" spans="1:4">
      <c r="A19" s="358" t="s">
        <v>2872</v>
      </c>
      <c r="B19" s="379" t="s">
        <v>2871</v>
      </c>
      <c r="C19" s="380"/>
      <c r="D19" t="s">
        <v>498</v>
      </c>
    </row>
    <row r="20" spans="1:4">
      <c r="A20" s="343" t="s">
        <v>2842</v>
      </c>
      <c r="B20" s="367" t="s">
        <v>2852</v>
      </c>
      <c r="C20" s="369"/>
      <c r="D20" t="s">
        <v>501</v>
      </c>
    </row>
    <row r="21" spans="1:4">
      <c r="A21" t="s">
        <v>2888</v>
      </c>
      <c r="B21" s="366" t="s">
        <v>2882</v>
      </c>
      <c r="C21" s="385"/>
      <c r="D21" t="s">
        <v>2877</v>
      </c>
    </row>
    <row r="23" spans="1:4" s="343" customFormat="1">
      <c r="A23" s="333" t="s">
        <v>2857</v>
      </c>
      <c r="B23" s="364"/>
      <c r="C23" s="331"/>
      <c r="D23" s="331"/>
    </row>
    <row r="24" spans="1:4" s="363" customFormat="1">
      <c r="A24" s="363" t="s">
        <v>2837</v>
      </c>
      <c r="B24" s="365" t="s">
        <v>2838</v>
      </c>
      <c r="C24" s="363" t="s">
        <v>2839</v>
      </c>
      <c r="D24" s="363" t="s">
        <v>2924</v>
      </c>
    </row>
    <row r="25" spans="1:4">
      <c r="A25" t="s">
        <v>2863</v>
      </c>
      <c r="B25" s="366" t="s">
        <v>2859</v>
      </c>
      <c r="C25" s="375"/>
      <c r="D25" t="s">
        <v>2926</v>
      </c>
    </row>
    <row r="26" spans="1:4" s="343" customFormat="1">
      <c r="A26" s="343" t="s">
        <v>2836</v>
      </c>
      <c r="B26" s="368" t="s">
        <v>2843</v>
      </c>
      <c r="C26" s="362"/>
      <c r="D26" s="343" t="s">
        <v>2925</v>
      </c>
    </row>
    <row r="27" spans="1:4">
      <c r="A27" t="s">
        <v>2848</v>
      </c>
      <c r="B27" s="366" t="s">
        <v>2853</v>
      </c>
      <c r="C27" s="370"/>
      <c r="D27" t="s">
        <v>4</v>
      </c>
    </row>
    <row r="28" spans="1:4">
      <c r="A28" t="s">
        <v>2862</v>
      </c>
      <c r="B28" s="366" t="s">
        <v>2879</v>
      </c>
      <c r="C28" s="376"/>
      <c r="D28" t="s">
        <v>102</v>
      </c>
    </row>
    <row r="29" spans="1:4">
      <c r="A29" t="s">
        <v>2842</v>
      </c>
      <c r="B29" s="366">
        <v>969696</v>
      </c>
      <c r="C29" s="369"/>
      <c r="D29" t="s">
        <v>9</v>
      </c>
    </row>
    <row r="30" spans="1:4">
      <c r="A30" t="s">
        <v>2855</v>
      </c>
      <c r="B30" s="366" t="s">
        <v>2856</v>
      </c>
      <c r="C30" s="371"/>
      <c r="D30" t="s">
        <v>2708</v>
      </c>
    </row>
    <row r="31" spans="1:4">
      <c r="A31" t="s">
        <v>2864</v>
      </c>
      <c r="B31" s="366" t="s">
        <v>2860</v>
      </c>
      <c r="C31" s="377"/>
      <c r="D31" t="s">
        <v>151</v>
      </c>
    </row>
    <row r="32" spans="1:4" s="343" customFormat="1">
      <c r="A32" s="343" t="s">
        <v>2865</v>
      </c>
      <c r="B32" s="366" t="s">
        <v>2861</v>
      </c>
      <c r="C32" s="378"/>
      <c r="D32" s="343" t="s">
        <v>2717</v>
      </c>
    </row>
    <row r="33" spans="1:4">
      <c r="A33" t="s">
        <v>2847</v>
      </c>
      <c r="B33" s="366" t="s">
        <v>2858</v>
      </c>
      <c r="C33" s="374"/>
      <c r="D33" t="s">
        <v>2797</v>
      </c>
    </row>
    <row r="34" spans="1:4" s="343" customFormat="1">
      <c r="A34" s="343" t="s">
        <v>2932</v>
      </c>
      <c r="B34" s="367" t="s">
        <v>2934</v>
      </c>
      <c r="C34" s="387"/>
      <c r="D34" s="343" t="s">
        <v>3196</v>
      </c>
    </row>
    <row r="36" spans="1:4" s="343" customFormat="1">
      <c r="A36" s="333" t="s">
        <v>2866</v>
      </c>
      <c r="B36" s="364"/>
      <c r="C36" s="331"/>
      <c r="D36" s="331"/>
    </row>
    <row r="37" spans="1:4" s="343" customFormat="1">
      <c r="A37" s="363" t="s">
        <v>2837</v>
      </c>
      <c r="B37" s="365" t="s">
        <v>2838</v>
      </c>
      <c r="C37" s="363" t="s">
        <v>2839</v>
      </c>
      <c r="D37" s="363" t="s">
        <v>2840</v>
      </c>
    </row>
    <row r="38" spans="1:4" s="343" customFormat="1">
      <c r="A38" s="343" t="s">
        <v>2848</v>
      </c>
      <c r="B38" s="367" t="s">
        <v>2853</v>
      </c>
      <c r="C38" s="370"/>
      <c r="D38" s="343" t="s">
        <v>2867</v>
      </c>
    </row>
    <row r="39" spans="1:4" s="343" customFormat="1">
      <c r="A39" s="343" t="s">
        <v>2842</v>
      </c>
      <c r="B39" s="366">
        <v>969696</v>
      </c>
      <c r="C39" s="369"/>
      <c r="D39" s="343" t="s">
        <v>2868</v>
      </c>
    </row>
    <row r="40" spans="1:4" s="343" customFormat="1">
      <c r="A40" s="343" t="s">
        <v>2855</v>
      </c>
      <c r="B40" s="366" t="s">
        <v>2856</v>
      </c>
      <c r="C40" s="371"/>
      <c r="D40" s="343" t="s">
        <v>2869</v>
      </c>
    </row>
    <row r="41" spans="1:4" s="343" customFormat="1">
      <c r="A41" s="343" t="s">
        <v>2932</v>
      </c>
      <c r="B41" s="367" t="s">
        <v>2934</v>
      </c>
      <c r="C41" s="387"/>
      <c r="D41" s="343" t="s">
        <v>3197</v>
      </c>
    </row>
    <row r="42" spans="1:4" s="358" customFormat="1">
      <c r="B42" s="379"/>
    </row>
    <row r="43" spans="1:4" s="358" customFormat="1">
      <c r="A43" s="333" t="s">
        <v>2870</v>
      </c>
      <c r="B43" s="364"/>
      <c r="C43" s="331"/>
      <c r="D43" s="331"/>
    </row>
    <row r="44" spans="1:4" s="358" customFormat="1">
      <c r="A44" s="363" t="s">
        <v>2837</v>
      </c>
      <c r="B44" s="365" t="s">
        <v>2838</v>
      </c>
      <c r="C44" s="363" t="s">
        <v>2839</v>
      </c>
      <c r="D44" s="363" t="s">
        <v>2840</v>
      </c>
    </row>
    <row r="45" spans="1:4" s="358" customFormat="1">
      <c r="A45" s="343" t="s">
        <v>2855</v>
      </c>
      <c r="B45" s="366" t="s">
        <v>2856</v>
      </c>
      <c r="C45" s="371"/>
      <c r="D45" s="358" t="s">
        <v>2359</v>
      </c>
    </row>
    <row r="46" spans="1:4" s="358" customFormat="1">
      <c r="A46" s="343" t="s">
        <v>2849</v>
      </c>
      <c r="B46" s="367" t="s">
        <v>2850</v>
      </c>
      <c r="C46" s="361"/>
      <c r="D46" s="358" t="s">
        <v>964</v>
      </c>
    </row>
    <row r="47" spans="1:4" s="358" customFormat="1">
      <c r="A47" s="343" t="s">
        <v>2848</v>
      </c>
      <c r="B47" s="367" t="s">
        <v>2853</v>
      </c>
      <c r="C47" s="370"/>
      <c r="D47" s="358" t="s">
        <v>2357</v>
      </c>
    </row>
    <row r="48" spans="1:4" s="358" customFormat="1">
      <c r="A48" s="343" t="s">
        <v>2842</v>
      </c>
      <c r="B48" s="367" t="s">
        <v>2852</v>
      </c>
      <c r="C48" s="369"/>
      <c r="D48" s="358" t="s">
        <v>2341</v>
      </c>
    </row>
    <row r="49" spans="1:4" s="358" customFormat="1">
      <c r="B49" s="386"/>
    </row>
    <row r="50" spans="1:4" s="358" customFormat="1">
      <c r="A50" s="333" t="s">
        <v>3030</v>
      </c>
      <c r="B50" s="364"/>
      <c r="C50" s="331"/>
      <c r="D50" s="331"/>
    </row>
    <row r="51" spans="1:4" s="358" customFormat="1">
      <c r="A51" s="363" t="s">
        <v>2837</v>
      </c>
      <c r="B51" s="365" t="s">
        <v>2838</v>
      </c>
      <c r="C51" s="363" t="s">
        <v>2839</v>
      </c>
      <c r="D51" s="363" t="s">
        <v>2840</v>
      </c>
    </row>
    <row r="52" spans="1:4" s="358" customFormat="1">
      <c r="A52" s="343" t="s">
        <v>2848</v>
      </c>
      <c r="B52" s="367" t="s">
        <v>2853</v>
      </c>
      <c r="C52" s="370"/>
      <c r="D52" s="358" t="s">
        <v>2900</v>
      </c>
    </row>
    <row r="53" spans="1:4" s="358" customFormat="1">
      <c r="A53" s="343" t="s">
        <v>2863</v>
      </c>
      <c r="B53" s="366" t="s">
        <v>2859</v>
      </c>
      <c r="C53" s="375"/>
      <c r="D53" s="358" t="s">
        <v>2901</v>
      </c>
    </row>
    <row r="54" spans="1:4" s="358" customFormat="1">
      <c r="A54" s="343" t="s">
        <v>2862</v>
      </c>
      <c r="B54" s="366" t="s">
        <v>2879</v>
      </c>
      <c r="C54" s="376"/>
      <c r="D54" s="358" t="s">
        <v>2902</v>
      </c>
    </row>
    <row r="55" spans="1:4" s="358" customFormat="1">
      <c r="A55" s="343" t="s">
        <v>2855</v>
      </c>
      <c r="B55" s="367" t="s">
        <v>2856</v>
      </c>
      <c r="C55" s="371"/>
      <c r="D55" s="358" t="s">
        <v>2903</v>
      </c>
    </row>
    <row r="56" spans="1:4" s="358" customFormat="1">
      <c r="A56" s="343" t="s">
        <v>2849</v>
      </c>
      <c r="B56" s="367" t="s">
        <v>2850</v>
      </c>
      <c r="C56" s="361"/>
      <c r="D56" s="358" t="s">
        <v>2904</v>
      </c>
    </row>
    <row r="57" spans="1:4" s="343" customFormat="1">
      <c r="B57" s="366"/>
      <c r="C57" s="358"/>
    </row>
    <row r="58" spans="1:4" s="343" customFormat="1">
      <c r="A58" s="333" t="s">
        <v>3386</v>
      </c>
      <c r="B58" s="364"/>
      <c r="C58" s="331"/>
      <c r="D58" s="331"/>
    </row>
    <row r="59" spans="1:4" s="343" customFormat="1">
      <c r="A59" s="363" t="s">
        <v>2837</v>
      </c>
      <c r="B59" s="365" t="s">
        <v>2838</v>
      </c>
      <c r="C59" s="363" t="s">
        <v>2839</v>
      </c>
      <c r="D59" s="363" t="s">
        <v>2840</v>
      </c>
    </row>
    <row r="60" spans="1:4" s="343" customFormat="1">
      <c r="A60" s="343" t="s">
        <v>2863</v>
      </c>
      <c r="B60" s="366" t="s">
        <v>2859</v>
      </c>
      <c r="C60" s="375"/>
      <c r="D60" s="343" t="s">
        <v>3374</v>
      </c>
    </row>
    <row r="61" spans="1:4" s="343" customFormat="1">
      <c r="A61" s="343" t="s">
        <v>2848</v>
      </c>
      <c r="B61" s="367" t="s">
        <v>2853</v>
      </c>
      <c r="C61" s="370"/>
      <c r="D61" s="358" t="s">
        <v>3373</v>
      </c>
    </row>
    <row r="62" spans="1:4" s="343" customFormat="1">
      <c r="A62" s="343" t="s">
        <v>2847</v>
      </c>
      <c r="B62" s="366" t="s">
        <v>2858</v>
      </c>
      <c r="C62" s="374"/>
      <c r="D62" s="343" t="s">
        <v>3370</v>
      </c>
    </row>
    <row r="63" spans="1:4" s="343" customFormat="1">
      <c r="A63" s="343" t="s">
        <v>2888</v>
      </c>
      <c r="B63" s="366" t="s">
        <v>2882</v>
      </c>
      <c r="C63" s="385"/>
      <c r="D63" s="343" t="s">
        <v>3371</v>
      </c>
    </row>
    <row r="64" spans="1:4" s="343" customFormat="1">
      <c r="A64" s="343" t="s">
        <v>2865</v>
      </c>
      <c r="B64" s="366" t="s">
        <v>2861</v>
      </c>
      <c r="C64" s="378"/>
      <c r="D64" s="358" t="s">
        <v>3372</v>
      </c>
    </row>
    <row r="65" spans="1:4" s="358" customFormat="1">
      <c r="A65" s="343"/>
      <c r="B65" s="367"/>
    </row>
    <row r="66" spans="1:4" s="358" customFormat="1">
      <c r="A66" s="333" t="s">
        <v>3351</v>
      </c>
      <c r="B66" s="364"/>
      <c r="C66" s="331"/>
      <c r="D66" s="331"/>
    </row>
    <row r="67" spans="1:4" s="358" customFormat="1">
      <c r="A67" s="363" t="s">
        <v>2837</v>
      </c>
      <c r="B67" s="365" t="s">
        <v>2838</v>
      </c>
      <c r="C67" s="363" t="s">
        <v>2839</v>
      </c>
      <c r="D67" s="363" t="s">
        <v>2840</v>
      </c>
    </row>
    <row r="68" spans="1:4" s="358" customFormat="1">
      <c r="A68" s="343" t="s">
        <v>2848</v>
      </c>
      <c r="B68" s="367" t="s">
        <v>2853</v>
      </c>
      <c r="C68" s="370"/>
      <c r="D68" s="358" t="s">
        <v>3277</v>
      </c>
    </row>
    <row r="69" spans="1:4" s="358" customFormat="1">
      <c r="A69" s="343" t="s">
        <v>2863</v>
      </c>
      <c r="B69" s="366" t="s">
        <v>2859</v>
      </c>
      <c r="C69" s="375"/>
      <c r="D69" s="358" t="s">
        <v>3278</v>
      </c>
    </row>
    <row r="70" spans="1:4" s="358" customFormat="1">
      <c r="A70" s="343" t="s">
        <v>2862</v>
      </c>
      <c r="B70" s="366" t="s">
        <v>2879</v>
      </c>
      <c r="C70" s="376"/>
      <c r="D70" s="358" t="s">
        <v>3279</v>
      </c>
    </row>
    <row r="71" spans="1:4" s="358" customFormat="1">
      <c r="A71" s="343" t="s">
        <v>2849</v>
      </c>
      <c r="B71" s="367" t="s">
        <v>2850</v>
      </c>
      <c r="C71" s="361"/>
      <c r="D71" s="358" t="s">
        <v>2904</v>
      </c>
    </row>
    <row r="72" spans="1:4" s="343" customFormat="1">
      <c r="B72" s="366"/>
    </row>
    <row r="73" spans="1:4" s="343" customFormat="1">
      <c r="A73" s="333" t="s">
        <v>3291</v>
      </c>
      <c r="B73" s="364"/>
      <c r="C73" s="331"/>
      <c r="D73" s="331"/>
    </row>
    <row r="74" spans="1:4" s="343" customFormat="1">
      <c r="A74" s="363" t="s">
        <v>2837</v>
      </c>
      <c r="B74" s="365" t="s">
        <v>2838</v>
      </c>
      <c r="C74" s="363" t="s">
        <v>2839</v>
      </c>
      <c r="D74" s="363" t="s">
        <v>2840</v>
      </c>
    </row>
    <row r="75" spans="1:4" s="343" customFormat="1">
      <c r="A75" s="343" t="s">
        <v>2863</v>
      </c>
      <c r="B75" s="366" t="s">
        <v>2859</v>
      </c>
      <c r="C75" s="375"/>
      <c r="D75" s="358" t="s">
        <v>3292</v>
      </c>
    </row>
    <row r="76" spans="1:4" s="343" customFormat="1">
      <c r="A76" s="343" t="s">
        <v>2855</v>
      </c>
      <c r="B76" s="367" t="s">
        <v>2856</v>
      </c>
      <c r="C76" s="371"/>
      <c r="D76" s="358" t="s">
        <v>3293</v>
      </c>
    </row>
    <row r="77" spans="1:4" s="343" customFormat="1">
      <c r="A77" s="343" t="s">
        <v>2849</v>
      </c>
      <c r="B77" s="367" t="s">
        <v>2850</v>
      </c>
      <c r="C77" s="361"/>
      <c r="D77" s="358" t="s">
        <v>2904</v>
      </c>
    </row>
    <row r="78" spans="1:4" s="343" customFormat="1">
      <c r="B78" s="367"/>
      <c r="C78" s="358"/>
      <c r="D78" s="358"/>
    </row>
    <row r="79" spans="1:4" s="343" customFormat="1">
      <c r="A79" s="333" t="s">
        <v>3352</v>
      </c>
      <c r="B79" s="364"/>
      <c r="C79" s="331"/>
      <c r="D79" s="331"/>
    </row>
    <row r="80" spans="1:4" s="343" customFormat="1">
      <c r="A80" s="363" t="s">
        <v>2837</v>
      </c>
      <c r="B80" s="365" t="s">
        <v>2838</v>
      </c>
      <c r="C80" s="363" t="s">
        <v>2839</v>
      </c>
      <c r="D80" s="363" t="s">
        <v>2840</v>
      </c>
    </row>
    <row r="81" spans="1:4" s="343" customFormat="1">
      <c r="A81" s="343" t="s">
        <v>2848</v>
      </c>
      <c r="B81" s="367" t="s">
        <v>2853</v>
      </c>
      <c r="C81" s="370"/>
      <c r="D81" s="358" t="s">
        <v>3353</v>
      </c>
    </row>
    <row r="82" spans="1:4" s="343" customFormat="1">
      <c r="A82" s="343" t="s">
        <v>2888</v>
      </c>
      <c r="B82" s="366" t="s">
        <v>2882</v>
      </c>
      <c r="C82" s="385"/>
      <c r="D82" s="358" t="s">
        <v>3354</v>
      </c>
    </row>
    <row r="83" spans="1:4" s="343" customFormat="1">
      <c r="A83" s="343" t="s">
        <v>2865</v>
      </c>
      <c r="B83" s="366" t="s">
        <v>2861</v>
      </c>
      <c r="C83" s="378"/>
      <c r="D83" s="358" t="s">
        <v>3355</v>
      </c>
    </row>
    <row r="84" spans="1:4" s="343" customFormat="1">
      <c r="A84" s="343" t="s">
        <v>2849</v>
      </c>
      <c r="B84" s="367" t="s">
        <v>2850</v>
      </c>
      <c r="C84" s="361"/>
      <c r="D84" s="358" t="s">
        <v>2904</v>
      </c>
    </row>
    <row r="85" spans="1:4" s="343" customFormat="1">
      <c r="B85" s="366"/>
    </row>
    <row r="86" spans="1:4" s="343" customFormat="1">
      <c r="A86" s="333" t="s">
        <v>2906</v>
      </c>
      <c r="B86" s="364"/>
      <c r="C86" s="331"/>
      <c r="D86" s="331"/>
    </row>
    <row r="87" spans="1:4" s="343" customFormat="1">
      <c r="A87" s="363" t="s">
        <v>2837</v>
      </c>
      <c r="B87" s="365" t="s">
        <v>2838</v>
      </c>
      <c r="C87" s="363" t="s">
        <v>2839</v>
      </c>
      <c r="D87" s="363" t="s">
        <v>2840</v>
      </c>
    </row>
    <row r="88" spans="1:4" s="343" customFormat="1">
      <c r="A88" s="343" t="s">
        <v>2849</v>
      </c>
      <c r="B88" s="367" t="s">
        <v>2850</v>
      </c>
      <c r="C88" s="361"/>
      <c r="D88" s="343" t="s">
        <v>2907</v>
      </c>
    </row>
    <row r="89" spans="1:4" s="343" customFormat="1">
      <c r="A89" s="343" t="s">
        <v>2863</v>
      </c>
      <c r="B89" s="366" t="s">
        <v>2859</v>
      </c>
      <c r="C89" s="375"/>
      <c r="D89" s="343" t="s">
        <v>2908</v>
      </c>
    </row>
    <row r="90" spans="1:4" s="343" customFormat="1">
      <c r="A90" s="343" t="s">
        <v>2865</v>
      </c>
      <c r="B90" s="366" t="s">
        <v>2861</v>
      </c>
      <c r="C90" s="378"/>
      <c r="D90" s="343" t="s">
        <v>3022</v>
      </c>
    </row>
    <row r="91" spans="1:4" s="343" customFormat="1">
      <c r="A91" s="343" t="s">
        <v>2864</v>
      </c>
      <c r="B91" s="366" t="s">
        <v>2860</v>
      </c>
      <c r="C91" s="377"/>
      <c r="D91" s="343" t="s">
        <v>2909</v>
      </c>
    </row>
    <row r="92" spans="1:4" s="343" customFormat="1">
      <c r="A92" s="343" t="s">
        <v>2862</v>
      </c>
      <c r="B92" s="366" t="s">
        <v>2879</v>
      </c>
      <c r="C92" s="376"/>
      <c r="D92" s="343" t="s">
        <v>2910</v>
      </c>
    </row>
    <row r="93" spans="1:4" s="343" customFormat="1">
      <c r="A93" s="343" t="s">
        <v>2842</v>
      </c>
      <c r="B93" s="367" t="s">
        <v>2852</v>
      </c>
      <c r="C93" s="369"/>
      <c r="D93" s="343" t="s">
        <v>2911</v>
      </c>
    </row>
    <row r="94" spans="1:4" s="343" customFormat="1">
      <c r="A94" s="343" t="s">
        <v>2848</v>
      </c>
      <c r="B94" s="367" t="s">
        <v>2853</v>
      </c>
      <c r="C94" s="370"/>
      <c r="D94" s="343" t="s">
        <v>2912</v>
      </c>
    </row>
    <row r="95" spans="1:4" s="343" customFormat="1">
      <c r="A95" s="343" t="s">
        <v>2855</v>
      </c>
      <c r="B95" s="367" t="s">
        <v>2856</v>
      </c>
      <c r="C95" s="371"/>
      <c r="D95" s="343" t="s">
        <v>2913</v>
      </c>
    </row>
    <row r="96" spans="1:4" s="343" customFormat="1">
      <c r="A96" s="343" t="s">
        <v>2847</v>
      </c>
      <c r="B96" s="366" t="s">
        <v>2858</v>
      </c>
      <c r="C96" s="374"/>
      <c r="D96" s="343" t="s">
        <v>2914</v>
      </c>
    </row>
    <row r="97" spans="1:5" s="343" customFormat="1">
      <c r="B97" s="366"/>
      <c r="C97" s="358"/>
    </row>
    <row r="98" spans="1:5" s="343" customFormat="1">
      <c r="A98" s="333" t="s">
        <v>2905</v>
      </c>
      <c r="B98" s="364"/>
      <c r="C98" s="331"/>
      <c r="D98" s="331"/>
    </row>
    <row r="99" spans="1:5" s="343" customFormat="1">
      <c r="A99" s="363" t="s">
        <v>2837</v>
      </c>
      <c r="B99" s="365" t="s">
        <v>2838</v>
      </c>
      <c r="C99" s="363" t="s">
        <v>2839</v>
      </c>
      <c r="D99" s="363" t="s">
        <v>2840</v>
      </c>
    </row>
    <row r="100" spans="1:5" s="343" customFormat="1">
      <c r="A100" s="343" t="s">
        <v>2855</v>
      </c>
      <c r="B100" s="367" t="s">
        <v>2856</v>
      </c>
      <c r="C100" s="371"/>
      <c r="D100" s="343" t="s">
        <v>3040</v>
      </c>
    </row>
    <row r="101" spans="1:5" s="343" customFormat="1">
      <c r="A101" s="343" t="s">
        <v>2862</v>
      </c>
      <c r="B101" s="366" t="s">
        <v>2879</v>
      </c>
      <c r="C101" s="376"/>
      <c r="D101" s="358" t="s">
        <v>3041</v>
      </c>
    </row>
    <row r="102" spans="1:5" s="343" customFormat="1">
      <c r="A102" s="343" t="s">
        <v>2848</v>
      </c>
      <c r="B102" s="367" t="s">
        <v>2853</v>
      </c>
      <c r="C102" s="370"/>
      <c r="D102" s="343" t="s">
        <v>3031</v>
      </c>
    </row>
    <row r="103" spans="1:5" s="343" customFormat="1">
      <c r="A103" s="343" t="s">
        <v>2863</v>
      </c>
      <c r="B103" s="366" t="s">
        <v>2859</v>
      </c>
      <c r="C103" s="375"/>
      <c r="D103" s="343" t="s">
        <v>3032</v>
      </c>
    </row>
    <row r="104" spans="1:5" s="343" customFormat="1">
      <c r="A104" s="343" t="s">
        <v>2849</v>
      </c>
      <c r="B104" s="367" t="s">
        <v>2850</v>
      </c>
      <c r="C104" s="361"/>
      <c r="D104" s="358" t="s">
        <v>2904</v>
      </c>
    </row>
    <row r="105" spans="1:5" s="343" customFormat="1">
      <c r="B105" s="366"/>
      <c r="C105" s="358"/>
    </row>
    <row r="106" spans="1:5">
      <c r="A106" s="333" t="s">
        <v>2841</v>
      </c>
      <c r="B106" s="364"/>
      <c r="C106" s="331"/>
      <c r="D106" s="331"/>
    </row>
    <row r="107" spans="1:5">
      <c r="A107" s="363" t="s">
        <v>2837</v>
      </c>
      <c r="B107" s="365" t="s">
        <v>2838</v>
      </c>
      <c r="C107" s="363" t="s">
        <v>2839</v>
      </c>
      <c r="D107" s="363" t="s">
        <v>2840</v>
      </c>
    </row>
    <row r="108" spans="1:5">
      <c r="A108" s="343" t="s">
        <v>2862</v>
      </c>
      <c r="B108" s="366" t="s">
        <v>2879</v>
      </c>
      <c r="C108" s="376"/>
      <c r="D108" t="s">
        <v>2367</v>
      </c>
    </row>
    <row r="109" spans="1:5">
      <c r="A109" t="s">
        <v>2842</v>
      </c>
      <c r="B109" s="367" t="s">
        <v>2852</v>
      </c>
      <c r="C109" s="369"/>
      <c r="D109" t="s">
        <v>2369</v>
      </c>
    </row>
    <row r="110" spans="1:5">
      <c r="A110" t="s">
        <v>2848</v>
      </c>
      <c r="B110" s="367" t="s">
        <v>2853</v>
      </c>
      <c r="C110" s="370"/>
      <c r="D110" t="s">
        <v>2368</v>
      </c>
    </row>
    <row r="111" spans="1:5">
      <c r="A111" t="s">
        <v>2847</v>
      </c>
      <c r="B111" s="366" t="s">
        <v>2858</v>
      </c>
      <c r="C111" s="372"/>
      <c r="D111" t="s">
        <v>2844</v>
      </c>
      <c r="E111" s="367"/>
    </row>
    <row r="112" spans="1:5">
      <c r="A112" s="343" t="s">
        <v>2863</v>
      </c>
      <c r="B112" s="366" t="s">
        <v>2859</v>
      </c>
      <c r="C112" s="375"/>
      <c r="D112" t="s">
        <v>2845</v>
      </c>
    </row>
    <row r="113" spans="1:4">
      <c r="A113" t="s">
        <v>2849</v>
      </c>
      <c r="B113" s="367" t="s">
        <v>2850</v>
      </c>
      <c r="C113" s="361"/>
      <c r="D113" t="s">
        <v>2370</v>
      </c>
    </row>
    <row r="114" spans="1:4">
      <c r="A114" t="s">
        <v>2855</v>
      </c>
      <c r="B114" s="367" t="s">
        <v>2856</v>
      </c>
      <c r="C114" s="371"/>
      <c r="D114" t="s">
        <v>2854</v>
      </c>
    </row>
    <row r="116" spans="1:4">
      <c r="A116" s="333" t="s">
        <v>2889</v>
      </c>
      <c r="B116" s="364"/>
      <c r="C116" s="331"/>
      <c r="D116" s="331"/>
    </row>
    <row r="117" spans="1:4">
      <c r="A117" s="363" t="s">
        <v>2837</v>
      </c>
      <c r="B117" s="365" t="s">
        <v>2838</v>
      </c>
      <c r="C117" s="363" t="s">
        <v>2839</v>
      </c>
      <c r="D117" s="363" t="s">
        <v>2840</v>
      </c>
    </row>
    <row r="118" spans="1:4">
      <c r="A118" s="343" t="s">
        <v>2848</v>
      </c>
      <c r="B118" s="367" t="s">
        <v>2853</v>
      </c>
      <c r="C118" s="370"/>
      <c r="D118" t="s">
        <v>164</v>
      </c>
    </row>
    <row r="119" spans="1:4">
      <c r="A119" s="343" t="s">
        <v>2836</v>
      </c>
      <c r="B119" s="368" t="s">
        <v>2843</v>
      </c>
      <c r="C119" s="362"/>
      <c r="D119" t="s">
        <v>2891</v>
      </c>
    </row>
    <row r="120" spans="1:4">
      <c r="A120" s="343" t="s">
        <v>2888</v>
      </c>
      <c r="B120" s="366" t="s">
        <v>2882</v>
      </c>
      <c r="C120" s="385"/>
      <c r="D120" t="s">
        <v>2898</v>
      </c>
    </row>
    <row r="121" spans="1:4">
      <c r="A121" s="343" t="s">
        <v>2855</v>
      </c>
      <c r="B121" s="367" t="s">
        <v>2856</v>
      </c>
      <c r="C121" s="371"/>
      <c r="D121" t="s">
        <v>2892</v>
      </c>
    </row>
    <row r="122" spans="1:4">
      <c r="A122" s="343" t="s">
        <v>2864</v>
      </c>
      <c r="B122" s="366" t="s">
        <v>2860</v>
      </c>
      <c r="C122" s="377"/>
      <c r="D122" t="s">
        <v>2893</v>
      </c>
    </row>
    <row r="123" spans="1:4">
      <c r="A123" s="343" t="s">
        <v>2863</v>
      </c>
      <c r="B123" s="366" t="s">
        <v>2859</v>
      </c>
      <c r="C123" s="375"/>
      <c r="D123" t="s">
        <v>2894</v>
      </c>
    </row>
    <row r="124" spans="1:4">
      <c r="A124" s="343" t="s">
        <v>2883</v>
      </c>
      <c r="B124" s="366" t="s">
        <v>2880</v>
      </c>
      <c r="C124" s="384"/>
      <c r="D124" t="s">
        <v>2895</v>
      </c>
    </row>
    <row r="125" spans="1:4">
      <c r="A125" s="343" t="s">
        <v>2849</v>
      </c>
      <c r="B125" s="367" t="s">
        <v>2850</v>
      </c>
      <c r="C125" s="361"/>
      <c r="D125" t="s">
        <v>2899</v>
      </c>
    </row>
    <row r="126" spans="1:4">
      <c r="A126" s="343" t="s">
        <v>2862</v>
      </c>
      <c r="B126" s="366" t="s">
        <v>2879</v>
      </c>
      <c r="C126" s="376"/>
      <c r="D126" t="s">
        <v>2565</v>
      </c>
    </row>
    <row r="127" spans="1:4">
      <c r="A127" s="343" t="s">
        <v>2865</v>
      </c>
      <c r="B127" s="366" t="s">
        <v>2861</v>
      </c>
      <c r="C127" s="378"/>
      <c r="D127" t="s">
        <v>2566</v>
      </c>
    </row>
    <row r="128" spans="1:4">
      <c r="A128" s="343" t="s">
        <v>2842</v>
      </c>
      <c r="B128" s="367" t="s">
        <v>2852</v>
      </c>
      <c r="C128" s="369"/>
      <c r="D128" t="s">
        <v>2890</v>
      </c>
    </row>
    <row r="130" spans="1:8">
      <c r="A130" s="333" t="s">
        <v>2915</v>
      </c>
      <c r="B130" s="364"/>
      <c r="C130" s="331"/>
      <c r="D130" s="331"/>
    </row>
    <row r="131" spans="1:8">
      <c r="A131" s="363" t="s">
        <v>2837</v>
      </c>
      <c r="B131" s="365" t="s">
        <v>2838</v>
      </c>
      <c r="C131" s="363" t="s">
        <v>2839</v>
      </c>
      <c r="D131" s="363" t="s">
        <v>2840</v>
      </c>
      <c r="F131" s="358"/>
      <c r="G131" s="358"/>
      <c r="H131" s="358"/>
    </row>
    <row r="132" spans="1:8">
      <c r="A132" s="343" t="s">
        <v>2855</v>
      </c>
      <c r="B132" s="367" t="s">
        <v>2856</v>
      </c>
      <c r="C132" s="371"/>
      <c r="D132" t="s">
        <v>2916</v>
      </c>
      <c r="F132" s="358"/>
      <c r="G132" s="386"/>
      <c r="H132" s="358"/>
    </row>
    <row r="133" spans="1:8">
      <c r="A133" s="343" t="s">
        <v>2842</v>
      </c>
      <c r="B133" s="367" t="s">
        <v>2852</v>
      </c>
      <c r="C133" s="369"/>
      <c r="D133" t="s">
        <v>3144</v>
      </c>
      <c r="F133" s="358"/>
      <c r="G133" s="386"/>
      <c r="H133" s="358"/>
    </row>
    <row r="134" spans="1:8">
      <c r="A134" s="343" t="s">
        <v>2862</v>
      </c>
      <c r="B134" s="366" t="s">
        <v>2879</v>
      </c>
      <c r="C134" s="376"/>
      <c r="D134" t="s">
        <v>2917</v>
      </c>
      <c r="F134" s="358"/>
      <c r="G134" s="379"/>
      <c r="H134" s="358"/>
    </row>
    <row r="135" spans="1:8">
      <c r="A135" s="343" t="s">
        <v>2863</v>
      </c>
      <c r="B135" s="366" t="s">
        <v>2859</v>
      </c>
      <c r="C135" s="375"/>
      <c r="D135" t="s">
        <v>2918</v>
      </c>
      <c r="F135" s="358"/>
      <c r="G135" s="379"/>
      <c r="H135" s="358"/>
    </row>
    <row r="136" spans="1:8">
      <c r="A136" s="343" t="s">
        <v>2848</v>
      </c>
      <c r="B136" s="367" t="s">
        <v>2853</v>
      </c>
      <c r="C136" s="370"/>
      <c r="D136" t="s">
        <v>2919</v>
      </c>
      <c r="F136" s="358"/>
      <c r="G136" s="386"/>
      <c r="H136" s="358"/>
    </row>
    <row r="137" spans="1:8">
      <c r="A137" s="343" t="s">
        <v>2849</v>
      </c>
      <c r="B137" s="367" t="s">
        <v>2850</v>
      </c>
      <c r="C137" s="361"/>
      <c r="D137" t="s">
        <v>152</v>
      </c>
      <c r="F137" s="358"/>
      <c r="G137" s="386"/>
      <c r="H137" s="358"/>
    </row>
    <row r="138" spans="1:8">
      <c r="F138" s="358"/>
      <c r="G138" s="358"/>
      <c r="H138" s="358"/>
    </row>
    <row r="139" spans="1:8">
      <c r="A139" s="333" t="s">
        <v>2920</v>
      </c>
      <c r="B139" s="364"/>
      <c r="C139" s="331"/>
      <c r="D139" s="331"/>
      <c r="F139" s="358"/>
      <c r="G139" s="358"/>
      <c r="H139" s="358"/>
    </row>
    <row r="140" spans="1:8">
      <c r="A140" s="363" t="s">
        <v>2837</v>
      </c>
      <c r="B140" s="365" t="s">
        <v>2838</v>
      </c>
      <c r="C140" s="363" t="s">
        <v>2839</v>
      </c>
      <c r="D140" s="363" t="s">
        <v>2840</v>
      </c>
    </row>
    <row r="141" spans="1:8">
      <c r="A141" s="343" t="s">
        <v>2849</v>
      </c>
      <c r="B141" s="367" t="s">
        <v>2850</v>
      </c>
      <c r="C141" s="361"/>
      <c r="D141" t="s">
        <v>135</v>
      </c>
    </row>
    <row r="142" spans="1:8">
      <c r="A142" s="343" t="s">
        <v>2855</v>
      </c>
      <c r="B142" s="367" t="s">
        <v>2856</v>
      </c>
      <c r="C142" s="371"/>
      <c r="D142" t="s">
        <v>134</v>
      </c>
    </row>
    <row r="143" spans="1:8">
      <c r="A143" s="343" t="s">
        <v>2862</v>
      </c>
      <c r="B143" s="366" t="s">
        <v>2879</v>
      </c>
      <c r="C143" s="376"/>
      <c r="D143" t="s">
        <v>133</v>
      </c>
    </row>
    <row r="144" spans="1:8">
      <c r="A144" s="343" t="s">
        <v>2863</v>
      </c>
      <c r="B144" s="366" t="s">
        <v>2859</v>
      </c>
      <c r="C144" s="375"/>
      <c r="D144" t="s">
        <v>131</v>
      </c>
    </row>
    <row r="145" spans="1:4">
      <c r="A145" s="343" t="s">
        <v>2848</v>
      </c>
      <c r="B145" s="367" t="s">
        <v>2853</v>
      </c>
      <c r="C145" s="370"/>
      <c r="D145" t="s">
        <v>130</v>
      </c>
    </row>
    <row r="147" spans="1:4">
      <c r="A147" s="333" t="s">
        <v>2921</v>
      </c>
      <c r="B147" s="364"/>
      <c r="C147" s="331"/>
      <c r="D147" s="331"/>
    </row>
    <row r="148" spans="1:4">
      <c r="A148" s="363" t="s">
        <v>2837</v>
      </c>
      <c r="B148" s="365" t="s">
        <v>2838</v>
      </c>
      <c r="C148" s="363" t="s">
        <v>2839</v>
      </c>
      <c r="D148" s="363" t="s">
        <v>2840</v>
      </c>
    </row>
    <row r="149" spans="1:4">
      <c r="A149" s="343" t="s">
        <v>2836</v>
      </c>
      <c r="B149" s="368" t="s">
        <v>2843</v>
      </c>
      <c r="C149" s="362"/>
      <c r="D149" t="s">
        <v>185</v>
      </c>
    </row>
    <row r="150" spans="1:4">
      <c r="A150" s="343" t="s">
        <v>2855</v>
      </c>
      <c r="B150" s="367" t="s">
        <v>2856</v>
      </c>
      <c r="C150" s="371"/>
      <c r="D150" t="s">
        <v>311</v>
      </c>
    </row>
    <row r="151" spans="1:4">
      <c r="A151" s="343" t="s">
        <v>2842</v>
      </c>
      <c r="B151" s="367" t="s">
        <v>2852</v>
      </c>
      <c r="C151" s="369"/>
      <c r="D151" t="s">
        <v>312</v>
      </c>
    </row>
    <row r="153" spans="1:4" s="343" customFormat="1">
      <c r="A153" s="333" t="s">
        <v>2968</v>
      </c>
      <c r="B153" s="364"/>
      <c r="C153" s="331"/>
      <c r="D153" s="331"/>
    </row>
    <row r="154" spans="1:4" s="343" customFormat="1">
      <c r="A154" s="363" t="s">
        <v>2837</v>
      </c>
      <c r="B154" s="365" t="s">
        <v>2838</v>
      </c>
      <c r="C154" s="363" t="s">
        <v>2839</v>
      </c>
      <c r="D154" s="363" t="s">
        <v>2840</v>
      </c>
    </row>
    <row r="155" spans="1:4" s="343" customFormat="1">
      <c r="A155" s="343" t="s">
        <v>2847</v>
      </c>
      <c r="B155" s="366" t="s">
        <v>2858</v>
      </c>
      <c r="C155" s="372"/>
      <c r="D155" s="343" t="s">
        <v>2781</v>
      </c>
    </row>
    <row r="156" spans="1:4" s="343" customFormat="1">
      <c r="A156" s="343" t="s">
        <v>2862</v>
      </c>
      <c r="B156" s="366" t="s">
        <v>2879</v>
      </c>
      <c r="C156" s="376"/>
      <c r="D156" s="343" t="s">
        <v>102</v>
      </c>
    </row>
    <row r="157" spans="1:4" s="343" customFormat="1">
      <c r="A157" s="343" t="s">
        <v>2848</v>
      </c>
      <c r="B157" s="367" t="s">
        <v>2853</v>
      </c>
      <c r="C157" s="370"/>
      <c r="D157" s="343" t="s">
        <v>96</v>
      </c>
    </row>
    <row r="158" spans="1:4" s="343" customFormat="1">
      <c r="A158" s="343" t="s">
        <v>2883</v>
      </c>
      <c r="B158" s="366" t="s">
        <v>2880</v>
      </c>
      <c r="C158" s="384"/>
      <c r="D158" s="343" t="s">
        <v>2969</v>
      </c>
    </row>
    <row r="159" spans="1:4" s="343" customFormat="1">
      <c r="A159" s="343" t="s">
        <v>2863</v>
      </c>
      <c r="B159" s="366" t="s">
        <v>2859</v>
      </c>
      <c r="C159" s="375"/>
      <c r="D159" s="343" t="s">
        <v>2970</v>
      </c>
    </row>
    <row r="160" spans="1:4" s="343" customFormat="1">
      <c r="A160" s="343" t="s">
        <v>2855</v>
      </c>
      <c r="B160" s="367" t="s">
        <v>2856</v>
      </c>
      <c r="C160" s="371"/>
      <c r="D160" s="343" t="s">
        <v>107</v>
      </c>
    </row>
    <row r="161" spans="1:4" s="343" customFormat="1">
      <c r="A161" s="343" t="s">
        <v>2864</v>
      </c>
      <c r="B161" s="366" t="s">
        <v>2860</v>
      </c>
      <c r="C161" s="377"/>
      <c r="D161" s="343" t="s">
        <v>106</v>
      </c>
    </row>
    <row r="162" spans="1:4" s="343" customFormat="1">
      <c r="A162" s="343" t="s">
        <v>2849</v>
      </c>
      <c r="B162" s="367" t="s">
        <v>2850</v>
      </c>
      <c r="C162" s="361"/>
      <c r="D162" s="343" t="s">
        <v>105</v>
      </c>
    </row>
    <row r="163" spans="1:4" s="343" customFormat="1">
      <c r="A163" s="343" t="s">
        <v>2842</v>
      </c>
      <c r="B163" s="367" t="s">
        <v>2852</v>
      </c>
      <c r="C163" s="369"/>
      <c r="D163" s="343" t="s">
        <v>104</v>
      </c>
    </row>
    <row r="164" spans="1:4" s="343" customFormat="1">
      <c r="B164" s="366"/>
    </row>
    <row r="165" spans="1:4" s="343" customFormat="1">
      <c r="A165" s="333" t="s">
        <v>2973</v>
      </c>
      <c r="B165" s="364"/>
      <c r="C165" s="331"/>
      <c r="D165" s="331"/>
    </row>
    <row r="166" spans="1:4" s="343" customFormat="1">
      <c r="A166" s="363" t="s">
        <v>2837</v>
      </c>
      <c r="B166" s="365" t="s">
        <v>2838</v>
      </c>
      <c r="C166" s="363" t="s">
        <v>2839</v>
      </c>
      <c r="D166" s="363" t="s">
        <v>2840</v>
      </c>
    </row>
    <row r="167" spans="1:4" s="343" customFormat="1">
      <c r="A167" s="343" t="s">
        <v>2847</v>
      </c>
      <c r="B167" s="366" t="s">
        <v>2858</v>
      </c>
      <c r="C167" s="372"/>
      <c r="D167" s="343" t="s">
        <v>2781</v>
      </c>
    </row>
    <row r="168" spans="1:4" s="343" customFormat="1">
      <c r="A168" s="343" t="s">
        <v>2865</v>
      </c>
      <c r="B168" s="366" t="s">
        <v>2861</v>
      </c>
      <c r="C168" s="378"/>
      <c r="D168" s="343" t="s">
        <v>2923</v>
      </c>
    </row>
    <row r="169" spans="1:4" s="343" customFormat="1">
      <c r="A169" s="343" t="s">
        <v>2855</v>
      </c>
      <c r="B169" s="367" t="s">
        <v>2856</v>
      </c>
      <c r="C169" s="371"/>
      <c r="D169" s="343" t="s">
        <v>101</v>
      </c>
    </row>
    <row r="170" spans="1:4" s="343" customFormat="1">
      <c r="A170" s="343" t="s">
        <v>2862</v>
      </c>
      <c r="B170" s="366" t="s">
        <v>2879</v>
      </c>
      <c r="C170" s="376"/>
      <c r="D170" s="343" t="s">
        <v>102</v>
      </c>
    </row>
    <row r="171" spans="1:4" s="343" customFormat="1">
      <c r="A171" s="343" t="s">
        <v>2848</v>
      </c>
      <c r="B171" s="367" t="s">
        <v>2853</v>
      </c>
      <c r="C171" s="370"/>
      <c r="D171" s="343" t="s">
        <v>96</v>
      </c>
    </row>
    <row r="172" spans="1:4" s="343" customFormat="1">
      <c r="A172" s="343" t="s">
        <v>2863</v>
      </c>
      <c r="B172" s="366" t="s">
        <v>2859</v>
      </c>
      <c r="C172" s="375"/>
      <c r="D172" s="343" t="s">
        <v>2971</v>
      </c>
    </row>
    <row r="173" spans="1:4" s="343" customFormat="1">
      <c r="A173" s="343" t="s">
        <v>2842</v>
      </c>
      <c r="B173" s="367" t="s">
        <v>2852</v>
      </c>
      <c r="C173" s="369"/>
      <c r="D173" s="343" t="s">
        <v>501</v>
      </c>
    </row>
    <row r="174" spans="1:4" s="343" customFormat="1">
      <c r="A174" s="343" t="s">
        <v>2932</v>
      </c>
      <c r="B174" s="367" t="s">
        <v>2934</v>
      </c>
      <c r="C174" s="387"/>
      <c r="D174" s="343" t="s">
        <v>2931</v>
      </c>
    </row>
    <row r="175" spans="1:4" s="343" customFormat="1">
      <c r="A175" s="343" t="s">
        <v>2933</v>
      </c>
      <c r="B175" s="367">
        <v>740000</v>
      </c>
      <c r="C175" s="388"/>
      <c r="D175" s="343" t="s">
        <v>2778</v>
      </c>
    </row>
    <row r="176" spans="1:4" s="343" customFormat="1">
      <c r="A176" s="343" t="s">
        <v>2849</v>
      </c>
      <c r="B176" s="367" t="s">
        <v>2850</v>
      </c>
      <c r="C176" s="361"/>
      <c r="D176" s="343" t="s">
        <v>2972</v>
      </c>
    </row>
    <row r="177" spans="1:4" s="343" customFormat="1">
      <c r="B177" s="366"/>
    </row>
    <row r="178" spans="1:4" s="343" customFormat="1">
      <c r="A178" s="333" t="s">
        <v>2974</v>
      </c>
      <c r="B178" s="364"/>
      <c r="C178" s="331"/>
      <c r="D178" s="331"/>
    </row>
    <row r="179" spans="1:4" s="343" customFormat="1">
      <c r="A179" s="363" t="s">
        <v>2837</v>
      </c>
      <c r="B179" s="365" t="s">
        <v>2838</v>
      </c>
      <c r="C179" s="363" t="s">
        <v>2839</v>
      </c>
      <c r="D179" s="363" t="s">
        <v>2840</v>
      </c>
    </row>
    <row r="180" spans="1:4" s="343" customFormat="1">
      <c r="A180" s="343" t="s">
        <v>2847</v>
      </c>
      <c r="B180" s="366" t="s">
        <v>2858</v>
      </c>
      <c r="C180" s="372"/>
      <c r="D180" s="343" t="s">
        <v>2781</v>
      </c>
    </row>
    <row r="181" spans="1:4" s="343" customFormat="1">
      <c r="A181" s="343" t="s">
        <v>2842</v>
      </c>
      <c r="B181" s="367" t="s">
        <v>2852</v>
      </c>
      <c r="C181" s="369"/>
      <c r="D181" s="343" t="s">
        <v>501</v>
      </c>
    </row>
    <row r="182" spans="1:4" s="343" customFormat="1">
      <c r="A182" s="343" t="s">
        <v>2865</v>
      </c>
      <c r="B182" s="366" t="s">
        <v>2861</v>
      </c>
      <c r="C182" s="378"/>
      <c r="D182" s="343" t="s">
        <v>2923</v>
      </c>
    </row>
    <row r="183" spans="1:4" s="343" customFormat="1">
      <c r="A183" s="343" t="s">
        <v>2855</v>
      </c>
      <c r="B183" s="367" t="s">
        <v>2856</v>
      </c>
      <c r="C183" s="371"/>
      <c r="D183" s="343" t="s">
        <v>101</v>
      </c>
    </row>
    <row r="184" spans="1:4" s="343" customFormat="1">
      <c r="A184" s="343" t="s">
        <v>2883</v>
      </c>
      <c r="B184" s="366" t="s">
        <v>2880</v>
      </c>
      <c r="C184" s="384"/>
      <c r="D184" s="343" t="s">
        <v>2967</v>
      </c>
    </row>
    <row r="185" spans="1:4" s="343" customFormat="1">
      <c r="A185" s="343" t="s">
        <v>2932</v>
      </c>
      <c r="B185" s="367" t="s">
        <v>2934</v>
      </c>
      <c r="C185" s="387"/>
      <c r="D185" s="343" t="s">
        <v>2931</v>
      </c>
    </row>
    <row r="186" spans="1:4" s="343" customFormat="1">
      <c r="A186" s="343" t="s">
        <v>2849</v>
      </c>
      <c r="B186" s="367" t="s">
        <v>2850</v>
      </c>
      <c r="C186" s="361"/>
      <c r="D186" s="343" t="s">
        <v>2972</v>
      </c>
    </row>
    <row r="187" spans="1:4" s="343" customFormat="1">
      <c r="A187" s="343" t="s">
        <v>2863</v>
      </c>
      <c r="B187" s="366" t="s">
        <v>2859</v>
      </c>
      <c r="C187" s="375"/>
      <c r="D187" s="343" t="s">
        <v>2971</v>
      </c>
    </row>
    <row r="188" spans="1:4" s="343" customFormat="1">
      <c r="A188" s="343" t="s">
        <v>2848</v>
      </c>
      <c r="B188" s="367" t="s">
        <v>2853</v>
      </c>
      <c r="C188" s="370"/>
      <c r="D188" s="343" t="s">
        <v>96</v>
      </c>
    </row>
    <row r="189" spans="1:4" s="343" customFormat="1">
      <c r="A189" s="343" t="s">
        <v>2862</v>
      </c>
      <c r="B189" s="366" t="s">
        <v>2879</v>
      </c>
      <c r="C189" s="376"/>
      <c r="D189" s="343" t="s">
        <v>102</v>
      </c>
    </row>
    <row r="190" spans="1:4" s="343" customFormat="1">
      <c r="B190" s="366"/>
    </row>
    <row r="191" spans="1:4">
      <c r="A191" s="333" t="s">
        <v>2948</v>
      </c>
      <c r="B191" s="364"/>
      <c r="C191" s="331"/>
      <c r="D191" s="331"/>
    </row>
    <row r="192" spans="1:4">
      <c r="A192" s="363" t="s">
        <v>2837</v>
      </c>
      <c r="B192" s="365" t="s">
        <v>2838</v>
      </c>
      <c r="C192" s="363" t="s">
        <v>2839</v>
      </c>
      <c r="D192" s="363" t="s">
        <v>2840</v>
      </c>
    </row>
    <row r="193" spans="1:5">
      <c r="A193" s="343" t="s">
        <v>2847</v>
      </c>
      <c r="B193" s="366" t="s">
        <v>2858</v>
      </c>
      <c r="C193" s="372"/>
      <c r="D193" s="343" t="s">
        <v>489</v>
      </c>
    </row>
    <row r="194" spans="1:5">
      <c r="A194" s="343" t="s">
        <v>2888</v>
      </c>
      <c r="B194" s="366" t="s">
        <v>2882</v>
      </c>
      <c r="C194" s="385"/>
      <c r="D194" t="s">
        <v>2922</v>
      </c>
    </row>
    <row r="195" spans="1:5" s="343" customFormat="1">
      <c r="A195" s="343" t="s">
        <v>2887</v>
      </c>
      <c r="B195" s="366" t="s">
        <v>2881</v>
      </c>
      <c r="C195" s="383"/>
      <c r="D195" s="343" t="s">
        <v>2780</v>
      </c>
    </row>
    <row r="196" spans="1:5">
      <c r="A196" s="343" t="s">
        <v>2855</v>
      </c>
      <c r="B196" s="367" t="s">
        <v>2856</v>
      </c>
      <c r="C196" s="371"/>
      <c r="D196" t="s">
        <v>101</v>
      </c>
    </row>
    <row r="197" spans="1:5">
      <c r="A197" s="343" t="s">
        <v>2862</v>
      </c>
      <c r="B197" s="366" t="s">
        <v>2879</v>
      </c>
      <c r="C197" s="376"/>
      <c r="D197" t="s">
        <v>2929</v>
      </c>
      <c r="E197" s="343"/>
    </row>
    <row r="198" spans="1:5">
      <c r="A198" s="343" t="s">
        <v>2883</v>
      </c>
      <c r="B198" s="366" t="s">
        <v>2880</v>
      </c>
      <c r="C198" s="384"/>
      <c r="D198" t="s">
        <v>2930</v>
      </c>
      <c r="E198" s="343"/>
    </row>
    <row r="199" spans="1:5">
      <c r="A199" s="343" t="s">
        <v>2836</v>
      </c>
      <c r="B199" s="368" t="s">
        <v>2843</v>
      </c>
      <c r="C199" s="362"/>
      <c r="D199" t="s">
        <v>98</v>
      </c>
      <c r="E199" s="343"/>
    </row>
    <row r="200" spans="1:5">
      <c r="A200" s="343" t="s">
        <v>2864</v>
      </c>
      <c r="B200" s="366" t="s">
        <v>2860</v>
      </c>
      <c r="C200" s="377"/>
      <c r="D200" t="s">
        <v>97</v>
      </c>
    </row>
    <row r="201" spans="1:5">
      <c r="A201" s="343" t="s">
        <v>2849</v>
      </c>
      <c r="B201" s="367" t="s">
        <v>2850</v>
      </c>
      <c r="C201" s="361"/>
      <c r="D201" t="s">
        <v>2985</v>
      </c>
    </row>
    <row r="202" spans="1:5">
      <c r="A202" s="343" t="s">
        <v>2848</v>
      </c>
      <c r="B202" s="367" t="s">
        <v>2853</v>
      </c>
      <c r="C202" s="370"/>
      <c r="D202" t="s">
        <v>96</v>
      </c>
    </row>
    <row r="203" spans="1:5">
      <c r="A203" s="358" t="s">
        <v>2872</v>
      </c>
      <c r="B203" s="379" t="s">
        <v>2871</v>
      </c>
      <c r="C203" s="380"/>
      <c r="D203" t="s">
        <v>498</v>
      </c>
    </row>
    <row r="204" spans="1:5">
      <c r="A204" s="343" t="s">
        <v>2842</v>
      </c>
      <c r="B204" s="367" t="s">
        <v>2852</v>
      </c>
      <c r="C204" s="369"/>
      <c r="D204" t="s">
        <v>501</v>
      </c>
    </row>
    <row r="205" spans="1:5" s="343" customFormat="1">
      <c r="A205" s="343" t="s">
        <v>2933</v>
      </c>
      <c r="B205" s="367">
        <v>740000</v>
      </c>
      <c r="C205" s="388"/>
      <c r="D205" s="343" t="s">
        <v>2778</v>
      </c>
    </row>
    <row r="206" spans="1:5" s="343" customFormat="1"/>
    <row r="207" spans="1:5">
      <c r="A207" s="333" t="s">
        <v>3130</v>
      </c>
      <c r="B207" s="364"/>
      <c r="C207" s="331"/>
      <c r="D207" s="331"/>
    </row>
    <row r="208" spans="1:5">
      <c r="A208" s="363" t="s">
        <v>2837</v>
      </c>
      <c r="B208" s="365" t="s">
        <v>2838</v>
      </c>
      <c r="C208" s="363" t="s">
        <v>2839</v>
      </c>
      <c r="D208" s="363" t="s">
        <v>2840</v>
      </c>
    </row>
    <row r="209" spans="1:4">
      <c r="A209" s="343" t="s">
        <v>2847</v>
      </c>
      <c r="B209" s="366" t="s">
        <v>2858</v>
      </c>
      <c r="C209" s="372"/>
      <c r="D209" s="343" t="s">
        <v>2781</v>
      </c>
    </row>
    <row r="210" spans="1:4">
      <c r="A210" s="343" t="s">
        <v>2862</v>
      </c>
      <c r="B210" s="366" t="s">
        <v>2879</v>
      </c>
      <c r="C210" s="376"/>
      <c r="D210" s="343" t="s">
        <v>102</v>
      </c>
    </row>
    <row r="211" spans="1:4" s="343" customFormat="1">
      <c r="A211" s="343" t="s">
        <v>2865</v>
      </c>
      <c r="B211" s="366" t="s">
        <v>2861</v>
      </c>
      <c r="C211" s="378"/>
      <c r="D211" s="343" t="s">
        <v>2923</v>
      </c>
    </row>
    <row r="212" spans="1:4">
      <c r="A212" s="343" t="s">
        <v>2887</v>
      </c>
      <c r="B212" s="366" t="s">
        <v>2881</v>
      </c>
      <c r="C212" s="383"/>
      <c r="D212" s="343" t="s">
        <v>2780</v>
      </c>
    </row>
    <row r="213" spans="1:4">
      <c r="A213" s="343" t="s">
        <v>2888</v>
      </c>
      <c r="B213" s="366" t="s">
        <v>2882</v>
      </c>
      <c r="C213" s="385"/>
      <c r="D213" s="343" t="s">
        <v>2922</v>
      </c>
    </row>
    <row r="214" spans="1:4">
      <c r="A214" s="343" t="s">
        <v>2855</v>
      </c>
      <c r="B214" s="367" t="s">
        <v>2856</v>
      </c>
      <c r="C214" s="371"/>
      <c r="D214" s="343" t="s">
        <v>101</v>
      </c>
    </row>
    <row r="215" spans="1:4">
      <c r="A215" s="343" t="s">
        <v>2864</v>
      </c>
      <c r="B215" s="366" t="s">
        <v>2860</v>
      </c>
      <c r="C215" s="377"/>
      <c r="D215" s="343" t="s">
        <v>2987</v>
      </c>
    </row>
    <row r="216" spans="1:4">
      <c r="A216" s="343" t="s">
        <v>2842</v>
      </c>
      <c r="B216" s="367" t="s">
        <v>2852</v>
      </c>
      <c r="C216" s="369"/>
      <c r="D216" s="343" t="s">
        <v>2986</v>
      </c>
    </row>
    <row r="217" spans="1:4">
      <c r="A217" s="343" t="s">
        <v>2848</v>
      </c>
      <c r="B217" s="367" t="s">
        <v>2853</v>
      </c>
      <c r="C217" s="370"/>
      <c r="D217" s="343" t="s">
        <v>96</v>
      </c>
    </row>
    <row r="218" spans="1:4">
      <c r="A218" s="343" t="s">
        <v>2849</v>
      </c>
      <c r="B218" s="367" t="s">
        <v>2850</v>
      </c>
      <c r="C218" s="361"/>
      <c r="D218" s="343" t="s">
        <v>2985</v>
      </c>
    </row>
    <row r="219" spans="1:4">
      <c r="A219" s="343" t="s">
        <v>2933</v>
      </c>
      <c r="B219" s="367">
        <v>740000</v>
      </c>
      <c r="C219" s="388"/>
      <c r="D219" s="343" t="s">
        <v>2778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4" sqref="A4"/>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3369</v>
      </c>
      <c r="C2" s="434" t="s">
        <v>3380</v>
      </c>
    </row>
    <row r="3" spans="1:3">
      <c r="A3" s="8" t="s">
        <v>3505</v>
      </c>
      <c r="B3" s="8" t="s">
        <v>3504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38"/>
      <c r="B1" s="439"/>
      <c r="C1" s="439"/>
      <c r="D1" s="439"/>
      <c r="E1" s="438"/>
    </row>
    <row r="2" spans="1:8" ht="15.75">
      <c r="A2" s="470" t="s">
        <v>539</v>
      </c>
      <c r="B2" s="471"/>
      <c r="C2" s="81"/>
      <c r="D2" s="81"/>
      <c r="E2" s="81"/>
      <c r="F2" s="81"/>
      <c r="G2" s="81"/>
      <c r="H2" s="82" t="s">
        <v>540</v>
      </c>
    </row>
    <row r="3" spans="1:8" ht="15.75">
      <c r="A3" s="83"/>
      <c r="B3" s="84"/>
      <c r="C3" s="84"/>
      <c r="D3" s="84"/>
      <c r="E3" s="84"/>
      <c r="F3" s="84"/>
      <c r="G3" s="84"/>
      <c r="H3" s="85" t="s">
        <v>541</v>
      </c>
    </row>
    <row r="4" spans="1:8">
      <c r="A4" s="86"/>
      <c r="B4" s="87"/>
      <c r="C4" s="87"/>
      <c r="D4" s="87"/>
      <c r="E4" s="87"/>
      <c r="F4" s="87"/>
      <c r="G4" s="88"/>
      <c r="H4" s="85" t="s">
        <v>542</v>
      </c>
    </row>
    <row r="5" spans="1:8" ht="15.75" thickBot="1">
      <c r="A5" s="89"/>
      <c r="B5" s="90"/>
      <c r="C5" s="90"/>
      <c r="D5" s="90"/>
      <c r="E5" s="90"/>
      <c r="F5" s="90"/>
      <c r="G5" s="90"/>
      <c r="H5" s="91"/>
    </row>
    <row r="6" spans="1:8">
      <c r="A6" s="472" t="s">
        <v>543</v>
      </c>
      <c r="B6" s="92" t="s">
        <v>544</v>
      </c>
      <c r="C6" s="92" t="s">
        <v>545</v>
      </c>
      <c r="D6" s="92" t="s">
        <v>546</v>
      </c>
      <c r="E6" s="92" t="s">
        <v>547</v>
      </c>
      <c r="F6" s="92" t="s">
        <v>548</v>
      </c>
      <c r="G6" s="92" t="s">
        <v>549</v>
      </c>
      <c r="H6" s="93" t="s">
        <v>550</v>
      </c>
    </row>
    <row r="7" spans="1:8" ht="15.75" thickBot="1">
      <c r="A7" s="473"/>
      <c r="B7" s="474" t="s">
        <v>551</v>
      </c>
      <c r="C7" s="475"/>
      <c r="D7" s="475"/>
      <c r="E7" s="475"/>
      <c r="F7" s="475"/>
      <c r="G7" s="475"/>
      <c r="H7" s="476"/>
    </row>
    <row r="8" spans="1:8" ht="16.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5.7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5.7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580</v>
      </c>
      <c r="B34" s="95">
        <v>27566.307103419644</v>
      </c>
      <c r="C34" s="95">
        <v>0.48826677857</v>
      </c>
      <c r="D34" s="95">
        <v>0.78160963399831995</v>
      </c>
      <c r="E34" s="99" t="s">
        <v>557</v>
      </c>
      <c r="F34" s="99" t="s">
        <v>557</v>
      </c>
      <c r="G34" s="99" t="s">
        <v>557</v>
      </c>
      <c r="H34" s="99" t="s">
        <v>557</v>
      </c>
    </row>
    <row r="35" spans="1:8" ht="15.7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5.7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5.7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5.7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5.7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70" t="s">
        <v>611</v>
      </c>
      <c r="B63" s="471"/>
      <c r="C63" s="116"/>
      <c r="D63" s="116"/>
      <c r="E63" s="116"/>
      <c r="F63" s="116"/>
      <c r="G63" s="116"/>
      <c r="H63" s="116"/>
      <c r="I63" s="116"/>
      <c r="J63" s="82" t="s">
        <v>540</v>
      </c>
    </row>
    <row r="64" spans="1:10" ht="15.75">
      <c r="A64" s="83" t="s">
        <v>612</v>
      </c>
      <c r="B64" s="117"/>
      <c r="C64" s="118"/>
      <c r="D64" s="118"/>
      <c r="E64" s="118"/>
      <c r="F64" s="118"/>
      <c r="G64" s="118"/>
      <c r="H64" s="118"/>
      <c r="I64" s="119"/>
      <c r="J64" s="85" t="s">
        <v>541</v>
      </c>
    </row>
    <row r="65" spans="1:10" ht="16.5" thickBot="1">
      <c r="A65" s="83"/>
      <c r="B65" s="117"/>
      <c r="C65" s="118"/>
      <c r="D65" s="118"/>
      <c r="E65" s="118"/>
      <c r="F65" s="118"/>
      <c r="G65" s="118"/>
      <c r="H65" s="88"/>
      <c r="I65" s="119"/>
      <c r="J65" s="120" t="s">
        <v>542</v>
      </c>
    </row>
    <row r="66" spans="1:10">
      <c r="A66" s="477" t="s">
        <v>543</v>
      </c>
      <c r="B66" s="480" t="s">
        <v>613</v>
      </c>
      <c r="C66" s="481"/>
      <c r="D66" s="480" t="s">
        <v>614</v>
      </c>
      <c r="E66" s="482"/>
      <c r="F66" s="483"/>
      <c r="G66" s="480" t="s">
        <v>615</v>
      </c>
      <c r="H66" s="484"/>
      <c r="I66" s="484"/>
      <c r="J66" s="481"/>
    </row>
    <row r="67" spans="1:10">
      <c r="A67" s="478"/>
      <c r="B67" s="485" t="s">
        <v>616</v>
      </c>
      <c r="C67" s="486"/>
      <c r="D67" s="489" t="s">
        <v>617</v>
      </c>
      <c r="E67" s="491" t="s">
        <v>545</v>
      </c>
      <c r="F67" s="493" t="s">
        <v>546</v>
      </c>
      <c r="G67" s="495" t="s">
        <v>618</v>
      </c>
      <c r="H67" s="489" t="s">
        <v>545</v>
      </c>
      <c r="I67" s="489" t="s">
        <v>546</v>
      </c>
      <c r="J67" s="121" t="s">
        <v>544</v>
      </c>
    </row>
    <row r="68" spans="1:10">
      <c r="A68" s="478"/>
      <c r="B68" s="487"/>
      <c r="C68" s="488"/>
      <c r="D68" s="490"/>
      <c r="E68" s="492"/>
      <c r="F68" s="494"/>
      <c r="G68" s="496"/>
      <c r="H68" s="490"/>
      <c r="I68" s="490"/>
      <c r="J68" s="122" t="s">
        <v>619</v>
      </c>
    </row>
    <row r="69" spans="1:10" ht="15.75" thickBot="1">
      <c r="A69" s="479"/>
      <c r="B69" s="123" t="s">
        <v>620</v>
      </c>
      <c r="C69" s="124" t="s">
        <v>621</v>
      </c>
      <c r="D69" s="124" t="s">
        <v>622</v>
      </c>
      <c r="E69" s="503" t="s">
        <v>623</v>
      </c>
      <c r="F69" s="504"/>
      <c r="G69" s="503" t="s">
        <v>551</v>
      </c>
      <c r="H69" s="501"/>
      <c r="I69" s="501"/>
      <c r="J69" s="502"/>
    </row>
    <row r="70" spans="1:10" ht="15.7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97" t="s">
        <v>711</v>
      </c>
      <c r="B404" s="497"/>
      <c r="C404" s="497"/>
      <c r="D404" s="497"/>
      <c r="E404" s="497"/>
      <c r="F404" s="497"/>
      <c r="G404" s="497"/>
      <c r="H404" s="153"/>
      <c r="I404" s="153"/>
      <c r="J404" s="153"/>
      <c r="K404" s="153"/>
      <c r="L404" s="153"/>
      <c r="M404" s="154" t="s">
        <v>540</v>
      </c>
    </row>
    <row r="405" spans="1:13" ht="15.75">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50.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5.75" thickBot="1">
      <c r="A409" s="166"/>
      <c r="B409" s="498" t="s">
        <v>551</v>
      </c>
      <c r="C409" s="498"/>
      <c r="D409" s="499"/>
      <c r="E409" s="500" t="s">
        <v>719</v>
      </c>
      <c r="F409" s="498"/>
      <c r="G409" s="499"/>
      <c r="H409" s="500" t="s">
        <v>551</v>
      </c>
      <c r="I409" s="501"/>
      <c r="J409" s="501"/>
      <c r="K409" s="501"/>
      <c r="L409" s="501"/>
      <c r="M409" s="502"/>
    </row>
    <row r="410" spans="1:13" ht="15.7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505" t="s">
        <v>769</v>
      </c>
      <c r="B461" s="505"/>
      <c r="C461" s="505"/>
      <c r="D461" s="505"/>
      <c r="E461" s="505"/>
      <c r="F461" s="505"/>
      <c r="G461" s="505"/>
      <c r="H461" s="505"/>
      <c r="I461" s="505"/>
      <c r="J461" s="505"/>
      <c r="K461" s="505"/>
      <c r="L461" s="505"/>
      <c r="M461" s="505"/>
      <c r="N461" s="505"/>
      <c r="O461" s="505"/>
      <c r="P461" s="505"/>
      <c r="Q461" s="505"/>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75">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521"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8.25" thickBot="1">
      <c r="A466" s="522"/>
      <c r="B466" s="500" t="s">
        <v>804</v>
      </c>
      <c r="C466" s="498"/>
      <c r="D466" s="498"/>
      <c r="E466" s="498"/>
      <c r="F466" s="498"/>
      <c r="G466" s="498"/>
      <c r="H466" s="498"/>
      <c r="I466" s="498"/>
      <c r="J466" s="498"/>
      <c r="K466" s="498"/>
      <c r="L466" s="498"/>
      <c r="M466" s="498"/>
      <c r="N466" s="498"/>
      <c r="O466" s="498"/>
      <c r="P466" s="498"/>
      <c r="Q466" s="498"/>
      <c r="R466" s="499"/>
      <c r="S466" s="193"/>
      <c r="T466" s="193"/>
      <c r="U466" s="506" t="s">
        <v>805</v>
      </c>
      <c r="V466" s="507"/>
      <c r="W466" s="500" t="s">
        <v>804</v>
      </c>
      <c r="X466" s="498"/>
      <c r="Y466" s="498"/>
      <c r="Z466" s="498"/>
      <c r="AA466" s="498"/>
      <c r="AB466" s="498"/>
      <c r="AC466" s="499"/>
      <c r="AD466" s="193"/>
      <c r="AE466" s="193"/>
      <c r="AF466" s="506" t="s">
        <v>805</v>
      </c>
      <c r="AG466" s="507"/>
      <c r="AH466" s="194" t="s">
        <v>719</v>
      </c>
      <c r="AI466" s="195" t="s">
        <v>804</v>
      </c>
      <c r="AJ466" s="196" t="s">
        <v>804</v>
      </c>
    </row>
    <row r="467" spans="1:36" ht="15.7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506" t="s">
        <v>805</v>
      </c>
      <c r="C496" s="508"/>
      <c r="D496" s="508"/>
      <c r="E496" s="508"/>
      <c r="F496" s="508"/>
      <c r="G496" s="508"/>
      <c r="H496" s="508"/>
      <c r="I496" s="508"/>
      <c r="J496" s="508"/>
      <c r="K496" s="508"/>
      <c r="L496" s="508"/>
      <c r="M496" s="508"/>
      <c r="N496" s="508"/>
      <c r="O496" s="508"/>
      <c r="P496" s="508"/>
      <c r="Q496" s="508"/>
      <c r="R496" s="508"/>
      <c r="S496" s="508"/>
      <c r="T496" s="508"/>
      <c r="U496" s="508"/>
      <c r="V496" s="508"/>
      <c r="W496" s="508"/>
      <c r="X496" s="508"/>
      <c r="Y496" s="508"/>
      <c r="Z496" s="508"/>
      <c r="AA496" s="508"/>
      <c r="AB496" s="508"/>
      <c r="AC496" s="508"/>
      <c r="AD496" s="508"/>
      <c r="AE496" s="508"/>
      <c r="AF496" s="508"/>
      <c r="AG496" s="508"/>
      <c r="AH496" s="508"/>
      <c r="AI496" s="508"/>
      <c r="AJ496" s="509"/>
    </row>
    <row r="497" spans="1:36" ht="15.7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827</v>
      </c>
      <c r="B508" s="153"/>
      <c r="C508" s="153"/>
      <c r="D508" s="153"/>
      <c r="E508" s="153"/>
      <c r="F508" s="154"/>
      <c r="G508" s="154" t="s">
        <v>540</v>
      </c>
    </row>
    <row r="509" spans="1:36" ht="15.75">
      <c r="A509" s="182" t="s">
        <v>828</v>
      </c>
      <c r="B509" s="153"/>
      <c r="C509" s="153"/>
      <c r="D509" s="153"/>
      <c r="E509" s="153"/>
      <c r="F509" s="154"/>
      <c r="G509" s="154" t="s">
        <v>541</v>
      </c>
    </row>
    <row r="510" spans="1:36">
      <c r="A510" s="153"/>
      <c r="B510" s="153"/>
      <c r="C510" s="153"/>
      <c r="D510" s="153"/>
      <c r="E510" s="153"/>
      <c r="F510" s="154"/>
      <c r="G510" s="154" t="s">
        <v>542</v>
      </c>
    </row>
    <row r="511" spans="1:36" ht="15.7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5.75" thickBot="1">
      <c r="A513" s="212" t="s">
        <v>830</v>
      </c>
      <c r="B513" s="498" t="s">
        <v>551</v>
      </c>
      <c r="C513" s="498"/>
      <c r="D513" s="498"/>
      <c r="E513" s="498"/>
      <c r="F513" s="498"/>
      <c r="G513" s="499"/>
    </row>
    <row r="514" spans="1:7" ht="15.7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5.75" thickBot="1">
      <c r="A580" s="170" t="s">
        <v>868</v>
      </c>
      <c r="B580" s="127" t="s">
        <v>211</v>
      </c>
      <c r="C580" s="127" t="s">
        <v>211</v>
      </c>
      <c r="D580" s="168" t="s">
        <v>686</v>
      </c>
      <c r="E580" s="127" t="s">
        <v>211</v>
      </c>
      <c r="F580" s="127" t="s">
        <v>211</v>
      </c>
      <c r="G580" s="127" t="s">
        <v>211</v>
      </c>
    </row>
    <row r="581" spans="1:7" ht="15.7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878</v>
      </c>
      <c r="B593" s="153"/>
      <c r="C593" s="153"/>
      <c r="D593" s="153"/>
      <c r="E593" s="153"/>
      <c r="F593" s="153"/>
      <c r="G593" s="154" t="s">
        <v>540</v>
      </c>
    </row>
    <row r="594" spans="1:7" ht="15.75">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516" t="s">
        <v>543</v>
      </c>
      <c r="B597" s="226" t="s">
        <v>879</v>
      </c>
      <c r="C597" s="226" t="s">
        <v>880</v>
      </c>
      <c r="D597" s="226" t="s">
        <v>881</v>
      </c>
      <c r="E597" s="226" t="s">
        <v>717</v>
      </c>
      <c r="F597" s="226" t="s">
        <v>548</v>
      </c>
      <c r="G597" s="226" t="s">
        <v>549</v>
      </c>
    </row>
    <row r="598" spans="1:7" ht="15.75" thickBot="1">
      <c r="A598" s="517"/>
      <c r="B598" s="518" t="s">
        <v>551</v>
      </c>
      <c r="C598" s="519"/>
      <c r="D598" s="519"/>
      <c r="E598" s="519"/>
      <c r="F598" s="519"/>
      <c r="G598" s="520"/>
    </row>
    <row r="599" spans="1:7" ht="15.7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523" t="s">
        <v>908</v>
      </c>
      <c r="B628" s="523"/>
      <c r="C628" s="153"/>
      <c r="D628" s="153"/>
      <c r="E628" s="153"/>
      <c r="F628" s="153"/>
      <c r="G628" s="153"/>
      <c r="H628" s="154" t="s">
        <v>540</v>
      </c>
    </row>
    <row r="629" spans="1:8" ht="15.75">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5.75" thickBot="1">
      <c r="A631" s="153"/>
      <c r="B631" s="153"/>
      <c r="C631" s="153"/>
      <c r="D631" s="153"/>
      <c r="E631" s="153"/>
      <c r="F631" s="153"/>
      <c r="G631" s="153"/>
      <c r="H631" s="233"/>
    </row>
    <row r="632" spans="1:8">
      <c r="A632" s="510" t="s">
        <v>909</v>
      </c>
      <c r="B632" s="234" t="s">
        <v>910</v>
      </c>
      <c r="C632" s="235" t="s">
        <v>545</v>
      </c>
      <c r="D632" s="235" t="s">
        <v>546</v>
      </c>
      <c r="E632" s="235" t="s">
        <v>717</v>
      </c>
      <c r="F632" s="236" t="s">
        <v>548</v>
      </c>
      <c r="G632" s="237" t="s">
        <v>549</v>
      </c>
      <c r="H632" s="238" t="s">
        <v>718</v>
      </c>
    </row>
    <row r="633" spans="1:8" ht="15.75" thickBot="1">
      <c r="A633" s="511"/>
      <c r="B633" s="512" t="s">
        <v>551</v>
      </c>
      <c r="C633" s="513"/>
      <c r="D633" s="513"/>
      <c r="E633" s="513"/>
      <c r="F633" s="513"/>
      <c r="G633" s="513"/>
      <c r="H633" s="514"/>
    </row>
    <row r="634" spans="1:8" ht="15.7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30">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8">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515" t="s">
        <v>968</v>
      </c>
      <c r="F680" s="515"/>
      <c r="G680" s="515"/>
      <c r="H680" s="515"/>
      <c r="I680" s="515"/>
    </row>
    <row r="681" spans="1:9">
      <c r="A681" s="8" t="s">
        <v>969</v>
      </c>
      <c r="B681" s="6">
        <f>B680/1000</f>
        <v>-911.92899999999997</v>
      </c>
      <c r="C681" s="4">
        <f>C680*H694/1000</f>
        <v>9.2959999999999994</v>
      </c>
      <c r="D681" s="4">
        <f>D680*H696/1000</f>
        <v>7.42</v>
      </c>
      <c r="E681" s="515"/>
      <c r="F681" s="515"/>
      <c r="G681" s="515"/>
      <c r="H681" s="515"/>
      <c r="I681" s="515"/>
    </row>
    <row r="682" spans="1:9">
      <c r="A682" s="3"/>
      <c r="B682" s="6"/>
    </row>
    <row r="683" spans="1:9" ht="15.75" thickBot="1">
      <c r="A683" s="3"/>
      <c r="B683" s="6"/>
    </row>
    <row r="684" spans="1:9" ht="15.7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5">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ht="18">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ht="18">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ht="18">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ht="18">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ht="18">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ht="18">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ht="15.75">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ht="18">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ht="15.75">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ht="15.75">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ht="18">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ht="15.75">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ht="18">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ht="18">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ht="18">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ht="18">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ht="18">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ht="18">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ht="18">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ht="18">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ht="18">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ht="18">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ht="18">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ht="18">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ht="18">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ht="18">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8">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36">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ht="18">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ht="18">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ht="18">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ht="18">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8">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8">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ht="18">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ht="18">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ht="18">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8">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ht="18">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ht="15.75">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ht="18">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ht="18">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ht="18">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ht="18">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ht="18">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8">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ht="18">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ht="18">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ht="18">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ht="18">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8">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24" t="s">
        <v>11</v>
      </c>
      <c r="B1" s="524"/>
      <c r="C1" s="524"/>
      <c r="D1" s="524"/>
      <c r="E1" s="524"/>
    </row>
    <row r="2" spans="1:5">
      <c r="A2" s="528" t="s">
        <v>174</v>
      </c>
      <c r="B2" s="528"/>
      <c r="C2" s="528"/>
      <c r="D2" s="528"/>
      <c r="E2" s="528"/>
    </row>
    <row r="19" spans="1:5">
      <c r="A19" s="8" t="s">
        <v>175</v>
      </c>
    </row>
    <row r="20" spans="1:5">
      <c r="A20" s="8">
        <v>155400</v>
      </c>
      <c r="B20" s="8" t="s">
        <v>176</v>
      </c>
    </row>
    <row r="21" spans="1:5">
      <c r="A21" s="528" t="s">
        <v>177</v>
      </c>
      <c r="B21" s="528"/>
      <c r="C21" s="528"/>
      <c r="D21" s="528"/>
      <c r="E21" s="528"/>
    </row>
    <row r="38" spans="1:5">
      <c r="A38" s="8" t="s">
        <v>175</v>
      </c>
    </row>
    <row r="39" spans="1:5">
      <c r="A39" s="8">
        <v>100800</v>
      </c>
      <c r="B39" s="8" t="s">
        <v>176</v>
      </c>
    </row>
    <row r="40" spans="1:5">
      <c r="A40" s="528" t="s">
        <v>178</v>
      </c>
      <c r="B40" s="528"/>
      <c r="C40" s="528"/>
      <c r="D40" s="528"/>
      <c r="E40" s="528"/>
    </row>
    <row r="57" spans="1:5" ht="15.75" thickBot="1">
      <c r="A57" s="8" t="s">
        <v>175</v>
      </c>
    </row>
    <row r="58" spans="1:5" ht="15.75" thickBot="1">
      <c r="A58" s="10">
        <v>194000</v>
      </c>
      <c r="B58" s="8" t="s">
        <v>179</v>
      </c>
    </row>
    <row r="60" spans="1:5">
      <c r="A60" s="524" t="s">
        <v>180</v>
      </c>
      <c r="B60" s="524"/>
      <c r="C60" s="524"/>
      <c r="D60" s="524"/>
      <c r="E60" s="524"/>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409</v>
      </c>
      <c r="B88" s="13">
        <f>(B86-B85)/B85</f>
        <v>1.0254083484573502</v>
      </c>
    </row>
    <row r="89" spans="1:39">
      <c r="A89" s="524" t="s">
        <v>181</v>
      </c>
      <c r="B89" s="524"/>
      <c r="C89" s="524"/>
      <c r="D89" s="524"/>
      <c r="E89" s="524"/>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5.75" thickBot="1">
      <c r="A95" s="8">
        <v>8.0274920000000005</v>
      </c>
      <c r="B95" s="8" t="s">
        <v>411</v>
      </c>
      <c r="E95" s="8" t="s">
        <v>420</v>
      </c>
      <c r="L95" s="14"/>
    </row>
    <row r="96" spans="1:39" ht="15.75" thickBot="1">
      <c r="A96" s="15">
        <f>(A94-A95)/A95</f>
        <v>0.65158059329115492</v>
      </c>
      <c r="B96" s="8" t="s">
        <v>412</v>
      </c>
      <c r="C96" s="16"/>
      <c r="E96" s="8" t="s">
        <v>186</v>
      </c>
    </row>
    <row r="98" spans="1:5">
      <c r="A98" s="524" t="s">
        <v>182</v>
      </c>
      <c r="B98" s="524"/>
      <c r="C98" s="524"/>
      <c r="D98" s="524"/>
      <c r="E98" s="524"/>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5.75" thickBot="1">
      <c r="A106" s="8">
        <f>1/A105</f>
        <v>139.56043956043956</v>
      </c>
      <c r="B106" s="8" t="s">
        <v>428</v>
      </c>
    </row>
    <row r="107" spans="1:5" ht="15.75" thickBot="1">
      <c r="A107" s="18">
        <f>(A106-A103)/A103</f>
        <v>0.53846153846153832</v>
      </c>
      <c r="B107" s="8" t="s">
        <v>430</v>
      </c>
    </row>
    <row r="108" spans="1:5">
      <c r="A108" s="19"/>
    </row>
    <row r="109" spans="1:5">
      <c r="A109" s="524" t="s">
        <v>184</v>
      </c>
      <c r="B109" s="524"/>
      <c r="C109" s="524"/>
      <c r="D109" s="524"/>
      <c r="E109" s="524"/>
    </row>
    <row r="110" spans="1:5" ht="15.75" thickBot="1"/>
    <row r="111" spans="1:5" ht="15.75" thickBot="1">
      <c r="A111" s="18">
        <f>A122</f>
        <v>0.20481927710843381</v>
      </c>
      <c r="B111" s="8" t="s">
        <v>432</v>
      </c>
    </row>
    <row r="113" spans="1:14">
      <c r="A113" s="524" t="s">
        <v>183</v>
      </c>
      <c r="B113" s="524"/>
      <c r="C113" s="524"/>
      <c r="D113" s="524"/>
      <c r="E113" s="524"/>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5.75" thickBot="1">
      <c r="A121" s="8">
        <f>1/A120</f>
        <v>2.9367469879518069</v>
      </c>
      <c r="B121" s="8" t="s">
        <v>428</v>
      </c>
    </row>
    <row r="122" spans="1:14" ht="15.75" thickBot="1">
      <c r="A122" s="18">
        <f>(A121-A118)/A118</f>
        <v>0.20481927710843381</v>
      </c>
      <c r="B122" s="8" t="s">
        <v>430</v>
      </c>
    </row>
    <row r="124" spans="1:14">
      <c r="A124" s="524" t="s">
        <v>433</v>
      </c>
      <c r="B124" s="524"/>
      <c r="C124" s="524"/>
      <c r="D124" s="524"/>
      <c r="E124" s="524"/>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5.75" thickBot="1">
      <c r="A130" s="8">
        <f>1/A129</f>
        <v>0.93457943925233644</v>
      </c>
      <c r="B130" s="8" t="s">
        <v>438</v>
      </c>
      <c r="F130" s="23"/>
      <c r="M130" s="14"/>
      <c r="N130" s="14"/>
    </row>
    <row r="131" spans="1:14" ht="15.75" thickBot="1">
      <c r="A131" s="18">
        <f>(A130-A128)/A128</f>
        <v>0.73592369435785332</v>
      </c>
      <c r="B131" s="8" t="s">
        <v>430</v>
      </c>
      <c r="F131" s="23"/>
    </row>
    <row r="132" spans="1:14" ht="16.5">
      <c r="J132" s="25"/>
    </row>
    <row r="133" spans="1:14">
      <c r="A133" s="20"/>
      <c r="B133" s="14"/>
      <c r="C133" s="14"/>
    </row>
    <row r="134" spans="1:14">
      <c r="A134" s="524" t="s">
        <v>109</v>
      </c>
      <c r="B134" s="524"/>
      <c r="C134" s="524"/>
      <c r="D134" s="524"/>
      <c r="E134" s="524"/>
    </row>
    <row r="135" spans="1:14">
      <c r="A135" s="26" t="s">
        <v>452</v>
      </c>
      <c r="B135" s="27"/>
      <c r="C135" s="27"/>
      <c r="D135" s="27"/>
      <c r="E135" s="27"/>
      <c r="F135" s="27"/>
      <c r="G135" s="27"/>
    </row>
    <row r="136" spans="1:14" ht="15.75">
      <c r="A136" s="28"/>
      <c r="B136" s="525" t="s">
        <v>453</v>
      </c>
      <c r="C136" s="526"/>
      <c r="D136" s="526"/>
      <c r="E136" s="527"/>
      <c r="F136" s="27"/>
      <c r="G136" s="27"/>
    </row>
    <row r="137" spans="1:14" ht="15.75">
      <c r="A137" s="29"/>
      <c r="B137" s="525" t="s">
        <v>454</v>
      </c>
      <c r="C137" s="527"/>
      <c r="D137" s="525" t="s">
        <v>455</v>
      </c>
      <c r="E137" s="527"/>
      <c r="F137" s="27"/>
      <c r="G137" s="27"/>
    </row>
    <row r="138" spans="1:14" ht="15.75">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4" t="s">
        <v>187</v>
      </c>
      <c r="B165" s="524"/>
      <c r="C165" s="524"/>
      <c r="D165" s="524"/>
      <c r="E165" s="524"/>
    </row>
    <row r="166" spans="1:7" ht="15.75" thickBot="1">
      <c r="A166" s="22" t="s">
        <v>188</v>
      </c>
      <c r="B166" s="16">
        <v>0.4</v>
      </c>
    </row>
    <row r="167" spans="1:7" ht="15.75" thickBot="1">
      <c r="A167" s="8" t="s">
        <v>189</v>
      </c>
      <c r="B167" s="44">
        <f>(1+B166)^(1/(2020-2010))-1</f>
        <v>3.4219694129380196E-2</v>
      </c>
    </row>
    <row r="168" spans="1:7">
      <c r="B168" s="45"/>
    </row>
    <row r="169" spans="1:7">
      <c r="A169" s="524" t="s">
        <v>441</v>
      </c>
      <c r="B169" s="524"/>
    </row>
    <row r="170" spans="1:7">
      <c r="A170" s="22" t="s">
        <v>442</v>
      </c>
      <c r="B170" s="46">
        <v>972.7</v>
      </c>
    </row>
    <row r="171" spans="1:7" ht="15.75" thickBot="1">
      <c r="A171" s="22" t="s">
        <v>443</v>
      </c>
      <c r="B171" s="47">
        <f>400.9+53.5+276.5+255.7+63.5+462.5+B170+975.4+227.6+436.5</f>
        <v>4124.8</v>
      </c>
    </row>
    <row r="172" spans="1:7" ht="15.75" thickBot="1">
      <c r="A172" s="22" t="s">
        <v>444</v>
      </c>
      <c r="B172" s="44">
        <f>B170/B171</f>
        <v>0.23581749418153608</v>
      </c>
    </row>
    <row r="173" spans="1:7">
      <c r="B173" s="45"/>
    </row>
    <row r="174" spans="1:7">
      <c r="A174" s="524" t="s">
        <v>196</v>
      </c>
      <c r="B174" s="524"/>
      <c r="C174" s="524"/>
      <c r="D174" s="524"/>
      <c r="E174" s="524"/>
    </row>
    <row r="175" spans="1:7" ht="15.75" thickBot="1">
      <c r="A175" s="22" t="s">
        <v>451</v>
      </c>
      <c r="B175" s="45">
        <v>0.1246</v>
      </c>
    </row>
    <row r="176" spans="1:7" ht="15.75" thickBot="1">
      <c r="A176" s="22" t="s">
        <v>446</v>
      </c>
      <c r="B176" s="44">
        <f>1-B175</f>
        <v>0.87539999999999996</v>
      </c>
    </row>
    <row r="178" spans="1:5">
      <c r="A178" s="524" t="s">
        <v>190</v>
      </c>
      <c r="B178" s="524"/>
      <c r="C178" s="524"/>
      <c r="D178" s="524"/>
      <c r="E178" s="524"/>
    </row>
    <row r="179" spans="1:5">
      <c r="A179" s="24" t="s">
        <v>448</v>
      </c>
      <c r="B179" s="8">
        <v>197000</v>
      </c>
    </row>
    <row r="180" spans="1:5" ht="15.75" thickBot="1">
      <c r="A180" s="8" t="s">
        <v>449</v>
      </c>
      <c r="B180" s="8">
        <v>175000</v>
      </c>
    </row>
    <row r="181" spans="1:5" ht="15.75" thickBot="1">
      <c r="A181" s="8" t="s">
        <v>191</v>
      </c>
      <c r="B181" s="18">
        <f>B179/B180</f>
        <v>1.1257142857142857</v>
      </c>
    </row>
    <row r="183" spans="1:5">
      <c r="A183" s="524" t="s">
        <v>192</v>
      </c>
      <c r="B183" s="524"/>
      <c r="C183" s="524"/>
      <c r="D183" s="524"/>
      <c r="E183" s="524"/>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5.75" thickBot="1">
      <c r="A188" s="22" t="s">
        <v>2376</v>
      </c>
      <c r="B188" s="14">
        <f>(1-B185)^B186</f>
        <v>0.44858421050781644</v>
      </c>
    </row>
    <row r="189" spans="1:5" ht="15.75" thickBot="1">
      <c r="A189" s="22" t="s">
        <v>2377</v>
      </c>
      <c r="B189" s="18">
        <f>(B187-B188)/B187</f>
        <v>0.33186409400289502</v>
      </c>
    </row>
    <row r="191" spans="1:5">
      <c r="A191" s="524" t="s">
        <v>206</v>
      </c>
      <c r="B191" s="524"/>
      <c r="C191" s="524"/>
      <c r="D191" s="524"/>
      <c r="E191" s="524"/>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5.75" thickBot="1">
      <c r="A196" s="8" t="s">
        <v>204</v>
      </c>
      <c r="B196" s="21">
        <f>B195*B194</f>
        <v>6800000</v>
      </c>
    </row>
    <row r="197" spans="1:3" ht="15.75" thickBot="1">
      <c r="A197" s="8" t="s">
        <v>205</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2020-10-07T23:13:35Z</dcterms:modified>
</cp:coreProperties>
</file>