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RMI\Minnesota\MN_Model\InputData\plcy-schd\FoPITY\"/>
    </mc:Choice>
  </mc:AlternateContent>
  <xr:revisionPtr revIDLastSave="0" documentId="13_ncr:1_{3E786B7A-B99E-4AFD-9C92-73C8279DC2EE}" xr6:coauthVersionLast="45" xr6:coauthVersionMax="45" xr10:uidLastSave="{00000000-0000-0000-0000-000000000000}"/>
  <bookViews>
    <workbookView xWindow="120" yWindow="1155" windowWidth="27750" windowHeight="14130" firstSheet="1" activeTab="1" xr2:uid="{00000000-000D-0000-FFFF-FFFF00000000}"/>
  </bookViews>
  <sheets>
    <sheet name="About" sheetId="2" r:id="rId1"/>
    <sheet name="Set Schedules Here" sheetId="5" r:id="rId2"/>
    <sheet name="FoPITY-3" sheetId="4" r:id="rId3"/>
    <sheet name="FoPITY-3-WebApp" sheetId="3" r:id="rId4"/>
    <sheet name="Exogenous GDP Adjustment" sheetId="6" r:id="rId5"/>
  </sheets>
  <definedNames>
    <definedName name="rounding_decimal_places">About!$A$107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59" i="5" l="1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AG141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D24" i="6" l="1"/>
  <c r="D23" i="6"/>
  <c r="B34" i="6"/>
  <c r="C34" i="6" s="1"/>
  <c r="B30" i="6"/>
  <c r="C30" i="6" s="1"/>
  <c r="D30" i="6" s="1"/>
  <c r="E30" i="6" s="1"/>
  <c r="F30" i="6" s="1"/>
  <c r="G30" i="6" s="1"/>
  <c r="H30" i="6" s="1"/>
  <c r="D34" i="6" l="1"/>
  <c r="C36" i="6"/>
  <c r="C37" i="6" s="1"/>
  <c r="I30" i="6"/>
  <c r="J30" i="6" s="1"/>
  <c r="K30" i="6" s="1"/>
  <c r="L30" i="6" s="1"/>
  <c r="M30" i="6" s="1"/>
  <c r="E34" i="6" l="1"/>
  <c r="D36" i="6"/>
  <c r="D37" i="6" s="1"/>
  <c r="D13" i="6" s="1"/>
  <c r="F34" i="6" l="1"/>
  <c r="E36" i="6"/>
  <c r="E37" i="6" s="1"/>
  <c r="D14" i="6" s="1"/>
  <c r="G34" i="6" l="1"/>
  <c r="F36" i="6"/>
  <c r="F37" i="6" s="1"/>
  <c r="D15" i="6" s="1"/>
  <c r="H34" i="6" l="1"/>
  <c r="G36" i="6"/>
  <c r="G37" i="6" s="1"/>
  <c r="D16" i="6" s="1"/>
  <c r="I34" i="6" l="1"/>
  <c r="H36" i="6"/>
  <c r="H37" i="6" s="1"/>
  <c r="D17" i="6" s="1"/>
  <c r="B5" i="6"/>
  <c r="J34" i="6" l="1"/>
  <c r="I36" i="6"/>
  <c r="I37" i="6" s="1"/>
  <c r="D18" i="6" s="1"/>
  <c r="C5" i="6"/>
  <c r="C8" i="6" s="1"/>
  <c r="K34" i="6" l="1"/>
  <c r="J36" i="6"/>
  <c r="J37" i="6" s="1"/>
  <c r="D19" i="6" s="1"/>
  <c r="C5" i="3"/>
  <c r="D5" i="3"/>
  <c r="E5" i="3"/>
  <c r="C6" i="3"/>
  <c r="D6" i="3"/>
  <c r="E6" i="3"/>
  <c r="L34" i="6" l="1"/>
  <c r="K36" i="6"/>
  <c r="K37" i="6" s="1"/>
  <c r="D20" i="6" s="1"/>
  <c r="C12" i="6"/>
  <c r="C23" i="6" l="1"/>
  <c r="C24" i="6"/>
  <c r="C25" i="6"/>
  <c r="C18" i="6"/>
  <c r="C19" i="6"/>
  <c r="C20" i="6"/>
  <c r="C15" i="6"/>
  <c r="C14" i="6"/>
  <c r="C16" i="6"/>
  <c r="C13" i="6"/>
  <c r="C17" i="6"/>
  <c r="M34" i="6"/>
  <c r="M36" i="6" s="1"/>
  <c r="M37" i="6" s="1"/>
  <c r="D22" i="6" s="1"/>
  <c r="C22" i="6" s="1"/>
  <c r="L36" i="6"/>
  <c r="L37" i="6" s="1"/>
  <c r="D21" i="6" s="1"/>
  <c r="C21" i="6" s="1"/>
  <c r="B82" i="3"/>
  <c r="C82" i="3"/>
  <c r="D82" i="3"/>
  <c r="F82" i="3"/>
  <c r="H82" i="3"/>
  <c r="J82" i="3"/>
  <c r="L82" i="3"/>
  <c r="N82" i="3"/>
  <c r="P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A82" i="3"/>
  <c r="AG82" i="4"/>
  <c r="A82" i="4"/>
  <c r="D12" i="6"/>
  <c r="B82" i="4" s="1"/>
  <c r="E82" i="3" l="1"/>
  <c r="K82" i="3" l="1"/>
  <c r="I82" i="3"/>
  <c r="F82" i="4"/>
  <c r="E82" i="4" l="1"/>
  <c r="M82" i="3"/>
  <c r="G82" i="4"/>
  <c r="O82" i="3" l="1"/>
  <c r="H82" i="4"/>
  <c r="L82" i="4" l="1"/>
  <c r="T82" i="4"/>
  <c r="AB82" i="4"/>
  <c r="P82" i="4"/>
  <c r="AA82" i="4"/>
  <c r="M82" i="4"/>
  <c r="U82" i="4"/>
  <c r="AC82" i="4"/>
  <c r="N82" i="4"/>
  <c r="V82" i="4"/>
  <c r="AD82" i="4"/>
  <c r="X82" i="4"/>
  <c r="Z82" i="4"/>
  <c r="S82" i="4"/>
  <c r="O82" i="4"/>
  <c r="W82" i="4"/>
  <c r="AE82" i="4"/>
  <c r="AF82" i="4"/>
  <c r="R82" i="4"/>
  <c r="Q82" i="4"/>
  <c r="Y82" i="4"/>
  <c r="Q82" i="3"/>
  <c r="I82" i="4"/>
  <c r="J82" i="4" l="1"/>
  <c r="K82" i="4" l="1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L80" i="3" l="1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D80" i="3"/>
  <c r="C80" i="3"/>
  <c r="B80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D79" i="3"/>
  <c r="C79" i="3"/>
  <c r="B79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D78" i="3"/>
  <c r="C78" i="3"/>
  <c r="B78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D77" i="3"/>
  <c r="C77" i="3"/>
  <c r="B77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D76" i="3"/>
  <c r="C76" i="3"/>
  <c r="B76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D75" i="3"/>
  <c r="C75" i="3"/>
  <c r="B75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D74" i="3"/>
  <c r="C74" i="3"/>
  <c r="B74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D73" i="3"/>
  <c r="C73" i="3"/>
  <c r="B73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D72" i="3"/>
  <c r="C72" i="3"/>
  <c r="B72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D71" i="3"/>
  <c r="C71" i="3"/>
  <c r="B71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B6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B5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S71" i="3" l="1"/>
  <c r="J71" i="4"/>
  <c r="AC71" i="3"/>
  <c r="AO71" i="3"/>
  <c r="U71" i="4"/>
  <c r="AY71" i="3"/>
  <c r="Z71" i="4"/>
  <c r="BI71" i="3"/>
  <c r="K72" i="3"/>
  <c r="F72" i="4"/>
  <c r="U72" i="3"/>
  <c r="K72" i="4"/>
  <c r="AE72" i="3"/>
  <c r="AQ72" i="3"/>
  <c r="V72" i="4"/>
  <c r="BA72" i="3"/>
  <c r="AA72" i="4"/>
  <c r="BK72" i="3"/>
  <c r="M73" i="3"/>
  <c r="G73" i="4"/>
  <c r="W73" i="3"/>
  <c r="L73" i="4"/>
  <c r="AG73" i="3"/>
  <c r="AS73" i="3"/>
  <c r="W73" i="4"/>
  <c r="BC73" i="3"/>
  <c r="AB73" i="4"/>
  <c r="BM73" i="3"/>
  <c r="AG73" i="4"/>
  <c r="O74" i="3"/>
  <c r="H74" i="4"/>
  <c r="Y74" i="3"/>
  <c r="M74" i="4"/>
  <c r="AI74" i="3"/>
  <c r="AU74" i="3"/>
  <c r="X74" i="4"/>
  <c r="BE74" i="3"/>
  <c r="AC74" i="4"/>
  <c r="E75" i="3"/>
  <c r="B75" i="4"/>
  <c r="Q75" i="3"/>
  <c r="I75" i="4"/>
  <c r="AA75" i="3"/>
  <c r="N75" i="4"/>
  <c r="AK75" i="3"/>
  <c r="AW75" i="3"/>
  <c r="Y75" i="4"/>
  <c r="BG75" i="3"/>
  <c r="AD75" i="4"/>
  <c r="G76" i="3"/>
  <c r="S76" i="3"/>
  <c r="J76" i="4"/>
  <c r="AC76" i="3"/>
  <c r="O76" i="4"/>
  <c r="AM76" i="3"/>
  <c r="AY76" i="3"/>
  <c r="Z76" i="4"/>
  <c r="BI76" i="3"/>
  <c r="AE76" i="4"/>
  <c r="I77" i="3"/>
  <c r="U77" i="3"/>
  <c r="K77" i="4"/>
  <c r="AE77" i="3"/>
  <c r="P77" i="4"/>
  <c r="AO77" i="3"/>
  <c r="BA77" i="3"/>
  <c r="AA77" i="4"/>
  <c r="BK77" i="3"/>
  <c r="AF77" i="4"/>
  <c r="K78" i="3"/>
  <c r="W78" i="3"/>
  <c r="L78" i="4"/>
  <c r="AG78" i="3"/>
  <c r="Q78" i="4"/>
  <c r="AQ78" i="3"/>
  <c r="BC78" i="3"/>
  <c r="AB78" i="4"/>
  <c r="BM78" i="3"/>
  <c r="AG78" i="4"/>
  <c r="Q79" i="3"/>
  <c r="I79" i="4"/>
  <c r="AC79" i="3"/>
  <c r="AQ79" i="3"/>
  <c r="V79" i="4"/>
  <c r="BE79" i="3"/>
  <c r="AC79" i="4"/>
  <c r="E80" i="3"/>
  <c r="B80" i="4"/>
  <c r="S80" i="3"/>
  <c r="J80" i="4"/>
  <c r="AE80" i="3"/>
  <c r="AS80" i="3"/>
  <c r="W80" i="4"/>
  <c r="BG80" i="3"/>
  <c r="AD80" i="4"/>
  <c r="K71" i="3"/>
  <c r="F71" i="4"/>
  <c r="U71" i="3"/>
  <c r="AG71" i="3"/>
  <c r="Q71" i="4"/>
  <c r="AQ71" i="3"/>
  <c r="V71" i="4"/>
  <c r="BA71" i="3"/>
  <c r="BM71" i="3"/>
  <c r="AG71" i="4"/>
  <c r="M72" i="3"/>
  <c r="G72" i="4"/>
  <c r="W72" i="3"/>
  <c r="AI72" i="3"/>
  <c r="R72" i="4"/>
  <c r="AS72" i="3"/>
  <c r="W72" i="4"/>
  <c r="BC72" i="3"/>
  <c r="B73" i="4"/>
  <c r="E73" i="3"/>
  <c r="C73" i="4"/>
  <c r="O73" i="3"/>
  <c r="H73" i="4"/>
  <c r="Y73" i="3"/>
  <c r="AK73" i="3"/>
  <c r="S73" i="4"/>
  <c r="AU73" i="3"/>
  <c r="X73" i="4"/>
  <c r="BE73" i="3"/>
  <c r="G74" i="3"/>
  <c r="D74" i="4"/>
  <c r="Q74" i="3"/>
  <c r="I74" i="4"/>
  <c r="AA74" i="3"/>
  <c r="AM74" i="3"/>
  <c r="T74" i="4"/>
  <c r="AW74" i="3"/>
  <c r="Y74" i="4"/>
  <c r="BG74" i="3"/>
  <c r="I75" i="3"/>
  <c r="E75" i="4"/>
  <c r="S75" i="3"/>
  <c r="J75" i="4"/>
  <c r="AC75" i="3"/>
  <c r="AO75" i="3"/>
  <c r="U75" i="4"/>
  <c r="AY75" i="3"/>
  <c r="Z75" i="4"/>
  <c r="BI75" i="3"/>
  <c r="K76" i="3"/>
  <c r="F76" i="4"/>
  <c r="U76" i="3"/>
  <c r="K76" i="4"/>
  <c r="AE76" i="3"/>
  <c r="AQ76" i="3"/>
  <c r="V76" i="4"/>
  <c r="BA76" i="3"/>
  <c r="AA76" i="4"/>
  <c r="BK76" i="3"/>
  <c r="M77" i="3"/>
  <c r="G77" i="4"/>
  <c r="W77" i="3"/>
  <c r="L77" i="4"/>
  <c r="AG77" i="3"/>
  <c r="AS77" i="3"/>
  <c r="W77" i="4"/>
  <c r="BC77" i="3"/>
  <c r="AB77" i="4"/>
  <c r="BM77" i="3"/>
  <c r="AG77" i="4"/>
  <c r="O78" i="3"/>
  <c r="H78" i="4"/>
  <c r="Y78" i="3"/>
  <c r="M78" i="4"/>
  <c r="AI78" i="3"/>
  <c r="AU78" i="3"/>
  <c r="X78" i="4"/>
  <c r="BE78" i="3"/>
  <c r="AC78" i="4"/>
  <c r="I79" i="3"/>
  <c r="E79" i="4"/>
  <c r="S79" i="3"/>
  <c r="AG79" i="3"/>
  <c r="Q79" i="4"/>
  <c r="AS79" i="3"/>
  <c r="BG79" i="3"/>
  <c r="AD79" i="4"/>
  <c r="K80" i="3"/>
  <c r="F80" i="4"/>
  <c r="U80" i="3"/>
  <c r="AI80" i="3"/>
  <c r="R80" i="4"/>
  <c r="AU80" i="3"/>
  <c r="BI80" i="3"/>
  <c r="AE80" i="4"/>
  <c r="M71" i="3"/>
  <c r="Y71" i="3"/>
  <c r="M71" i="4"/>
  <c r="AI71" i="3"/>
  <c r="R71" i="4"/>
  <c r="AS71" i="3"/>
  <c r="BE71" i="3"/>
  <c r="AC71" i="4"/>
  <c r="E72" i="3"/>
  <c r="C72" i="4"/>
  <c r="B72" i="4"/>
  <c r="O72" i="3"/>
  <c r="AA72" i="3"/>
  <c r="N72" i="4"/>
  <c r="AK72" i="3"/>
  <c r="S72" i="4"/>
  <c r="AU72" i="3"/>
  <c r="BG72" i="3"/>
  <c r="AD72" i="4"/>
  <c r="G73" i="3"/>
  <c r="D73" i="4"/>
  <c r="Q73" i="3"/>
  <c r="AC73" i="3"/>
  <c r="O73" i="4"/>
  <c r="AM73" i="3"/>
  <c r="T73" i="4"/>
  <c r="AW73" i="3"/>
  <c r="BI73" i="3"/>
  <c r="AE73" i="4"/>
  <c r="I74" i="3"/>
  <c r="E74" i="4"/>
  <c r="S74" i="3"/>
  <c r="AE74" i="3"/>
  <c r="P74" i="4"/>
  <c r="AO74" i="3"/>
  <c r="U74" i="4"/>
  <c r="AY74" i="3"/>
  <c r="BK74" i="3"/>
  <c r="AF74" i="4"/>
  <c r="K75" i="3"/>
  <c r="F75" i="4"/>
  <c r="U75" i="3"/>
  <c r="AG75" i="3"/>
  <c r="Q75" i="4"/>
  <c r="AQ75" i="3"/>
  <c r="V75" i="4"/>
  <c r="BA75" i="3"/>
  <c r="BM75" i="3"/>
  <c r="AG75" i="4"/>
  <c r="M76" i="3"/>
  <c r="G76" i="4"/>
  <c r="W76" i="3"/>
  <c r="AI76" i="3"/>
  <c r="R76" i="4"/>
  <c r="AS76" i="3"/>
  <c r="W76" i="4"/>
  <c r="BC76" i="3"/>
  <c r="E77" i="3"/>
  <c r="B77" i="4"/>
  <c r="C77" i="4"/>
  <c r="O77" i="3"/>
  <c r="H77" i="4"/>
  <c r="Y77" i="3"/>
  <c r="AK77" i="3"/>
  <c r="S77" i="4"/>
  <c r="AU77" i="3"/>
  <c r="X77" i="4"/>
  <c r="BE77" i="3"/>
  <c r="G78" i="3"/>
  <c r="D78" i="4"/>
  <c r="Q78" i="3"/>
  <c r="I78" i="4"/>
  <c r="AA78" i="3"/>
  <c r="AM78" i="3"/>
  <c r="T78" i="4"/>
  <c r="AW78" i="3"/>
  <c r="Y78" i="4"/>
  <c r="BG78" i="3"/>
  <c r="K79" i="3"/>
  <c r="F79" i="4"/>
  <c r="Y79" i="3"/>
  <c r="M79" i="4"/>
  <c r="AI79" i="3"/>
  <c r="AW79" i="3"/>
  <c r="Y79" i="4"/>
  <c r="BI79" i="3"/>
  <c r="M80" i="3"/>
  <c r="G80" i="4"/>
  <c r="AA80" i="3"/>
  <c r="N80" i="4"/>
  <c r="AK80" i="3"/>
  <c r="AY80" i="3"/>
  <c r="Z80" i="4"/>
  <c r="BK80" i="3"/>
  <c r="I71" i="3"/>
  <c r="E71" i="4"/>
  <c r="E71" i="3"/>
  <c r="B71" i="4"/>
  <c r="Q71" i="3"/>
  <c r="I71" i="4"/>
  <c r="AA71" i="3"/>
  <c r="N71" i="4"/>
  <c r="AK71" i="3"/>
  <c r="AW71" i="3"/>
  <c r="Y71" i="4"/>
  <c r="BG71" i="3"/>
  <c r="AD71" i="4"/>
  <c r="G72" i="3"/>
  <c r="S72" i="3"/>
  <c r="J72" i="4"/>
  <c r="AC72" i="3"/>
  <c r="O72" i="4"/>
  <c r="AM72" i="3"/>
  <c r="AY72" i="3"/>
  <c r="Z72" i="4"/>
  <c r="BI72" i="3"/>
  <c r="AE72" i="4"/>
  <c r="I73" i="3"/>
  <c r="U73" i="3"/>
  <c r="K73" i="4"/>
  <c r="AE73" i="3"/>
  <c r="P73" i="4"/>
  <c r="AO73" i="3"/>
  <c r="BA73" i="3"/>
  <c r="AA73" i="4"/>
  <c r="BK73" i="3"/>
  <c r="AF73" i="4"/>
  <c r="K74" i="3"/>
  <c r="W74" i="3"/>
  <c r="L74" i="4"/>
  <c r="AG74" i="3"/>
  <c r="Q74" i="4"/>
  <c r="AQ74" i="3"/>
  <c r="BC74" i="3"/>
  <c r="AB74" i="4"/>
  <c r="BM74" i="3"/>
  <c r="AG74" i="4"/>
  <c r="M75" i="3"/>
  <c r="Y75" i="3"/>
  <c r="M75" i="4"/>
  <c r="AI75" i="3"/>
  <c r="R75" i="4"/>
  <c r="AS75" i="3"/>
  <c r="BE75" i="3"/>
  <c r="AC75" i="4"/>
  <c r="E76" i="3"/>
  <c r="C76" i="4"/>
  <c r="B76" i="4"/>
  <c r="O76" i="3"/>
  <c r="AA76" i="3"/>
  <c r="N76" i="4"/>
  <c r="AK76" i="3"/>
  <c r="S76" i="4"/>
  <c r="AU76" i="3"/>
  <c r="BG76" i="3"/>
  <c r="AD76" i="4"/>
  <c r="G77" i="3"/>
  <c r="D77" i="4"/>
  <c r="Q77" i="3"/>
  <c r="AC77" i="3"/>
  <c r="O77" i="4"/>
  <c r="AM77" i="3"/>
  <c r="T77" i="4"/>
  <c r="AW77" i="3"/>
  <c r="BI77" i="3"/>
  <c r="AE77" i="4"/>
  <c r="I78" i="3"/>
  <c r="E78" i="4"/>
  <c r="S78" i="3"/>
  <c r="AE78" i="3"/>
  <c r="P78" i="4"/>
  <c r="AO78" i="3"/>
  <c r="U78" i="4"/>
  <c r="AY78" i="3"/>
  <c r="BK78" i="3"/>
  <c r="AF78" i="4"/>
  <c r="M79" i="3"/>
  <c r="AA79" i="3"/>
  <c r="N79" i="4"/>
  <c r="AO79" i="3"/>
  <c r="U79" i="4"/>
  <c r="AY79" i="3"/>
  <c r="BM79" i="3"/>
  <c r="AG79" i="4"/>
  <c r="O80" i="3"/>
  <c r="AC80" i="3"/>
  <c r="O80" i="4"/>
  <c r="AQ80" i="3"/>
  <c r="V80" i="4"/>
  <c r="BA80" i="3"/>
  <c r="BE80" i="3"/>
  <c r="AC80" i="4"/>
  <c r="G71" i="4"/>
  <c r="O71" i="4"/>
  <c r="AE71" i="4"/>
  <c r="H72" i="4"/>
  <c r="AF72" i="4"/>
  <c r="I73" i="4"/>
  <c r="Q73" i="4"/>
  <c r="J74" i="4"/>
  <c r="C75" i="4"/>
  <c r="K75" i="4"/>
  <c r="D76" i="4"/>
  <c r="L76" i="4"/>
  <c r="F78" i="4"/>
  <c r="G79" i="4"/>
  <c r="P80" i="4"/>
  <c r="X80" i="4"/>
  <c r="K80" i="4"/>
  <c r="S80" i="4"/>
  <c r="AA80" i="4"/>
  <c r="C71" i="4"/>
  <c r="K71" i="4"/>
  <c r="L72" i="4"/>
  <c r="E73" i="4"/>
  <c r="U73" i="4"/>
  <c r="G75" i="4"/>
  <c r="X76" i="4"/>
  <c r="AY77" i="3" l="1"/>
  <c r="Z77" i="4"/>
  <c r="AS74" i="3"/>
  <c r="W74" i="4"/>
  <c r="AK79" i="3"/>
  <c r="S79" i="4"/>
  <c r="AS78" i="3"/>
  <c r="W78" i="4"/>
  <c r="AM75" i="3"/>
  <c r="T75" i="4"/>
  <c r="AK74" i="3"/>
  <c r="S74" i="4"/>
  <c r="AG72" i="3"/>
  <c r="Q72" i="4"/>
  <c r="Y80" i="3"/>
  <c r="M80" i="4"/>
  <c r="U78" i="3"/>
  <c r="K78" i="4"/>
  <c r="Q76" i="3"/>
  <c r="I76" i="4"/>
  <c r="M74" i="3"/>
  <c r="G74" i="4"/>
  <c r="I72" i="3"/>
  <c r="E72" i="4"/>
  <c r="G80" i="3"/>
  <c r="D80" i="4"/>
  <c r="Q80" i="3"/>
  <c r="I80" i="4"/>
  <c r="K77" i="3"/>
  <c r="F77" i="4"/>
  <c r="I80" i="3"/>
  <c r="E80" i="4"/>
  <c r="G79" i="3"/>
  <c r="D79" i="4"/>
  <c r="E78" i="3"/>
  <c r="B78" i="4"/>
  <c r="C78" i="4"/>
  <c r="BM76" i="3"/>
  <c r="AG76" i="4"/>
  <c r="BK75" i="3"/>
  <c r="AF75" i="4"/>
  <c r="BI74" i="3"/>
  <c r="AE74" i="4"/>
  <c r="BG73" i="3"/>
  <c r="AD73" i="4"/>
  <c r="BE72" i="3"/>
  <c r="AC72" i="4"/>
  <c r="BC71" i="3"/>
  <c r="AB71" i="4"/>
  <c r="BC80" i="3"/>
  <c r="AB80" i="4"/>
  <c r="BA79" i="3"/>
  <c r="AA79" i="4"/>
  <c r="BM80" i="3"/>
  <c r="AG80" i="4"/>
  <c r="BK79" i="3"/>
  <c r="AF79" i="4"/>
  <c r="BI78" i="3"/>
  <c r="AE78" i="4"/>
  <c r="BG77" i="3"/>
  <c r="AD77" i="4"/>
  <c r="BE76" i="3"/>
  <c r="AC76" i="4"/>
  <c r="BC75" i="3"/>
  <c r="AB75" i="4"/>
  <c r="BA74" i="3"/>
  <c r="AA74" i="4"/>
  <c r="AY73" i="3"/>
  <c r="Z73" i="4"/>
  <c r="AW72" i="3"/>
  <c r="Y72" i="4"/>
  <c r="AU71" i="3"/>
  <c r="X71" i="4"/>
  <c r="F74" i="4"/>
  <c r="D72" i="4"/>
  <c r="R74" i="4"/>
  <c r="P72" i="4"/>
  <c r="BC79" i="3"/>
  <c r="AB79" i="4"/>
  <c r="AO72" i="3"/>
  <c r="U72" i="4"/>
  <c r="Y77" i="4"/>
  <c r="AF80" i="4"/>
  <c r="AD78" i="4"/>
  <c r="AC77" i="4"/>
  <c r="AF76" i="4"/>
  <c r="AE75" i="4"/>
  <c r="AD74" i="4"/>
  <c r="AC73" i="4"/>
  <c r="C80" i="4"/>
  <c r="E77" i="4"/>
  <c r="BA78" i="3"/>
  <c r="AA78" i="4"/>
  <c r="AU75" i="3"/>
  <c r="X75" i="4"/>
  <c r="AM71" i="3"/>
  <c r="T71" i="4"/>
  <c r="AW80" i="3"/>
  <c r="Y80" i="4"/>
  <c r="AQ77" i="3"/>
  <c r="V77" i="4"/>
  <c r="Z78" i="4"/>
  <c r="AO80" i="3"/>
  <c r="U80" i="4"/>
  <c r="AM79" i="3"/>
  <c r="T79" i="4"/>
  <c r="AK78" i="3"/>
  <c r="S78" i="4"/>
  <c r="AI77" i="3"/>
  <c r="R77" i="4"/>
  <c r="AG76" i="3"/>
  <c r="Q76" i="4"/>
  <c r="AE75" i="3"/>
  <c r="P75" i="4"/>
  <c r="AC74" i="3"/>
  <c r="O74" i="4"/>
  <c r="AA73" i="3"/>
  <c r="N73" i="4"/>
  <c r="Y72" i="3"/>
  <c r="M72" i="4"/>
  <c r="W71" i="3"/>
  <c r="L71" i="4"/>
  <c r="W80" i="3"/>
  <c r="L80" i="4"/>
  <c r="U79" i="3"/>
  <c r="K79" i="4"/>
  <c r="AG80" i="3"/>
  <c r="Q80" i="4"/>
  <c r="AE79" i="3"/>
  <c r="P79" i="4"/>
  <c r="AC78" i="3"/>
  <c r="O78" i="4"/>
  <c r="AA77" i="3"/>
  <c r="N77" i="4"/>
  <c r="Y76" i="3"/>
  <c r="M76" i="4"/>
  <c r="W75" i="3"/>
  <c r="L75" i="4"/>
  <c r="U74" i="3"/>
  <c r="K74" i="4"/>
  <c r="S73" i="3"/>
  <c r="J73" i="4"/>
  <c r="Q72" i="3"/>
  <c r="I72" i="4"/>
  <c r="O71" i="3"/>
  <c r="H71" i="4"/>
  <c r="W75" i="4"/>
  <c r="V74" i="4"/>
  <c r="T72" i="4"/>
  <c r="S71" i="4"/>
  <c r="AB76" i="4"/>
  <c r="AA75" i="4"/>
  <c r="Z74" i="4"/>
  <c r="Y73" i="4"/>
  <c r="X72" i="4"/>
  <c r="AB72" i="4"/>
  <c r="AA71" i="4"/>
  <c r="AW76" i="3"/>
  <c r="Y76" i="4"/>
  <c r="AQ73" i="3"/>
  <c r="V73" i="4"/>
  <c r="AM80" i="3"/>
  <c r="T80" i="4"/>
  <c r="AU79" i="3"/>
  <c r="X79" i="4"/>
  <c r="AO76" i="3"/>
  <c r="U76" i="4"/>
  <c r="AI73" i="3"/>
  <c r="R73" i="4"/>
  <c r="AE71" i="3"/>
  <c r="P71" i="4"/>
  <c r="W79" i="3"/>
  <c r="L79" i="4"/>
  <c r="S77" i="3"/>
  <c r="J77" i="4"/>
  <c r="O75" i="3"/>
  <c r="H75" i="4"/>
  <c r="K73" i="3"/>
  <c r="F73" i="4"/>
  <c r="G71" i="3"/>
  <c r="D71" i="4"/>
  <c r="E79" i="3"/>
  <c r="C79" i="4"/>
  <c r="B79" i="4"/>
  <c r="O79" i="3"/>
  <c r="H79" i="4"/>
  <c r="M78" i="3"/>
  <c r="G78" i="4"/>
  <c r="I76" i="3"/>
  <c r="E76" i="4"/>
  <c r="G75" i="3"/>
  <c r="D75" i="4"/>
  <c r="E74" i="3"/>
  <c r="B74" i="4"/>
  <c r="C74" i="4"/>
  <c r="BM72" i="3"/>
  <c r="AG72" i="4"/>
  <c r="BK71" i="3"/>
  <c r="AF71" i="4"/>
  <c r="H80" i="4"/>
  <c r="Z79" i="4"/>
  <c r="J78" i="4"/>
  <c r="I77" i="4"/>
  <c r="H76" i="4"/>
  <c r="AE79" i="4"/>
  <c r="R79" i="4"/>
  <c r="N78" i="4"/>
  <c r="M77" i="4"/>
  <c r="W71" i="4"/>
  <c r="W79" i="4"/>
  <c r="J79" i="4"/>
  <c r="R78" i="4"/>
  <c r="Q77" i="4"/>
  <c r="P76" i="4"/>
  <c r="O75" i="4"/>
  <c r="N74" i="4"/>
  <c r="M73" i="4"/>
  <c r="O79" i="4"/>
  <c r="V78" i="4"/>
  <c r="U77" i="4"/>
  <c r="T76" i="4"/>
  <c r="S75" i="4"/>
  <c r="G82" i="3" l="1"/>
  <c r="D82" i="4"/>
  <c r="C82" i="4"/>
</calcChain>
</file>

<file path=xl/sharedStrings.xml><?xml version="1.0" encoding="utf-8"?>
<sst xmlns="http://schemas.openxmlformats.org/spreadsheetml/2006/main" count="262" uniqueCount="196">
  <si>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</si>
  <si>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</si>
  <si>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</si>
  <si>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</si>
  <si>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</si>
  <si>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</si>
  <si>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</si>
  <si>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</si>
  <si>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</si>
  <si>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</si>
  <si>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</si>
  <si>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</si>
  <si>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</si>
  <si>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</si>
  <si>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</si>
  <si>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</si>
  <si>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</si>
  <si>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</si>
  <si>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</si>
  <si>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</si>
  <si>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</si>
  <si>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</si>
  <si>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</si>
  <si>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</si>
  <si>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</si>
  <si>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</si>
  <si>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</si>
  <si>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</si>
  <si>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</si>
  <si>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</si>
  <si>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</si>
  <si>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</si>
  <si>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</si>
  <si>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</si>
  <si>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</si>
  <si>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</si>
  <si>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</si>
  <si>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</si>
  <si>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</si>
  <si>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</si>
  <si>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</si>
  <si>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</si>
  <si>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</si>
  <si>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</si>
  <si>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</si>
  <si>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</si>
  <si>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</si>
  <si>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</si>
  <si>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</si>
  <si>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</si>
  <si>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</si>
  <si>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</si>
  <si>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</si>
  <si>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</si>
  <si>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</si>
  <si>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</si>
  <si>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</si>
  <si>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</si>
  <si>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</si>
  <si>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</si>
  <si>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</si>
  <si>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</si>
  <si>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</si>
  <si>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</si>
  <si>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</si>
  <si>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</si>
  <si>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</si>
  <si>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</si>
  <si>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</si>
  <si>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</si>
  <si>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</si>
  <si>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</si>
  <si>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</si>
  <si>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</si>
  <si>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</si>
  <si>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</si>
  <si>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</si>
  <si>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</si>
  <si>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</si>
  <si>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</si>
  <si>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</si>
  <si>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</si>
  <si>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</si>
  <si>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</si>
  <si>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</si>
  <si>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</si>
  <si>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</si>
  <si>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</si>
  <si>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</si>
  <si>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</si>
  <si>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</si>
  <si>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</si>
  <si>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</si>
  <si>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</si>
  <si>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</si>
  <si>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</si>
  <si>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</si>
  <si>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</si>
  <si>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</si>
  <si>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</si>
  <si>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</si>
  <si>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</si>
  <si>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</si>
  <si>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</si>
  <si>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</si>
  <si>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</si>
  <si>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</si>
  <si>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</si>
  <si>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</si>
  <si>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</si>
  <si>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</si>
  <si>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</si>
  <si>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</si>
  <si>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</si>
  <si>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</si>
  <si>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</si>
  <si>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</si>
  <si>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</si>
  <si>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</si>
  <si>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</si>
  <si>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</si>
  <si>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</si>
  <si>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</si>
  <si>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</si>
  <si>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</si>
  <si>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</si>
  <si>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</si>
  <si>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</si>
  <si>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</si>
  <si>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</si>
  <si>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</si>
  <si>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</si>
  <si>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</si>
  <si>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</si>
  <si>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</si>
  <si>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</si>
  <si>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</si>
  <si>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</si>
  <si>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</si>
  <si>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</si>
  <si>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</si>
  <si>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</si>
  <si>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</si>
  <si>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</si>
  <si>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</si>
  <si>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</si>
  <si>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</si>
  <si>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</si>
  <si>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</si>
  <si>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</si>
  <si>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</si>
  <si>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</si>
  <si>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</si>
  <si>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</si>
  <si>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</si>
  <si>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</si>
  <si>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</si>
  <si>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</si>
  <si>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</si>
  <si>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</si>
  <si>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</si>
  <si>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</si>
  <si>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</si>
  <si>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</si>
  <si>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</si>
  <si>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</si>
  <si>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</si>
  <si>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</si>
  <si>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</si>
  <si>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</si>
  <si>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</si>
  <si>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</si>
  <si>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GDP Impact</t>
  </si>
  <si>
    <t>Impact Relative to 2020</t>
  </si>
  <si>
    <t>January STEO</t>
  </si>
  <si>
    <t>January STEO - Adjusted for 2019 value</t>
  </si>
  <si>
    <t>Source: Tables 9a, row 1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</si>
  <si>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</si>
  <si>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</si>
  <si>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</si>
  <si>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</si>
  <si>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</si>
  <si>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July STEO</t>
  </si>
  <si>
    <t>January 2020 and September 2020</t>
  </si>
  <si>
    <t>GDP</t>
  </si>
  <si>
    <t>U.S. Congressional Budget Office</t>
  </si>
  <si>
    <t>Impact</t>
  </si>
  <si>
    <t>CBO Projected Growth Rate in Real GDP (January 2020)</t>
  </si>
  <si>
    <t>CBO Projected Growth Rate in Real GDP (July 2020)</t>
  </si>
  <si>
    <t>2020 U.S. GDP Impact of SARC-CoV-2 Pandemic</t>
  </si>
  <si>
    <t>post-2020 U.S. GDP Impact of SARC-CoV-2 Pandemic</t>
  </si>
  <si>
    <t>January 2020 and July 2020 Update</t>
  </si>
  <si>
    <t>The Budget and Economic Outlook: 2020 to 2030</t>
  </si>
  <si>
    <t>https://www.cbo.gov/publication/56020</t>
  </si>
  <si>
    <t>https://www.cbo.gov/publication/56442#:~:text=CBO%20projects%20that%20from%202020,projected%20to%20average%206.1%20percent.</t>
  </si>
  <si>
    <t>Real GDP percentage change, annual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</si>
</sst>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0" fontId="2" fillId="0" borderId="0" xfId="12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9" fontId="0" fillId="0" borderId="0" xfId="11" applyFont="1"/>
    <xf numFmtId="10" fontId="0" fillId="0" borderId="7" xfId="11" applyNumberFormat="1" applyFont="1" applyBorder="1"/>
    <xf numFmtId="10" fontId="0" fillId="0" borderId="0" xfId="0" applyNumberFormat="1" applyBorder="1"/>
    <xf numFmtId="10" fontId="0" fillId="0" borderId="0" xfId="0" applyNumberFormat="1" applyFill="1"/>
    <xf numFmtId="0" fontId="1" fillId="0" borderId="0" xfId="0" applyFont="1" applyFill="1" applyAlignment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Normal 2 3" xfId="13" xr:uid="{00000000-0005-0000-0000-00000C000000}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001312335958004E-3"/>
                  <c:y val="5.4700714494021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'Exogenous GDP Adjustment'!$B$18:$B$22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'Exogenous GDP Adjustment'!$D$18:$D$22</c:f>
              <c:numCache>
                <c:formatCode>0.00%</c:formatCode>
                <c:ptCount val="5"/>
                <c:pt idx="0">
                  <c:v>0.25466138341167571</c:v>
                </c:pt>
                <c:pt idx="1">
                  <c:v>0.18950552740482202</c:v>
                </c:pt>
                <c:pt idx="2">
                  <c:v>0.13645039119406011</c:v>
                </c:pt>
                <c:pt idx="3">
                  <c:v>0.12254553055985652</c:v>
                </c:pt>
                <c:pt idx="4">
                  <c:v>0.11384303164002771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2-4895-B96E-38136E6DE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01144"/>
        <c:axId val="762499504"/>
      </c:scatterChart>
      <c:valAx>
        <c:axId val="76250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9504"/>
        <c:crosses val="autoZero"/>
        <c:crossBetween val="midCat"/>
      </c:valAx>
      <c:valAx>
        <c:axId val="7624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0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190499</xdr:rowOff>
    </xdr:from>
    <xdr:to>
      <xdr:col>13</xdr:col>
      <xdr:colOff>447674</xdr:colOff>
      <xdr:row>100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597693</xdr:colOff>
      <xdr:row>8</xdr:row>
      <xdr:rowOff>159543</xdr:rowOff>
    </xdr:from>
    <xdr:to>
      <xdr:col>11</xdr:col>
      <xdr:colOff>354805</xdr:colOff>
      <xdr:row>23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7"/>
  <sheetViews>
    <sheetView workbookViewId="0">
      <selection activeCell="M72" sqref="M72"/>
    </sheetView>
  </sheetViews>
  <sheetFormatPr defaultColWidth="8.85546875" defaultRowHeight="15" x14ac:dyDescent="0.25"/>
  <cols>
    <col min="4" max="4" width="9.7109375" customWidth="1"/>
  </cols>
  <sheetData>
    <row r="1" spans="1:6" x14ac:dyDescent="0.25">
      <c r="A1" s="1" t="s">
        <v>33</v>
      </c>
    </row>
    <row r="3" spans="1:6" x14ac:dyDescent="0.25">
      <c r="A3" s="1" t="s">
        <v>34</v>
      </c>
      <c r="B3" s="22" t="s">
        <v>189</v>
      </c>
      <c r="C3" s="13"/>
      <c r="D3" s="13"/>
      <c r="E3" s="13"/>
      <c r="F3" s="13"/>
    </row>
    <row r="4" spans="1:6" x14ac:dyDescent="0.25">
      <c r="B4" t="s">
        <v>177</v>
      </c>
    </row>
    <row r="5" spans="1:6" x14ac:dyDescent="0.25">
      <c r="B5" s="33" t="s">
        <v>183</v>
      </c>
    </row>
    <row r="6" spans="1:6" x14ac:dyDescent="0.25">
      <c r="B6" t="s">
        <v>178</v>
      </c>
    </row>
    <row r="7" spans="1:6" x14ac:dyDescent="0.25">
      <c r="B7" s="26" t="s">
        <v>179</v>
      </c>
    </row>
    <row r="8" spans="1:6" x14ac:dyDescent="0.25">
      <c r="B8" t="s">
        <v>180</v>
      </c>
    </row>
    <row r="10" spans="1:6" x14ac:dyDescent="0.25">
      <c r="B10" s="22" t="s">
        <v>190</v>
      </c>
      <c r="C10" s="13"/>
      <c r="D10" s="13"/>
      <c r="E10" s="13"/>
      <c r="F10" s="13"/>
    </row>
    <row r="11" spans="1:6" x14ac:dyDescent="0.25">
      <c r="B11" t="s">
        <v>185</v>
      </c>
    </row>
    <row r="12" spans="1:6" x14ac:dyDescent="0.25">
      <c r="B12" t="s">
        <v>191</v>
      </c>
    </row>
    <row r="13" spans="1:6" x14ac:dyDescent="0.25">
      <c r="B13" t="s">
        <v>192</v>
      </c>
    </row>
    <row r="14" spans="1:6" x14ac:dyDescent="0.25">
      <c r="B14" t="s">
        <v>193</v>
      </c>
    </row>
    <row r="15" spans="1:6" x14ac:dyDescent="0.25">
      <c r="B15" t="s">
        <v>194</v>
      </c>
    </row>
    <row r="16" spans="1:6" x14ac:dyDescent="0.25">
      <c r="B16" t="s">
        <v>195</v>
      </c>
    </row>
    <row r="18" spans="1:1" x14ac:dyDescent="0.25">
      <c r="A18" s="1" t="s">
        <v>35</v>
      </c>
    </row>
    <row r="19" spans="1:1" x14ac:dyDescent="0.25">
      <c r="A19" t="s">
        <v>36</v>
      </c>
    </row>
    <row r="20" spans="1:1" x14ac:dyDescent="0.25">
      <c r="A20" s="2" t="s">
        <v>37</v>
      </c>
    </row>
    <row r="21" spans="1:1" x14ac:dyDescent="0.25">
      <c r="A21" t="s">
        <v>79</v>
      </c>
    </row>
    <row r="22" spans="1:1" x14ac:dyDescent="0.25">
      <c r="A22" t="s">
        <v>80</v>
      </c>
    </row>
    <row r="24" spans="1:1" x14ac:dyDescent="0.25">
      <c r="A24" t="s">
        <v>81</v>
      </c>
    </row>
    <row r="25" spans="1:1" x14ac:dyDescent="0.25">
      <c r="A25" t="s">
        <v>149</v>
      </c>
    </row>
    <row r="26" spans="1:1" x14ac:dyDescent="0.25">
      <c r="A26" t="s">
        <v>83</v>
      </c>
    </row>
    <row r="28" spans="1:1" x14ac:dyDescent="0.25">
      <c r="A28" t="s">
        <v>38</v>
      </c>
    </row>
    <row r="29" spans="1:1" x14ac:dyDescent="0.25">
      <c r="A29" t="s">
        <v>39</v>
      </c>
    </row>
    <row r="30" spans="1:1" x14ac:dyDescent="0.25">
      <c r="A30" t="s">
        <v>40</v>
      </c>
    </row>
    <row r="31" spans="1:1" x14ac:dyDescent="0.25">
      <c r="A31" t="s">
        <v>41</v>
      </c>
    </row>
    <row r="32" spans="1:1" x14ac:dyDescent="0.25">
      <c r="A32" t="s">
        <v>82</v>
      </c>
    </row>
    <row r="33" spans="1:6" x14ac:dyDescent="0.25">
      <c r="A33">
        <v>2019</v>
      </c>
      <c r="B33">
        <v>2020</v>
      </c>
      <c r="C33">
        <v>2021</v>
      </c>
      <c r="D33">
        <v>2028</v>
      </c>
      <c r="E33">
        <v>2029</v>
      </c>
      <c r="F33">
        <v>2050</v>
      </c>
    </row>
    <row r="34" spans="1:6" x14ac:dyDescent="0.25">
      <c r="A34">
        <v>0</v>
      </c>
      <c r="B34">
        <v>0</v>
      </c>
      <c r="C34">
        <v>1</v>
      </c>
      <c r="D34">
        <v>1</v>
      </c>
      <c r="E34">
        <v>0</v>
      </c>
      <c r="F34">
        <v>0</v>
      </c>
    </row>
    <row r="36" spans="1:6" x14ac:dyDescent="0.25">
      <c r="A36" s="1" t="s">
        <v>86</v>
      </c>
    </row>
    <row r="37" spans="1:6" x14ac:dyDescent="0.25">
      <c r="A37" t="s">
        <v>87</v>
      </c>
    </row>
    <row r="38" spans="1:6" x14ac:dyDescent="0.25">
      <c r="A38" t="s">
        <v>88</v>
      </c>
    </row>
    <row r="39" spans="1:6" x14ac:dyDescent="0.25">
      <c r="A39" t="s">
        <v>89</v>
      </c>
    </row>
    <row r="40" spans="1:6" x14ac:dyDescent="0.25">
      <c r="A40" t="s">
        <v>90</v>
      </c>
    </row>
    <row r="41" spans="1:6" x14ac:dyDescent="0.25">
      <c r="B41" t="s">
        <v>91</v>
      </c>
    </row>
    <row r="42" spans="1:6" x14ac:dyDescent="0.25">
      <c r="B42" s="18" t="s">
        <v>104</v>
      </c>
    </row>
    <row r="43" spans="1:6" x14ac:dyDescent="0.25">
      <c r="B43" t="s">
        <v>92</v>
      </c>
    </row>
    <row r="44" spans="1:6" x14ac:dyDescent="0.25">
      <c r="B44" s="18" t="s">
        <v>105</v>
      </c>
    </row>
    <row r="45" spans="1:6" x14ac:dyDescent="0.25">
      <c r="A45" t="s">
        <v>93</v>
      </c>
    </row>
    <row r="46" spans="1:6" x14ac:dyDescent="0.25">
      <c r="B46" s="2" t="s">
        <v>94</v>
      </c>
    </row>
    <row r="47" spans="1:6" x14ac:dyDescent="0.25">
      <c r="B47" s="18" t="s">
        <v>95</v>
      </c>
    </row>
    <row r="48" spans="1:6" x14ac:dyDescent="0.25">
      <c r="B48" s="18" t="s">
        <v>96</v>
      </c>
    </row>
    <row r="49" spans="1:2" x14ac:dyDescent="0.25">
      <c r="A49" t="s">
        <v>97</v>
      </c>
    </row>
    <row r="50" spans="1:2" x14ac:dyDescent="0.25">
      <c r="A50" t="s">
        <v>98</v>
      </c>
    </row>
    <row r="51" spans="1:2" x14ac:dyDescent="0.25">
      <c r="B51" t="s">
        <v>99</v>
      </c>
    </row>
    <row r="52" spans="1:2" x14ac:dyDescent="0.25">
      <c r="A52" t="s">
        <v>101</v>
      </c>
    </row>
    <row r="53" spans="1:2" x14ac:dyDescent="0.25">
      <c r="B53" t="s">
        <v>102</v>
      </c>
    </row>
    <row r="54" spans="1:2" x14ac:dyDescent="0.25">
      <c r="B54" t="s">
        <v>103</v>
      </c>
    </row>
    <row r="56" spans="1:2" x14ac:dyDescent="0.25">
      <c r="A56" s="1" t="s">
        <v>100</v>
      </c>
    </row>
    <row r="57" spans="1:2" x14ac:dyDescent="0.25">
      <c r="A57" t="s">
        <v>67</v>
      </c>
    </row>
    <row r="58" spans="1:2" x14ac:dyDescent="0.25">
      <c r="A58" t="s">
        <v>63</v>
      </c>
    </row>
    <row r="59" spans="1:2" x14ac:dyDescent="0.25">
      <c r="A59" t="s">
        <v>42</v>
      </c>
    </row>
    <row r="60" spans="1:2" x14ac:dyDescent="0.25">
      <c r="A60" t="s">
        <v>62</v>
      </c>
    </row>
    <row r="61" spans="1:2" x14ac:dyDescent="0.25">
      <c r="A61" t="s">
        <v>68</v>
      </c>
    </row>
    <row r="62" spans="1:2" x14ac:dyDescent="0.25">
      <c r="A62" t="s">
        <v>69</v>
      </c>
    </row>
    <row r="63" spans="1:2" x14ac:dyDescent="0.25">
      <c r="A63" t="s">
        <v>70</v>
      </c>
    </row>
    <row r="64" spans="1:2" x14ac:dyDescent="0.25">
      <c r="A64" t="s">
        <v>71</v>
      </c>
    </row>
    <row r="66" spans="1:4" x14ac:dyDescent="0.25">
      <c r="A66" t="s">
        <v>46</v>
      </c>
    </row>
    <row r="67" spans="1:4" x14ac:dyDescent="0.25">
      <c r="A67" t="s">
        <v>43</v>
      </c>
    </row>
    <row r="68" spans="1:4" x14ac:dyDescent="0.25">
      <c r="A68" t="s">
        <v>44</v>
      </c>
    </row>
    <row r="69" spans="1:4" x14ac:dyDescent="0.25">
      <c r="A69" t="s">
        <v>45</v>
      </c>
    </row>
    <row r="70" spans="1:4" ht="15.75" thickBot="1" x14ac:dyDescent="0.3"/>
    <row r="71" spans="1:4" x14ac:dyDescent="0.25">
      <c r="A71" s="3" t="s">
        <v>53</v>
      </c>
      <c r="B71" s="4"/>
      <c r="C71" s="4"/>
      <c r="D71" s="5"/>
    </row>
    <row r="72" spans="1:4" x14ac:dyDescent="0.25">
      <c r="A72" s="6" t="s">
        <v>50</v>
      </c>
      <c r="B72" s="7">
        <v>1.0149999999999999</v>
      </c>
      <c r="C72" s="7"/>
      <c r="D72" s="8"/>
    </row>
    <row r="73" spans="1:4" x14ac:dyDescent="0.25">
      <c r="A73" s="6" t="s">
        <v>51</v>
      </c>
      <c r="B73" s="7">
        <v>-0.27</v>
      </c>
      <c r="C73" s="7"/>
      <c r="D73" s="8"/>
    </row>
    <row r="74" spans="1:4" ht="15.75" thickBot="1" x14ac:dyDescent="0.3">
      <c r="A74" s="9" t="s">
        <v>52</v>
      </c>
      <c r="B74" s="10">
        <v>-14</v>
      </c>
      <c r="C74" s="10"/>
      <c r="D74" s="11"/>
    </row>
    <row r="103" spans="1:2" x14ac:dyDescent="0.25">
      <c r="A103" s="1" t="s">
        <v>157</v>
      </c>
    </row>
    <row r="104" spans="1:2" x14ac:dyDescent="0.25">
      <c r="A104" t="s">
        <v>158</v>
      </c>
    </row>
    <row r="105" spans="1:2" x14ac:dyDescent="0.25">
      <c r="A105" t="s">
        <v>159</v>
      </c>
    </row>
    <row r="106" spans="1:2" x14ac:dyDescent="0.25">
      <c r="A106" t="s">
        <v>160</v>
      </c>
    </row>
    <row r="107" spans="1:2" x14ac:dyDescent="0.25">
      <c r="A107" s="21">
        <v>6</v>
      </c>
      <c r="B107" t="s">
        <v>161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G163"/>
  <sheetViews>
    <sheetView tabSelected="1" workbookViewId="0">
      <pane xSplit="1" ySplit="1" topLeftCell="B39" activePane="bottomRight" state="frozen"/>
      <selection pane="topRight" activeCell="B1" sqref="B1"/>
      <selection pane="bottomLeft" activeCell="A2" sqref="A2"/>
      <selection pane="bottomRight" activeCell="E59" sqref="E59:Q59"/>
    </sheetView>
  </sheetViews>
  <sheetFormatPr defaultColWidth="9.140625" defaultRowHeight="15" x14ac:dyDescent="0.25"/>
  <cols>
    <col min="1" max="1" width="53.42578125" customWidth="1"/>
    <col min="2" max="33" width="9.140625" style="15"/>
    <col min="34" max="16384" width="9.140625" style="12"/>
  </cols>
  <sheetData>
    <row r="1" spans="1:33" x14ac:dyDescent="0.25">
      <c r="B1" s="16" t="s">
        <v>110</v>
      </c>
      <c r="C1" s="16" t="s">
        <v>111</v>
      </c>
      <c r="D1" s="16" t="s">
        <v>112</v>
      </c>
      <c r="E1" s="16" t="s">
        <v>113</v>
      </c>
      <c r="F1" s="16" t="s">
        <v>114</v>
      </c>
      <c r="G1" s="16" t="s">
        <v>115</v>
      </c>
      <c r="H1" s="16" t="s">
        <v>116</v>
      </c>
      <c r="I1" s="16" t="s">
        <v>117</v>
      </c>
      <c r="J1" s="16" t="s">
        <v>118</v>
      </c>
      <c r="K1" s="16" t="s">
        <v>119</v>
      </c>
      <c r="L1" s="16" t="s">
        <v>120</v>
      </c>
      <c r="M1" s="16" t="s">
        <v>121</v>
      </c>
      <c r="N1" s="16" t="s">
        <v>122</v>
      </c>
      <c r="O1" s="16" t="s">
        <v>123</v>
      </c>
      <c r="P1" s="16" t="s">
        <v>124</v>
      </c>
      <c r="Q1" s="16" t="s">
        <v>125</v>
      </c>
      <c r="R1" s="16" t="s">
        <v>126</v>
      </c>
      <c r="S1" s="16" t="s">
        <v>127</v>
      </c>
      <c r="T1" s="16" t="s">
        <v>128</v>
      </c>
      <c r="U1" s="16" t="s">
        <v>129</v>
      </c>
      <c r="V1" s="16" t="s">
        <v>130</v>
      </c>
      <c r="W1" s="16" t="s">
        <v>131</v>
      </c>
      <c r="X1" s="16" t="s">
        <v>132</v>
      </c>
      <c r="Y1" s="16" t="s">
        <v>133</v>
      </c>
      <c r="Z1" s="16" t="s">
        <v>134</v>
      </c>
      <c r="AA1" s="16" t="s">
        <v>135</v>
      </c>
      <c r="AB1" s="16" t="s">
        <v>136</v>
      </c>
      <c r="AC1" s="16" t="s">
        <v>137</v>
      </c>
      <c r="AD1" s="16" t="s">
        <v>138</v>
      </c>
      <c r="AE1" s="16" t="s">
        <v>139</v>
      </c>
      <c r="AF1" s="16" t="s">
        <v>140</v>
      </c>
      <c r="AG1" s="16" t="s">
        <v>141</v>
      </c>
    </row>
    <row r="2" spans="1:33" x14ac:dyDescent="0.25">
      <c r="A2" t="s">
        <v>1</v>
      </c>
      <c r="B2" s="14">
        <v>2019</v>
      </c>
      <c r="C2" s="14">
        <v>2020</v>
      </c>
      <c r="D2" s="14">
        <v>2050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x14ac:dyDescent="0.25">
      <c r="B3">
        <v>0</v>
      </c>
      <c r="C3">
        <v>0</v>
      </c>
      <c r="D3">
        <v>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x14ac:dyDescent="0.25">
      <c r="A4" t="s">
        <v>2</v>
      </c>
      <c r="B4" s="14">
        <v>2019</v>
      </c>
      <c r="C4" s="14">
        <v>2020</v>
      </c>
      <c r="D4" s="14">
        <v>2050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3" x14ac:dyDescent="0.25">
      <c r="B5">
        <v>0</v>
      </c>
      <c r="C5">
        <v>0</v>
      </c>
      <c r="D5">
        <v>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25">
      <c r="A6" s="12" t="s">
        <v>3</v>
      </c>
      <c r="B6" s="14">
        <v>2019</v>
      </c>
      <c r="C6" s="14">
        <v>2020</v>
      </c>
      <c r="D6" s="14">
        <v>2050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x14ac:dyDescent="0.25">
      <c r="A7" s="12"/>
      <c r="B7">
        <v>0</v>
      </c>
      <c r="C7">
        <v>0</v>
      </c>
      <c r="D7">
        <v>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25">
      <c r="A8" s="12" t="s">
        <v>74</v>
      </c>
      <c r="B8" s="14">
        <v>2019</v>
      </c>
      <c r="C8" s="14">
        <v>2020</v>
      </c>
      <c r="D8" s="14">
        <v>2050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3" x14ac:dyDescent="0.25">
      <c r="A9" s="12"/>
      <c r="B9">
        <v>0</v>
      </c>
      <c r="C9">
        <v>0</v>
      </c>
      <c r="D9">
        <v>1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25">
      <c r="A10" s="12" t="s">
        <v>75</v>
      </c>
      <c r="B10" s="14">
        <v>2019</v>
      </c>
      <c r="C10" s="14">
        <v>2020</v>
      </c>
      <c r="D10" s="14">
        <v>2050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1:33" x14ac:dyDescent="0.25">
      <c r="A11" s="12"/>
      <c r="B11">
        <v>0</v>
      </c>
      <c r="C11">
        <v>0</v>
      </c>
      <c r="D11">
        <v>1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x14ac:dyDescent="0.25">
      <c r="A12" s="12" t="s">
        <v>151</v>
      </c>
      <c r="B12" s="14">
        <v>2019</v>
      </c>
      <c r="C12" s="14">
        <v>2020</v>
      </c>
      <c r="D12" s="14">
        <v>2050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25">
      <c r="A13" s="12"/>
      <c r="B13">
        <v>0</v>
      </c>
      <c r="C13">
        <v>0</v>
      </c>
      <c r="D13">
        <v>1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25">
      <c r="A14" s="12" t="s">
        <v>146</v>
      </c>
      <c r="B14" s="14">
        <v>2019</v>
      </c>
      <c r="C14" s="14">
        <v>2020</v>
      </c>
      <c r="D14" s="14">
        <v>2050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25">
      <c r="A15" s="12"/>
      <c r="B15">
        <v>0</v>
      </c>
      <c r="C15">
        <v>0</v>
      </c>
      <c r="D15"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x14ac:dyDescent="0.25">
      <c r="A16" s="12" t="s">
        <v>147</v>
      </c>
      <c r="B16" s="14">
        <v>2019</v>
      </c>
      <c r="C16" s="14">
        <v>2020</v>
      </c>
      <c r="D16" s="14">
        <v>2050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x14ac:dyDescent="0.25">
      <c r="A17" s="12"/>
      <c r="B17">
        <v>0</v>
      </c>
      <c r="C17">
        <v>0</v>
      </c>
      <c r="D17"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x14ac:dyDescent="0.25">
      <c r="A18" s="12" t="s">
        <v>76</v>
      </c>
      <c r="B18" s="14">
        <v>2019</v>
      </c>
      <c r="C18" s="14">
        <v>2020</v>
      </c>
      <c r="D18" s="14">
        <v>2050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x14ac:dyDescent="0.25">
      <c r="A19" s="12"/>
      <c r="B19">
        <v>0</v>
      </c>
      <c r="C19">
        <v>0</v>
      </c>
      <c r="D19">
        <v>1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x14ac:dyDescent="0.25">
      <c r="A20" s="12" t="s">
        <v>107</v>
      </c>
      <c r="B20" s="14">
        <v>2019</v>
      </c>
      <c r="C20" s="14">
        <v>2020</v>
      </c>
      <c r="D20" s="14">
        <v>2050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x14ac:dyDescent="0.25">
      <c r="A21" s="12"/>
      <c r="B21">
        <v>0</v>
      </c>
      <c r="C21" s="12">
        <v>0</v>
      </c>
      <c r="D21">
        <v>1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3" x14ac:dyDescent="0.25">
      <c r="A22" t="s">
        <v>4</v>
      </c>
      <c r="B22" s="14">
        <v>2019</v>
      </c>
      <c r="C22" s="14">
        <v>2020</v>
      </c>
      <c r="D22" s="14">
        <v>2034</v>
      </c>
      <c r="E22" s="14">
        <v>2050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x14ac:dyDescent="0.25">
      <c r="B23">
        <v>0</v>
      </c>
      <c r="C23" s="12">
        <v>0</v>
      </c>
      <c r="D23">
        <v>1</v>
      </c>
      <c r="E23">
        <v>1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1:33" x14ac:dyDescent="0.25">
      <c r="A24" t="s">
        <v>64</v>
      </c>
      <c r="B24" s="14">
        <v>2019</v>
      </c>
      <c r="C24" s="14">
        <v>2020</v>
      </c>
      <c r="D24" s="14">
        <v>2050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x14ac:dyDescent="0.25">
      <c r="B25">
        <v>0</v>
      </c>
      <c r="C25">
        <v>0</v>
      </c>
      <c r="D25">
        <v>1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t="s">
        <v>168</v>
      </c>
      <c r="B26" s="14">
        <v>2019</v>
      </c>
      <c r="C26" s="14">
        <v>2020</v>
      </c>
      <c r="D26" s="14">
        <v>2050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x14ac:dyDescent="0.25">
      <c r="B27">
        <v>0</v>
      </c>
      <c r="C27">
        <v>0</v>
      </c>
      <c r="D27">
        <v>1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t="s">
        <v>6</v>
      </c>
      <c r="B28" s="14">
        <v>2019</v>
      </c>
      <c r="C28" s="14">
        <v>2020</v>
      </c>
      <c r="D28" s="14">
        <v>2027</v>
      </c>
      <c r="E28" s="14">
        <v>2028</v>
      </c>
      <c r="F28" s="14">
        <v>2029</v>
      </c>
      <c r="G28" s="14">
        <v>2030</v>
      </c>
      <c r="H28" s="14">
        <v>2031</v>
      </c>
      <c r="I28" s="14">
        <v>2050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x14ac:dyDescent="0.25">
      <c r="B29">
        <v>0</v>
      </c>
      <c r="C29">
        <v>0</v>
      </c>
      <c r="D29">
        <v>0</v>
      </c>
      <c r="E29">
        <v>1</v>
      </c>
      <c r="F29">
        <v>1</v>
      </c>
      <c r="G29">
        <v>1</v>
      </c>
      <c r="H29">
        <v>0</v>
      </c>
      <c r="I29">
        <v>0</v>
      </c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13" t="s">
        <v>77</v>
      </c>
      <c r="B30" s="14">
        <v>2019</v>
      </c>
      <c r="C30" s="14">
        <v>2050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x14ac:dyDescent="0.25">
      <c r="A31" s="13"/>
      <c r="B31">
        <v>1</v>
      </c>
      <c r="C31">
        <v>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t="s">
        <v>5</v>
      </c>
      <c r="B32" s="14">
        <v>2019</v>
      </c>
      <c r="C32" s="14">
        <v>2020</v>
      </c>
      <c r="D32" s="14">
        <v>2034</v>
      </c>
      <c r="E32" s="14">
        <v>2050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3" x14ac:dyDescent="0.25">
      <c r="B33">
        <v>0</v>
      </c>
      <c r="C33">
        <v>0</v>
      </c>
      <c r="D33">
        <v>1</v>
      </c>
      <c r="E33">
        <v>1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x14ac:dyDescent="0.25">
      <c r="A34" t="s">
        <v>7</v>
      </c>
      <c r="B34" s="14">
        <v>2019</v>
      </c>
      <c r="C34" s="14">
        <v>2020</v>
      </c>
      <c r="D34" s="14">
        <v>2021</v>
      </c>
      <c r="E34" s="14">
        <v>2050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 spans="1:33" x14ac:dyDescent="0.25">
      <c r="B35">
        <v>0</v>
      </c>
      <c r="C35">
        <v>0</v>
      </c>
      <c r="D35">
        <v>0</v>
      </c>
      <c r="E35">
        <v>1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x14ac:dyDescent="0.25">
      <c r="A36" t="s">
        <v>32</v>
      </c>
      <c r="B36" s="14">
        <v>2019</v>
      </c>
      <c r="C36" s="14">
        <v>2020</v>
      </c>
      <c r="D36" s="14">
        <v>2050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3" x14ac:dyDescent="0.25">
      <c r="B37">
        <v>0</v>
      </c>
      <c r="C37">
        <v>0</v>
      </c>
      <c r="D37">
        <v>1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3" s="15" customFormat="1" x14ac:dyDescent="0.25">
      <c r="A38" t="s">
        <v>85</v>
      </c>
      <c r="B38" s="14">
        <v>2019</v>
      </c>
      <c r="C38" s="14">
        <v>2020</v>
      </c>
      <c r="D38" s="14">
        <v>2050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3" s="15" customFormat="1" x14ac:dyDescent="0.25">
      <c r="A39"/>
      <c r="B39">
        <v>0</v>
      </c>
      <c r="C39">
        <v>0</v>
      </c>
      <c r="D39">
        <v>1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s="15" customFormat="1" x14ac:dyDescent="0.25">
      <c r="A40" t="s">
        <v>55</v>
      </c>
      <c r="B40" s="14">
        <v>2019</v>
      </c>
      <c r="C40" s="14">
        <v>2020</v>
      </c>
      <c r="D40" s="14">
        <v>2050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3" s="15" customFormat="1" x14ac:dyDescent="0.25">
      <c r="A41"/>
      <c r="B41">
        <v>0</v>
      </c>
      <c r="C41">
        <v>0</v>
      </c>
      <c r="D41">
        <v>1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s="15" customFormat="1" x14ac:dyDescent="0.25">
      <c r="A42" t="s">
        <v>59</v>
      </c>
      <c r="B42" s="14">
        <v>2019</v>
      </c>
      <c r="C42" s="14">
        <v>2020</v>
      </c>
      <c r="D42" s="14">
        <v>2050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3" s="15" customFormat="1" x14ac:dyDescent="0.25">
      <c r="A43"/>
      <c r="B43">
        <v>0</v>
      </c>
      <c r="C43">
        <v>0</v>
      </c>
      <c r="D43">
        <v>1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3" s="15" customFormat="1" x14ac:dyDescent="0.25">
      <c r="A44" t="s">
        <v>60</v>
      </c>
      <c r="B44" s="14">
        <v>2019</v>
      </c>
      <c r="C44" s="14">
        <v>2020</v>
      </c>
      <c r="D44" s="14">
        <v>2050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3" s="15" customFormat="1" x14ac:dyDescent="0.25">
      <c r="A45"/>
      <c r="B45">
        <v>0</v>
      </c>
      <c r="C45">
        <v>0</v>
      </c>
      <c r="D45">
        <v>1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3" s="15" customFormat="1" x14ac:dyDescent="0.25">
      <c r="A46" s="13" t="s">
        <v>109</v>
      </c>
      <c r="B46" s="14">
        <v>2019</v>
      </c>
      <c r="C46" s="14">
        <v>2050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3" s="15" customFormat="1" x14ac:dyDescent="0.25">
      <c r="A47" s="13"/>
      <c r="B47">
        <v>1</v>
      </c>
      <c r="C47">
        <v>1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3" s="15" customFormat="1" x14ac:dyDescent="0.25">
      <c r="A48" t="s">
        <v>66</v>
      </c>
      <c r="B48" s="14">
        <v>2019</v>
      </c>
      <c r="C48" s="14">
        <v>2020</v>
      </c>
      <c r="D48" s="14">
        <v>2021</v>
      </c>
      <c r="E48" s="14">
        <v>2050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3" s="15" customFormat="1" x14ac:dyDescent="0.25">
      <c r="A49"/>
      <c r="B49">
        <v>0</v>
      </c>
      <c r="C49">
        <v>0</v>
      </c>
      <c r="D49">
        <v>1</v>
      </c>
      <c r="E49">
        <v>1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3" s="15" customFormat="1" x14ac:dyDescent="0.25">
      <c r="A50" t="s">
        <v>61</v>
      </c>
      <c r="B50" s="14">
        <v>2019</v>
      </c>
      <c r="C50" s="14">
        <v>2020</v>
      </c>
      <c r="D50" s="14">
        <v>2021</v>
      </c>
      <c r="E50" s="14">
        <v>2050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3" s="15" customFormat="1" x14ac:dyDescent="0.25">
      <c r="A51"/>
      <c r="B51">
        <v>0</v>
      </c>
      <c r="C51">
        <v>0</v>
      </c>
      <c r="D51">
        <v>1</v>
      </c>
      <c r="E51">
        <v>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3" s="15" customFormat="1" x14ac:dyDescent="0.25">
      <c r="A52" t="s">
        <v>106</v>
      </c>
      <c r="B52" s="14">
        <v>2019</v>
      </c>
      <c r="C52" s="14">
        <v>2020</v>
      </c>
      <c r="D52" s="14">
        <v>2050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3" s="15" customFormat="1" x14ac:dyDescent="0.25">
      <c r="A53"/>
      <c r="B53">
        <v>0</v>
      </c>
      <c r="C53">
        <v>0</v>
      </c>
      <c r="D53">
        <v>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3" s="15" customFormat="1" x14ac:dyDescent="0.25">
      <c r="A54" t="s">
        <v>169</v>
      </c>
      <c r="B54" s="14">
        <v>2019</v>
      </c>
      <c r="C54" s="14">
        <v>2020</v>
      </c>
      <c r="D54" s="14">
        <v>2050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3" s="15" customFormat="1" x14ac:dyDescent="0.25">
      <c r="A55"/>
      <c r="B55">
        <v>0</v>
      </c>
      <c r="C55">
        <v>0</v>
      </c>
      <c r="D55">
        <v>1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3" s="15" customFormat="1" x14ac:dyDescent="0.25">
      <c r="A56" t="s">
        <v>8</v>
      </c>
      <c r="B56" s="14">
        <v>2019</v>
      </c>
      <c r="C56" s="14">
        <v>2020</v>
      </c>
      <c r="D56" s="14">
        <v>2021</v>
      </c>
      <c r="E56" s="14">
        <v>2050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3" s="15" customFormat="1" x14ac:dyDescent="0.25">
      <c r="A57"/>
      <c r="B57">
        <v>0</v>
      </c>
      <c r="C57">
        <v>0</v>
      </c>
      <c r="D57">
        <v>1</v>
      </c>
      <c r="E57">
        <v>1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3" s="15" customFormat="1" x14ac:dyDescent="0.25">
      <c r="A58" s="12" t="s">
        <v>9</v>
      </c>
      <c r="B58" s="14">
        <v>2019</v>
      </c>
      <c r="C58" s="14">
        <v>2020</v>
      </c>
      <c r="D58" s="14">
        <v>2021</v>
      </c>
      <c r="E58" s="14">
        <v>2022</v>
      </c>
      <c r="F58" s="14">
        <v>2023</v>
      </c>
      <c r="G58" s="14">
        <v>2024</v>
      </c>
      <c r="H58" s="14">
        <v>2025</v>
      </c>
      <c r="I58" s="14">
        <v>2026</v>
      </c>
      <c r="J58" s="14">
        <v>2027</v>
      </c>
      <c r="K58" s="14">
        <v>2028</v>
      </c>
      <c r="L58" s="14">
        <v>2029</v>
      </c>
      <c r="M58" s="14">
        <v>2030</v>
      </c>
      <c r="N58" s="14">
        <v>2031</v>
      </c>
      <c r="O58" s="14">
        <v>2032</v>
      </c>
      <c r="P58" s="14">
        <v>2033</v>
      </c>
      <c r="Q58" s="14">
        <v>2034</v>
      </c>
      <c r="R58" s="14">
        <v>2035</v>
      </c>
      <c r="S58" s="14">
        <v>2050</v>
      </c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  <row r="59" spans="1:33" s="15" customFormat="1" x14ac:dyDescent="0.25">
      <c r="A59" s="12"/>
      <c r="B59">
        <v>0</v>
      </c>
      <c r="C59">
        <v>0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0</v>
      </c>
      <c r="S59">
        <v>0</v>
      </c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s="15" customFormat="1" x14ac:dyDescent="0.25">
      <c r="A60" s="12" t="s">
        <v>84</v>
      </c>
      <c r="B60" s="14">
        <v>2019</v>
      </c>
      <c r="C60" s="14">
        <v>2020</v>
      </c>
      <c r="D60" s="14">
        <v>2021</v>
      </c>
      <c r="E60" s="14">
        <v>2050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3" s="15" customFormat="1" x14ac:dyDescent="0.25">
      <c r="A61" s="12"/>
      <c r="B61">
        <v>0</v>
      </c>
      <c r="C61">
        <v>0</v>
      </c>
      <c r="D61">
        <v>1</v>
      </c>
      <c r="E61">
        <v>1</v>
      </c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3" s="15" customFormat="1" x14ac:dyDescent="0.25">
      <c r="A62" s="12" t="s">
        <v>10</v>
      </c>
      <c r="B62" s="14">
        <v>2019</v>
      </c>
      <c r="C62" s="14">
        <v>2020</v>
      </c>
      <c r="D62" s="14">
        <v>2021</v>
      </c>
      <c r="E62" s="14">
        <v>2050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3" s="15" customFormat="1" x14ac:dyDescent="0.25">
      <c r="A63" s="12"/>
      <c r="B63">
        <v>0</v>
      </c>
      <c r="C63">
        <v>0</v>
      </c>
      <c r="D63">
        <v>1</v>
      </c>
      <c r="E63">
        <v>1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3" s="15" customFormat="1" x14ac:dyDescent="0.25">
      <c r="A64" s="12" t="s">
        <v>155</v>
      </c>
      <c r="B64" s="14">
        <v>2019</v>
      </c>
      <c r="C64" s="14">
        <v>2020</v>
      </c>
      <c r="D64" s="14">
        <v>2050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1:33" s="15" customFormat="1" x14ac:dyDescent="0.25">
      <c r="A65" s="12"/>
      <c r="B65">
        <v>0</v>
      </c>
      <c r="C65">
        <v>0</v>
      </c>
      <c r="D65">
        <v>1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3" s="15" customFormat="1" x14ac:dyDescent="0.25">
      <c r="A66" s="12" t="s">
        <v>11</v>
      </c>
      <c r="B66" s="14">
        <v>2019</v>
      </c>
      <c r="C66" s="14">
        <v>2020</v>
      </c>
      <c r="D66" s="14">
        <v>2050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 spans="1:33" s="15" customFormat="1" x14ac:dyDescent="0.25">
      <c r="A67"/>
      <c r="B67">
        <v>0</v>
      </c>
      <c r="C67">
        <v>0</v>
      </c>
      <c r="D67">
        <v>1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</row>
    <row r="68" spans="1:33" s="15" customFormat="1" x14ac:dyDescent="0.25">
      <c r="A68" t="s">
        <v>57</v>
      </c>
      <c r="B68" s="14">
        <v>2019</v>
      </c>
      <c r="C68" s="14">
        <v>2020</v>
      </c>
      <c r="D68" s="14">
        <v>2021</v>
      </c>
      <c r="E68" s="14">
        <v>2050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3" s="15" customFormat="1" x14ac:dyDescent="0.25">
      <c r="A69"/>
      <c r="B69">
        <v>0</v>
      </c>
      <c r="C69">
        <v>0</v>
      </c>
      <c r="D69">
        <v>1</v>
      </c>
      <c r="E69">
        <v>1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3" s="15" customFormat="1" x14ac:dyDescent="0.25">
      <c r="A70" t="s">
        <v>58</v>
      </c>
      <c r="B70" s="14">
        <v>2019</v>
      </c>
      <c r="C70" s="14">
        <v>2020</v>
      </c>
      <c r="D70" s="14">
        <v>2050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3" s="15" customFormat="1" x14ac:dyDescent="0.25">
      <c r="A71" s="12"/>
      <c r="B71">
        <v>0</v>
      </c>
      <c r="C71">
        <v>0</v>
      </c>
      <c r="D71">
        <v>1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3" s="15" customFormat="1" x14ac:dyDescent="0.25">
      <c r="A72" s="12" t="s">
        <v>13</v>
      </c>
      <c r="B72" s="14">
        <v>2019</v>
      </c>
      <c r="C72" s="14">
        <v>2020</v>
      </c>
      <c r="D72" s="14">
        <v>2050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3" s="15" customFormat="1" x14ac:dyDescent="0.25">
      <c r="A73" s="12"/>
      <c r="B73">
        <v>0</v>
      </c>
      <c r="C73">
        <v>0</v>
      </c>
      <c r="D73">
        <v>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3" s="15" customFormat="1" x14ac:dyDescent="0.25">
      <c r="A74" s="12" t="s">
        <v>12</v>
      </c>
      <c r="B74" s="14">
        <v>2019</v>
      </c>
      <c r="C74" s="14">
        <v>2020</v>
      </c>
      <c r="D74" s="14">
        <v>2050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:33" s="15" customFormat="1" x14ac:dyDescent="0.25">
      <c r="A75" s="12"/>
      <c r="B75">
        <v>0</v>
      </c>
      <c r="C75">
        <v>0</v>
      </c>
      <c r="D75">
        <v>1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3" s="15" customFormat="1" x14ac:dyDescent="0.25">
      <c r="A76" s="12" t="s">
        <v>167</v>
      </c>
      <c r="B76" s="14">
        <v>2019</v>
      </c>
      <c r="C76" s="14">
        <v>2020</v>
      </c>
      <c r="D76" s="14">
        <v>2050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3" s="15" customFormat="1" x14ac:dyDescent="0.25">
      <c r="A77" s="12"/>
      <c r="B77">
        <v>0</v>
      </c>
      <c r="C77">
        <v>0</v>
      </c>
      <c r="D77">
        <v>1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3" s="15" customFormat="1" x14ac:dyDescent="0.25">
      <c r="A78" s="12" t="s">
        <v>166</v>
      </c>
      <c r="B78" s="14">
        <v>2019</v>
      </c>
      <c r="C78" s="14">
        <v>2020</v>
      </c>
      <c r="D78" s="14">
        <v>2050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:33" s="15" customFormat="1" x14ac:dyDescent="0.25">
      <c r="A79" s="12"/>
      <c r="B79">
        <v>0</v>
      </c>
      <c r="C79">
        <v>0</v>
      </c>
      <c r="D79">
        <v>1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3" s="15" customFormat="1" x14ac:dyDescent="0.25">
      <c r="A80" s="12" t="s">
        <v>165</v>
      </c>
      <c r="B80" s="14">
        <v>2019</v>
      </c>
      <c r="C80" s="14">
        <v>2020</v>
      </c>
      <c r="D80" s="14">
        <v>2050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:33" s="15" customFormat="1" x14ac:dyDescent="0.25">
      <c r="A81" s="12"/>
      <c r="B81">
        <v>0</v>
      </c>
      <c r="C81">
        <v>0</v>
      </c>
      <c r="D81">
        <v>1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s="15" customFormat="1" x14ac:dyDescent="0.25">
      <c r="A82" s="12" t="s">
        <v>164</v>
      </c>
      <c r="B82" s="14">
        <v>2019</v>
      </c>
      <c r="C82" s="14">
        <v>2020</v>
      </c>
      <c r="D82" s="14">
        <v>2050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 s="15" customFormat="1" x14ac:dyDescent="0.25">
      <c r="A83" s="12"/>
      <c r="B83">
        <v>0</v>
      </c>
      <c r="C83">
        <v>0</v>
      </c>
      <c r="D83">
        <v>1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s="15" customFormat="1" x14ac:dyDescent="0.25">
      <c r="A84" t="s">
        <v>163</v>
      </c>
      <c r="B84" s="14">
        <v>2019</v>
      </c>
      <c r="C84" s="14">
        <v>2020</v>
      </c>
      <c r="D84" s="14">
        <v>2050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1:33" s="15" customFormat="1" x14ac:dyDescent="0.25">
      <c r="A85"/>
      <c r="B85">
        <v>0</v>
      </c>
      <c r="C85">
        <v>0</v>
      </c>
      <c r="D85">
        <v>1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15" customFormat="1" x14ac:dyDescent="0.25">
      <c r="A86" t="s">
        <v>47</v>
      </c>
      <c r="B86" s="14">
        <v>2019</v>
      </c>
      <c r="C86" s="14">
        <v>2020</v>
      </c>
      <c r="D86" s="14">
        <v>2050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:33" s="15" customFormat="1" x14ac:dyDescent="0.25">
      <c r="A87"/>
      <c r="B87">
        <v>0</v>
      </c>
      <c r="C87">
        <v>0</v>
      </c>
      <c r="D87">
        <v>1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15" customFormat="1" x14ac:dyDescent="0.25">
      <c r="A88" t="s">
        <v>162</v>
      </c>
      <c r="B88" s="14">
        <v>2019</v>
      </c>
      <c r="C88" s="14">
        <v>2020</v>
      </c>
      <c r="D88" s="14">
        <v>2050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1:33" s="15" customFormat="1" x14ac:dyDescent="0.25">
      <c r="A89"/>
      <c r="B89">
        <v>0</v>
      </c>
      <c r="C89">
        <v>0</v>
      </c>
      <c r="D89">
        <v>1</v>
      </c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15" customFormat="1" x14ac:dyDescent="0.25">
      <c r="A90" t="s">
        <v>14</v>
      </c>
      <c r="B90" s="14">
        <v>2019</v>
      </c>
      <c r="C90" s="14">
        <v>2020</v>
      </c>
      <c r="D90" s="14">
        <v>2050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1:33" s="15" customFormat="1" x14ac:dyDescent="0.25">
      <c r="A91"/>
      <c r="B91">
        <v>0</v>
      </c>
      <c r="C91">
        <v>0</v>
      </c>
      <c r="D91">
        <v>1</v>
      </c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s="15" customFormat="1" x14ac:dyDescent="0.25">
      <c r="A92" t="s">
        <v>15</v>
      </c>
      <c r="B92" s="14">
        <v>2019</v>
      </c>
      <c r="C92" s="14">
        <v>2020</v>
      </c>
      <c r="D92" s="14">
        <v>2050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1:33" s="15" customFormat="1" x14ac:dyDescent="0.25">
      <c r="A93"/>
      <c r="B93">
        <v>0</v>
      </c>
      <c r="C93">
        <v>0</v>
      </c>
      <c r="D93">
        <v>1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s="15" customFormat="1" x14ac:dyDescent="0.25">
      <c r="A94" t="s">
        <v>16</v>
      </c>
      <c r="B94" s="14">
        <v>2019</v>
      </c>
      <c r="C94" s="14">
        <v>2020</v>
      </c>
      <c r="D94" s="14">
        <v>2050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:33" s="15" customFormat="1" x14ac:dyDescent="0.25">
      <c r="A95"/>
      <c r="B95">
        <v>0</v>
      </c>
      <c r="C95">
        <v>0</v>
      </c>
      <c r="D95">
        <v>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s="15" customFormat="1" x14ac:dyDescent="0.25">
      <c r="A96" s="12" t="s">
        <v>17</v>
      </c>
      <c r="B96" s="14">
        <v>2019</v>
      </c>
      <c r="C96" s="14">
        <v>2020</v>
      </c>
      <c r="D96" s="14">
        <v>2021</v>
      </c>
      <c r="E96" s="14">
        <v>2034</v>
      </c>
      <c r="F96" s="14">
        <v>2035</v>
      </c>
      <c r="G96" s="14">
        <v>2050</v>
      </c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:33" s="15" customFormat="1" x14ac:dyDescent="0.25">
      <c r="A97" s="12"/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3" s="15" customFormat="1" x14ac:dyDescent="0.25">
      <c r="A98" s="12" t="s">
        <v>108</v>
      </c>
      <c r="B98" s="14">
        <v>2019</v>
      </c>
      <c r="C98" s="14">
        <v>2020</v>
      </c>
      <c r="D98" s="14">
        <v>2050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 spans="1:33" s="15" customFormat="1" x14ac:dyDescent="0.25">
      <c r="A99" s="12"/>
      <c r="B99">
        <v>0</v>
      </c>
      <c r="C99">
        <v>0</v>
      </c>
      <c r="D99">
        <v>1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33" s="15" customFormat="1" x14ac:dyDescent="0.25">
      <c r="A100" s="12" t="s">
        <v>142</v>
      </c>
      <c r="B100" s="14">
        <v>2019</v>
      </c>
      <c r="C100" s="14">
        <v>2020</v>
      </c>
      <c r="D100" s="14">
        <v>2050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:33" s="15" customFormat="1" x14ac:dyDescent="0.25">
      <c r="A101" s="12"/>
      <c r="B101">
        <v>0</v>
      </c>
      <c r="C101">
        <v>0</v>
      </c>
      <c r="D101">
        <v>1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3" s="15" customFormat="1" x14ac:dyDescent="0.25">
      <c r="A102" s="12" t="s">
        <v>143</v>
      </c>
      <c r="B102" s="14">
        <v>2019</v>
      </c>
      <c r="C102" s="14">
        <v>2020</v>
      </c>
      <c r="D102" s="14">
        <v>2050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:33" s="15" customFormat="1" x14ac:dyDescent="0.25">
      <c r="A103" s="12"/>
      <c r="B103">
        <v>0</v>
      </c>
      <c r="C103">
        <v>0</v>
      </c>
      <c r="D103">
        <v>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3" s="15" customFormat="1" x14ac:dyDescent="0.25">
      <c r="A104" s="12" t="s">
        <v>150</v>
      </c>
      <c r="B104" s="14">
        <v>2019</v>
      </c>
      <c r="C104" s="14">
        <v>2020</v>
      </c>
      <c r="D104" s="14">
        <v>2050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:33" s="15" customFormat="1" x14ac:dyDescent="0.25">
      <c r="A105" s="12"/>
      <c r="B105">
        <v>0</v>
      </c>
      <c r="C105">
        <v>0</v>
      </c>
      <c r="D105">
        <v>1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33" s="15" customFormat="1" x14ac:dyDescent="0.25">
      <c r="A106" s="12" t="s">
        <v>18</v>
      </c>
      <c r="B106" s="14">
        <v>2019</v>
      </c>
      <c r="C106" s="14">
        <v>2020</v>
      </c>
      <c r="D106" s="14">
        <v>2050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:33" s="15" customFormat="1" x14ac:dyDescent="0.25">
      <c r="A107"/>
      <c r="B107">
        <v>0</v>
      </c>
      <c r="C107">
        <v>0</v>
      </c>
      <c r="D107">
        <v>1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33" s="15" customFormat="1" x14ac:dyDescent="0.25">
      <c r="A108" s="12" t="s">
        <v>19</v>
      </c>
      <c r="B108" s="14">
        <v>2019</v>
      </c>
      <c r="C108" s="14">
        <v>2020</v>
      </c>
      <c r="D108" s="14">
        <v>2050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:33" s="15" customFormat="1" x14ac:dyDescent="0.25">
      <c r="A109" s="12"/>
      <c r="B109">
        <v>0</v>
      </c>
      <c r="C109">
        <v>0</v>
      </c>
      <c r="D109">
        <v>1</v>
      </c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3" s="15" customFormat="1" x14ac:dyDescent="0.25">
      <c r="A110" s="12" t="s">
        <v>20</v>
      </c>
      <c r="B110" s="14">
        <v>2019</v>
      </c>
      <c r="C110" s="14">
        <v>2020</v>
      </c>
      <c r="D110" s="14">
        <v>2050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3" s="15" customFormat="1" x14ac:dyDescent="0.25">
      <c r="A111" s="12"/>
      <c r="B111">
        <v>0</v>
      </c>
      <c r="C111">
        <v>0</v>
      </c>
      <c r="D111">
        <v>1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3" x14ac:dyDescent="0.25">
      <c r="A112" s="12" t="s">
        <v>21</v>
      </c>
      <c r="B112" s="14">
        <v>2019</v>
      </c>
      <c r="C112" s="14">
        <v>2020</v>
      </c>
      <c r="D112" s="14">
        <v>2050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:33" x14ac:dyDescent="0.25">
      <c r="A113" s="12"/>
      <c r="B113">
        <v>0</v>
      </c>
      <c r="C113">
        <v>0</v>
      </c>
      <c r="D113">
        <v>1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x14ac:dyDescent="0.25">
      <c r="A114" s="12" t="s">
        <v>152</v>
      </c>
      <c r="B114" s="14">
        <v>2019</v>
      </c>
      <c r="C114" s="14">
        <v>2050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:33" x14ac:dyDescent="0.25">
      <c r="B115" s="21">
        <v>1</v>
      </c>
      <c r="C115">
        <v>1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x14ac:dyDescent="0.25">
      <c r="A116" t="s">
        <v>144</v>
      </c>
      <c r="B116" s="14">
        <v>2019</v>
      </c>
      <c r="C116" s="14">
        <v>2050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 x14ac:dyDescent="0.25">
      <c r="B117" s="21">
        <v>1</v>
      </c>
      <c r="C117">
        <v>1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x14ac:dyDescent="0.25">
      <c r="A118" t="s">
        <v>145</v>
      </c>
      <c r="B118" s="14">
        <v>2019</v>
      </c>
      <c r="C118" s="14">
        <v>2050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 x14ac:dyDescent="0.25">
      <c r="B119" s="21">
        <v>1</v>
      </c>
      <c r="C119">
        <v>1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x14ac:dyDescent="0.25">
      <c r="A120" t="s">
        <v>154</v>
      </c>
      <c r="B120" s="14">
        <v>2019</v>
      </c>
      <c r="C120" s="14">
        <v>2020</v>
      </c>
      <c r="D120" s="14">
        <v>2050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 x14ac:dyDescent="0.25">
      <c r="B121">
        <v>0</v>
      </c>
      <c r="C121">
        <v>0</v>
      </c>
      <c r="D121">
        <v>1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x14ac:dyDescent="0.25">
      <c r="A122" t="s">
        <v>65</v>
      </c>
      <c r="B122" s="14">
        <v>2019</v>
      </c>
      <c r="C122" s="14">
        <v>2020</v>
      </c>
      <c r="D122" s="14">
        <v>2050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 x14ac:dyDescent="0.25">
      <c r="B123">
        <v>0</v>
      </c>
      <c r="C123">
        <v>0</v>
      </c>
      <c r="D123">
        <v>1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33" x14ac:dyDescent="0.25">
      <c r="A124" t="s">
        <v>153</v>
      </c>
      <c r="B124" s="14">
        <v>2019</v>
      </c>
      <c r="C124" s="14">
        <v>2020</v>
      </c>
      <c r="D124" s="14">
        <v>2050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 x14ac:dyDescent="0.25">
      <c r="B125">
        <v>0</v>
      </c>
      <c r="C125">
        <v>0</v>
      </c>
      <c r="D125">
        <v>1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33" x14ac:dyDescent="0.25">
      <c r="A126" t="s">
        <v>148</v>
      </c>
      <c r="B126" s="14">
        <v>2019</v>
      </c>
      <c r="C126" s="14">
        <v>2020</v>
      </c>
      <c r="D126" s="14">
        <v>2050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 x14ac:dyDescent="0.25">
      <c r="B127">
        <v>0</v>
      </c>
      <c r="C127">
        <v>0</v>
      </c>
      <c r="D127">
        <v>1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:33" x14ac:dyDescent="0.25">
      <c r="A128" t="s">
        <v>54</v>
      </c>
      <c r="B128" s="14">
        <v>2019</v>
      </c>
      <c r="C128" s="14">
        <v>2020</v>
      </c>
      <c r="D128" s="14">
        <v>2050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 x14ac:dyDescent="0.25">
      <c r="B129">
        <v>0</v>
      </c>
      <c r="C129">
        <v>0</v>
      </c>
      <c r="D129">
        <v>1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:33" x14ac:dyDescent="0.25">
      <c r="A130" t="s">
        <v>49</v>
      </c>
      <c r="B130" s="14">
        <v>2019</v>
      </c>
      <c r="C130" s="14">
        <v>2020</v>
      </c>
      <c r="D130" s="14">
        <v>2050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 x14ac:dyDescent="0.25">
      <c r="B131">
        <v>0</v>
      </c>
      <c r="C131">
        <v>0</v>
      </c>
      <c r="D131">
        <v>1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:33" x14ac:dyDescent="0.25">
      <c r="A132" t="s">
        <v>48</v>
      </c>
      <c r="B132" s="14">
        <v>2019</v>
      </c>
      <c r="C132" s="14">
        <v>2020</v>
      </c>
      <c r="D132" s="14">
        <v>2050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 x14ac:dyDescent="0.25">
      <c r="B133">
        <v>0</v>
      </c>
      <c r="C133">
        <v>0</v>
      </c>
      <c r="D133">
        <v>1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:33" x14ac:dyDescent="0.25">
      <c r="A134" t="s">
        <v>56</v>
      </c>
      <c r="B134" s="14">
        <v>2019</v>
      </c>
      <c r="C134" s="14">
        <v>2020</v>
      </c>
      <c r="D134" s="14">
        <v>2050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 x14ac:dyDescent="0.25">
      <c r="B135">
        <v>0</v>
      </c>
      <c r="C135">
        <v>0</v>
      </c>
      <c r="D135">
        <v>1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33" x14ac:dyDescent="0.25">
      <c r="A136" t="s">
        <v>72</v>
      </c>
      <c r="B136" s="14">
        <v>2019</v>
      </c>
      <c r="C136" s="14">
        <v>2020</v>
      </c>
      <c r="D136" s="14">
        <v>2021</v>
      </c>
      <c r="E136" s="14">
        <v>2050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 x14ac:dyDescent="0.25">
      <c r="B137">
        <v>0</v>
      </c>
      <c r="C137">
        <v>0</v>
      </c>
      <c r="D137">
        <v>1</v>
      </c>
      <c r="E137">
        <v>1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x14ac:dyDescent="0.25">
      <c r="A138" t="s">
        <v>73</v>
      </c>
      <c r="B138" s="14">
        <v>2019</v>
      </c>
      <c r="C138" s="14">
        <v>2020</v>
      </c>
      <c r="D138" s="14">
        <v>2021</v>
      </c>
      <c r="E138" s="14">
        <v>2050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 x14ac:dyDescent="0.25">
      <c r="B139">
        <v>0</v>
      </c>
      <c r="C139">
        <v>0</v>
      </c>
      <c r="D139">
        <v>1</v>
      </c>
      <c r="E139">
        <v>1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:33" x14ac:dyDescent="0.25">
      <c r="A140" t="s">
        <v>22</v>
      </c>
      <c r="B140" s="14">
        <v>2019</v>
      </c>
      <c r="C140" s="14">
        <v>2020</v>
      </c>
      <c r="D140" s="14">
        <v>2021</v>
      </c>
      <c r="E140" s="14">
        <v>2022</v>
      </c>
      <c r="F140" s="14">
        <v>2023</v>
      </c>
      <c r="G140" s="14">
        <v>2024</v>
      </c>
      <c r="H140" s="14">
        <v>2025</v>
      </c>
      <c r="I140" s="14">
        <v>2026</v>
      </c>
      <c r="J140" s="14">
        <v>2027</v>
      </c>
      <c r="K140" s="14">
        <v>2028</v>
      </c>
      <c r="L140" s="14">
        <v>2029</v>
      </c>
      <c r="M140" s="14">
        <v>2030</v>
      </c>
      <c r="N140" s="14">
        <v>2031</v>
      </c>
      <c r="O140" s="14">
        <v>2032</v>
      </c>
      <c r="P140" s="14">
        <v>2033</v>
      </c>
      <c r="Q140" s="14">
        <v>2034</v>
      </c>
      <c r="R140" s="14">
        <v>2035</v>
      </c>
      <c r="S140" s="14">
        <v>2036</v>
      </c>
      <c r="T140" s="14">
        <v>2037</v>
      </c>
      <c r="U140" s="14">
        <v>2038</v>
      </c>
      <c r="V140" s="14">
        <v>2039</v>
      </c>
      <c r="W140" s="14">
        <v>2040</v>
      </c>
      <c r="X140" s="14">
        <v>2041</v>
      </c>
      <c r="Y140" s="14">
        <v>2042</v>
      </c>
      <c r="Z140" s="14">
        <v>2043</v>
      </c>
      <c r="AA140" s="14">
        <v>2044</v>
      </c>
      <c r="AB140" s="14">
        <v>2045</v>
      </c>
      <c r="AC140" s="14">
        <v>2046</v>
      </c>
      <c r="AD140" s="14">
        <v>2047</v>
      </c>
      <c r="AE140" s="14">
        <v>2048</v>
      </c>
      <c r="AF140" s="14">
        <v>2049</v>
      </c>
      <c r="AG140" s="14">
        <v>2050</v>
      </c>
    </row>
    <row r="141" spans="1:33" x14ac:dyDescent="0.25">
      <c r="B141">
        <v>0</v>
      </c>
      <c r="C141">
        <v>0</v>
      </c>
      <c r="D141">
        <f>About!$B$72/(1+EXP(About!$B$73*(D140-$D140+About!$B$74)))</f>
        <v>2.2648140279517712E-2</v>
      </c>
      <c r="E141">
        <f>About!$B$72/(1+EXP(About!$B$73*(E140-$D140+About!$B$74)))</f>
        <v>2.9464471373885869E-2</v>
      </c>
      <c r="F141">
        <f>About!$B$72/(1+EXP(About!$B$73*(F140-$D140+About!$B$74)))</f>
        <v>3.8253208866234997E-2</v>
      </c>
      <c r="G141">
        <f>About!$B$72/(1+EXP(About!$B$73*(G140-$D140+About!$B$74)))</f>
        <v>4.9531718843781984E-2</v>
      </c>
      <c r="H141">
        <f>About!$B$72/(1+EXP(About!$B$73*(H140-$D140+About!$B$74)))</f>
        <v>6.3917956397851416E-2</v>
      </c>
      <c r="I141">
        <f>About!$B$72/(1+EXP(About!$B$73*(I140-$D140+About!$B$74)))</f>
        <v>8.2127169223697311E-2</v>
      </c>
      <c r="J141">
        <f>About!$B$72/(1+EXP(About!$B$73*(J140-$D140+About!$B$74)))</f>
        <v>0.10495145823012331</v>
      </c>
      <c r="K141">
        <f>About!$B$72/(1+EXP(About!$B$73*(K140-$D140+About!$B$74)))</f>
        <v>0.13321313648010116</v>
      </c>
      <c r="L141">
        <f>About!$B$72/(1+EXP(About!$B$73*(L140-$D140+About!$B$74)))</f>
        <v>0.1676829432434738</v>
      </c>
      <c r="M141">
        <f>About!$B$72/(1+EXP(About!$B$73*(M140-$D140+About!$B$74)))</f>
        <v>0.20895842737796153</v>
      </c>
      <c r="N141">
        <f>About!$B$72/(1+EXP(About!$B$73*(N140-$D140+About!$B$74)))</f>
        <v>0.25730860691227286</v>
      </c>
      <c r="O141">
        <f>About!$B$72/(1+EXP(About!$B$73*(O140-$D140+About!$B$74)))</f>
        <v>0.31250885313368498</v>
      </c>
      <c r="P141">
        <f>About!$B$72/(1+EXP(About!$B$73*(P140-$D140+About!$B$74)))</f>
        <v>0.37371039599785677</v>
      </c>
      <c r="Q141">
        <f>About!$B$72/(1+EXP(About!$B$73*(Q140-$D140+About!$B$74)))</f>
        <v>0.43940070146006388</v>
      </c>
      <c r="R141">
        <f>About!$B$72/(1+EXP(About!$B$73*(R140-$D140+About!$B$74)))</f>
        <v>0.50749999999999995</v>
      </c>
      <c r="S141">
        <f>About!$B$72/(1+EXP(About!$B$73*(S140-$D140+About!$B$74)))</f>
        <v>0.57559929853993608</v>
      </c>
      <c r="T141">
        <f>About!$B$72/(1+EXP(About!$B$73*(T140-$D140+About!$B$74)))</f>
        <v>0.64128960400214308</v>
      </c>
      <c r="U141">
        <f>About!$B$72/(1+EXP(About!$B$73*(U140-$D140+About!$B$74)))</f>
        <v>0.70249114686631497</v>
      </c>
      <c r="V141">
        <f>About!$B$72/(1+EXP(About!$B$73*(V140-$D140+About!$B$74)))</f>
        <v>0.75769139308772704</v>
      </c>
      <c r="W141">
        <f>About!$B$72/(1+EXP(About!$B$73*(W140-$D140+About!$B$74)))</f>
        <v>0.80604157262203846</v>
      </c>
      <c r="X141">
        <f>About!$B$72/(1+EXP(About!$B$73*(X140-$D140+About!$B$74)))</f>
        <v>0.84731705675652613</v>
      </c>
      <c r="Y141">
        <f>About!$B$72/(1+EXP(About!$B$73*(Y140-$D140+About!$B$74)))</f>
        <v>0.88178686351989888</v>
      </c>
      <c r="Z141">
        <f>About!$B$72/(1+EXP(About!$B$73*(Z140-$D140+About!$B$74)))</f>
        <v>0.91004854176987648</v>
      </c>
      <c r="AA141">
        <f>About!$B$72/(1+EXP(About!$B$73*(AA140-$D140+About!$B$74)))</f>
        <v>0.93287283077630256</v>
      </c>
      <c r="AB141">
        <f>About!$B$72/(1+EXP(About!$B$73*(AB140-$D140+About!$B$74)))</f>
        <v>0.95108204360214854</v>
      </c>
      <c r="AC141">
        <f>About!$B$72/(1+EXP(About!$B$73*(AC140-$D140+About!$B$74)))</f>
        <v>0.96546828115621786</v>
      </c>
      <c r="AD141">
        <f>About!$B$72/(1+EXP(About!$B$73*(AD140-$D140+About!$B$74)))</f>
        <v>0.97674679113376495</v>
      </c>
      <c r="AE141">
        <f>About!$B$72/(1+EXP(About!$B$73*(AE140-$D140+About!$B$74)))</f>
        <v>0.98553552862611404</v>
      </c>
      <c r="AF141">
        <f>About!$B$72/(1+EXP(About!$B$73*(AF140-$D140+About!$B$74)))</f>
        <v>0.99235185972048212</v>
      </c>
      <c r="AG141">
        <f>About!$B$72/(1+EXP(About!$B$73*(AG140-$D140+About!$B$74)))</f>
        <v>0.99761910618453631</v>
      </c>
    </row>
    <row r="142" spans="1:33" x14ac:dyDescent="0.25">
      <c r="A142" t="s">
        <v>23</v>
      </c>
      <c r="B142" s="14">
        <v>2019</v>
      </c>
      <c r="C142" s="14">
        <v>2020</v>
      </c>
      <c r="D142" s="14">
        <v>2021</v>
      </c>
      <c r="E142" s="14">
        <v>2022</v>
      </c>
      <c r="F142" s="14">
        <v>2023</v>
      </c>
      <c r="G142" s="14">
        <v>2024</v>
      </c>
      <c r="H142" s="14">
        <v>2025</v>
      </c>
      <c r="I142" s="14">
        <v>2026</v>
      </c>
      <c r="J142" s="14">
        <v>2027</v>
      </c>
      <c r="K142" s="14">
        <v>2028</v>
      </c>
      <c r="L142" s="14">
        <v>2029</v>
      </c>
      <c r="M142" s="14">
        <v>2030</v>
      </c>
      <c r="N142" s="14">
        <v>2031</v>
      </c>
      <c r="O142" s="14">
        <v>2032</v>
      </c>
      <c r="P142" s="14">
        <v>2033</v>
      </c>
      <c r="Q142" s="14">
        <v>2034</v>
      </c>
      <c r="R142" s="14">
        <v>2035</v>
      </c>
      <c r="S142" s="14">
        <v>2036</v>
      </c>
      <c r="T142" s="14">
        <v>2037</v>
      </c>
      <c r="U142" s="14">
        <v>2038</v>
      </c>
      <c r="V142" s="14">
        <v>2039</v>
      </c>
      <c r="W142" s="14">
        <v>2040</v>
      </c>
      <c r="X142" s="14">
        <v>2041</v>
      </c>
      <c r="Y142" s="14">
        <v>2042</v>
      </c>
      <c r="Z142" s="14">
        <v>2043</v>
      </c>
      <c r="AA142" s="14">
        <v>2044</v>
      </c>
      <c r="AB142" s="14">
        <v>2045</v>
      </c>
      <c r="AC142" s="14">
        <v>2046</v>
      </c>
      <c r="AD142" s="14">
        <v>2047</v>
      </c>
      <c r="AE142" s="14">
        <v>2048</v>
      </c>
      <c r="AF142" s="14">
        <v>2049</v>
      </c>
      <c r="AG142" s="14">
        <v>2050</v>
      </c>
    </row>
    <row r="143" spans="1:33" x14ac:dyDescent="0.25">
      <c r="B143">
        <v>0</v>
      </c>
      <c r="C143">
        <v>0</v>
      </c>
      <c r="D143">
        <f>About!$B$72/(1+EXP(About!$B$73*(D142-$D142+About!$B$74)))</f>
        <v>2.2648140279517712E-2</v>
      </c>
      <c r="E143">
        <f>About!$B$72/(1+EXP(About!$B$73*(E142-$D142+About!$B$74)))</f>
        <v>2.9464471373885869E-2</v>
      </c>
      <c r="F143">
        <f>About!$B$72/(1+EXP(About!$B$73*(F142-$D142+About!$B$74)))</f>
        <v>3.8253208866234997E-2</v>
      </c>
      <c r="G143">
        <f>About!$B$72/(1+EXP(About!$B$73*(G142-$D142+About!$B$74)))</f>
        <v>4.9531718843781984E-2</v>
      </c>
      <c r="H143">
        <f>About!$B$72/(1+EXP(About!$B$73*(H142-$D142+About!$B$74)))</f>
        <v>6.3917956397851416E-2</v>
      </c>
      <c r="I143">
        <f>About!$B$72/(1+EXP(About!$B$73*(I142-$D142+About!$B$74)))</f>
        <v>8.2127169223697311E-2</v>
      </c>
      <c r="J143">
        <f>About!$B$72/(1+EXP(About!$B$73*(J142-$D142+About!$B$74)))</f>
        <v>0.10495145823012331</v>
      </c>
      <c r="K143">
        <f>About!$B$72/(1+EXP(About!$B$73*(K142-$D142+About!$B$74)))</f>
        <v>0.13321313648010116</v>
      </c>
      <c r="L143">
        <f>About!$B$72/(1+EXP(About!$B$73*(L142-$D142+About!$B$74)))</f>
        <v>0.1676829432434738</v>
      </c>
      <c r="M143">
        <f>About!$B$72/(1+EXP(About!$B$73*(M142-$D142+About!$B$74)))</f>
        <v>0.20895842737796153</v>
      </c>
      <c r="N143">
        <f>About!$B$72/(1+EXP(About!$B$73*(N142-$D142+About!$B$74)))</f>
        <v>0.25730860691227286</v>
      </c>
      <c r="O143">
        <f>About!$B$72/(1+EXP(About!$B$73*(O142-$D142+About!$B$74)))</f>
        <v>0.31250885313368498</v>
      </c>
      <c r="P143">
        <f>About!$B$72/(1+EXP(About!$B$73*(P142-$D142+About!$B$74)))</f>
        <v>0.37371039599785677</v>
      </c>
      <c r="Q143">
        <f>About!$B$72/(1+EXP(About!$B$73*(Q142-$D142+About!$B$74)))</f>
        <v>0.43940070146006388</v>
      </c>
      <c r="R143">
        <f>About!$B$72/(1+EXP(About!$B$73*(R142-$D142+About!$B$74)))</f>
        <v>0.50749999999999995</v>
      </c>
      <c r="S143">
        <f>About!$B$72/(1+EXP(About!$B$73*(S142-$D142+About!$B$74)))</f>
        <v>0.57559929853993608</v>
      </c>
      <c r="T143">
        <f>About!$B$72/(1+EXP(About!$B$73*(T142-$D142+About!$B$74)))</f>
        <v>0.64128960400214308</v>
      </c>
      <c r="U143">
        <f>About!$B$72/(1+EXP(About!$B$73*(U142-$D142+About!$B$74)))</f>
        <v>0.70249114686631497</v>
      </c>
      <c r="V143">
        <f>About!$B$72/(1+EXP(About!$B$73*(V142-$D142+About!$B$74)))</f>
        <v>0.75769139308772704</v>
      </c>
      <c r="W143">
        <f>About!$B$72/(1+EXP(About!$B$73*(W142-$D142+About!$B$74)))</f>
        <v>0.80604157262203846</v>
      </c>
      <c r="X143">
        <f>About!$B$72/(1+EXP(About!$B$73*(X142-$D142+About!$B$74)))</f>
        <v>0.84731705675652613</v>
      </c>
      <c r="Y143">
        <f>About!$B$72/(1+EXP(About!$B$73*(Y142-$D142+About!$B$74)))</f>
        <v>0.88178686351989888</v>
      </c>
      <c r="Z143">
        <f>About!$B$72/(1+EXP(About!$B$73*(Z142-$D142+About!$B$74)))</f>
        <v>0.91004854176987648</v>
      </c>
      <c r="AA143">
        <f>About!$B$72/(1+EXP(About!$B$73*(AA142-$D142+About!$B$74)))</f>
        <v>0.93287283077630256</v>
      </c>
      <c r="AB143">
        <f>About!$B$72/(1+EXP(About!$B$73*(AB142-$D142+About!$B$74)))</f>
        <v>0.95108204360214854</v>
      </c>
      <c r="AC143">
        <f>About!$B$72/(1+EXP(About!$B$73*(AC142-$D142+About!$B$74)))</f>
        <v>0.96546828115621786</v>
      </c>
      <c r="AD143">
        <f>About!$B$72/(1+EXP(About!$B$73*(AD142-$D142+About!$B$74)))</f>
        <v>0.97674679113376495</v>
      </c>
      <c r="AE143">
        <f>About!$B$72/(1+EXP(About!$B$73*(AE142-$D142+About!$B$74)))</f>
        <v>0.98553552862611404</v>
      </c>
      <c r="AF143">
        <f>About!$B$72/(1+EXP(About!$B$73*(AF142-$D142+About!$B$74)))</f>
        <v>0.99235185972048212</v>
      </c>
      <c r="AG143">
        <f>About!$B$72/(1+EXP(About!$B$73*(AG142-$D142+About!$B$74)))</f>
        <v>0.99761910618453631</v>
      </c>
    </row>
    <row r="144" spans="1:33" x14ac:dyDescent="0.25">
      <c r="A144" t="s">
        <v>24</v>
      </c>
      <c r="B144" s="14">
        <v>2019</v>
      </c>
      <c r="C144" s="14">
        <v>2020</v>
      </c>
      <c r="D144" s="14">
        <v>2021</v>
      </c>
      <c r="E144" s="14">
        <v>2022</v>
      </c>
      <c r="F144" s="14">
        <v>2023</v>
      </c>
      <c r="G144" s="14">
        <v>2024</v>
      </c>
      <c r="H144" s="14">
        <v>2025</v>
      </c>
      <c r="I144" s="14">
        <v>2026</v>
      </c>
      <c r="J144" s="14">
        <v>2027</v>
      </c>
      <c r="K144" s="14">
        <v>2028</v>
      </c>
      <c r="L144" s="14">
        <v>2029</v>
      </c>
      <c r="M144" s="14">
        <v>2030</v>
      </c>
      <c r="N144" s="14">
        <v>2031</v>
      </c>
      <c r="O144" s="14">
        <v>2032</v>
      </c>
      <c r="P144" s="14">
        <v>2033</v>
      </c>
      <c r="Q144" s="14">
        <v>2034</v>
      </c>
      <c r="R144" s="14">
        <v>2035</v>
      </c>
      <c r="S144" s="14">
        <v>2036</v>
      </c>
      <c r="T144" s="14">
        <v>2037</v>
      </c>
      <c r="U144" s="14">
        <v>2038</v>
      </c>
      <c r="V144" s="14">
        <v>2039</v>
      </c>
      <c r="W144" s="14">
        <v>2040</v>
      </c>
      <c r="X144" s="14">
        <v>2041</v>
      </c>
      <c r="Y144" s="14">
        <v>2042</v>
      </c>
      <c r="Z144" s="14">
        <v>2043</v>
      </c>
      <c r="AA144" s="14">
        <v>2044</v>
      </c>
      <c r="AB144" s="14">
        <v>2045</v>
      </c>
      <c r="AC144" s="14">
        <v>2046</v>
      </c>
      <c r="AD144" s="14">
        <v>2047</v>
      </c>
      <c r="AE144" s="14">
        <v>2048</v>
      </c>
      <c r="AF144" s="14">
        <v>2049</v>
      </c>
      <c r="AG144" s="14">
        <v>2050</v>
      </c>
    </row>
    <row r="145" spans="1:33" x14ac:dyDescent="0.25">
      <c r="B145">
        <v>0</v>
      </c>
      <c r="C145">
        <v>0</v>
      </c>
      <c r="D145">
        <f>About!$B$72/(1+EXP(About!$B$73*(D144-$D144+About!$B$74)))</f>
        <v>2.2648140279517712E-2</v>
      </c>
      <c r="E145">
        <f>About!$B$72/(1+EXP(About!$B$73*(E144-$D144+About!$B$74)))</f>
        <v>2.9464471373885869E-2</v>
      </c>
      <c r="F145">
        <f>About!$B$72/(1+EXP(About!$B$73*(F144-$D144+About!$B$74)))</f>
        <v>3.8253208866234997E-2</v>
      </c>
      <c r="G145">
        <f>About!$B$72/(1+EXP(About!$B$73*(G144-$D144+About!$B$74)))</f>
        <v>4.9531718843781984E-2</v>
      </c>
      <c r="H145">
        <f>About!$B$72/(1+EXP(About!$B$73*(H144-$D144+About!$B$74)))</f>
        <v>6.3917956397851416E-2</v>
      </c>
      <c r="I145">
        <f>About!$B$72/(1+EXP(About!$B$73*(I144-$D144+About!$B$74)))</f>
        <v>8.2127169223697311E-2</v>
      </c>
      <c r="J145">
        <f>About!$B$72/(1+EXP(About!$B$73*(J144-$D144+About!$B$74)))</f>
        <v>0.10495145823012331</v>
      </c>
      <c r="K145">
        <f>About!$B$72/(1+EXP(About!$B$73*(K144-$D144+About!$B$74)))</f>
        <v>0.13321313648010116</v>
      </c>
      <c r="L145">
        <f>About!$B$72/(1+EXP(About!$B$73*(L144-$D144+About!$B$74)))</f>
        <v>0.1676829432434738</v>
      </c>
      <c r="M145">
        <f>About!$B$72/(1+EXP(About!$B$73*(M144-$D144+About!$B$74)))</f>
        <v>0.20895842737796153</v>
      </c>
      <c r="N145">
        <f>About!$B$72/(1+EXP(About!$B$73*(N144-$D144+About!$B$74)))</f>
        <v>0.25730860691227286</v>
      </c>
      <c r="O145">
        <f>About!$B$72/(1+EXP(About!$B$73*(O144-$D144+About!$B$74)))</f>
        <v>0.31250885313368498</v>
      </c>
      <c r="P145">
        <f>About!$B$72/(1+EXP(About!$B$73*(P144-$D144+About!$B$74)))</f>
        <v>0.37371039599785677</v>
      </c>
      <c r="Q145">
        <f>About!$B$72/(1+EXP(About!$B$73*(Q144-$D144+About!$B$74)))</f>
        <v>0.43940070146006388</v>
      </c>
      <c r="R145">
        <f>About!$B$72/(1+EXP(About!$B$73*(R144-$D144+About!$B$74)))</f>
        <v>0.50749999999999995</v>
      </c>
      <c r="S145">
        <f>About!$B$72/(1+EXP(About!$B$73*(S144-$D144+About!$B$74)))</f>
        <v>0.57559929853993608</v>
      </c>
      <c r="T145">
        <f>About!$B$72/(1+EXP(About!$B$73*(T144-$D144+About!$B$74)))</f>
        <v>0.64128960400214308</v>
      </c>
      <c r="U145">
        <f>About!$B$72/(1+EXP(About!$B$73*(U144-$D144+About!$B$74)))</f>
        <v>0.70249114686631497</v>
      </c>
      <c r="V145">
        <f>About!$B$72/(1+EXP(About!$B$73*(V144-$D144+About!$B$74)))</f>
        <v>0.75769139308772704</v>
      </c>
      <c r="W145">
        <f>About!$B$72/(1+EXP(About!$B$73*(W144-$D144+About!$B$74)))</f>
        <v>0.80604157262203846</v>
      </c>
      <c r="X145">
        <f>About!$B$72/(1+EXP(About!$B$73*(X144-$D144+About!$B$74)))</f>
        <v>0.84731705675652613</v>
      </c>
      <c r="Y145">
        <f>About!$B$72/(1+EXP(About!$B$73*(Y144-$D144+About!$B$74)))</f>
        <v>0.88178686351989888</v>
      </c>
      <c r="Z145">
        <f>About!$B$72/(1+EXP(About!$B$73*(Z144-$D144+About!$B$74)))</f>
        <v>0.91004854176987648</v>
      </c>
      <c r="AA145">
        <f>About!$B$72/(1+EXP(About!$B$73*(AA144-$D144+About!$B$74)))</f>
        <v>0.93287283077630256</v>
      </c>
      <c r="AB145">
        <f>About!$B$72/(1+EXP(About!$B$73*(AB144-$D144+About!$B$74)))</f>
        <v>0.95108204360214854</v>
      </c>
      <c r="AC145">
        <f>About!$B$72/(1+EXP(About!$B$73*(AC144-$D144+About!$B$74)))</f>
        <v>0.96546828115621786</v>
      </c>
      <c r="AD145">
        <f>About!$B$72/(1+EXP(About!$B$73*(AD144-$D144+About!$B$74)))</f>
        <v>0.97674679113376495</v>
      </c>
      <c r="AE145">
        <f>About!$B$72/(1+EXP(About!$B$73*(AE144-$D144+About!$B$74)))</f>
        <v>0.98553552862611404</v>
      </c>
      <c r="AF145">
        <f>About!$B$72/(1+EXP(About!$B$73*(AF144-$D144+About!$B$74)))</f>
        <v>0.99235185972048212</v>
      </c>
      <c r="AG145">
        <f>About!$B$72/(1+EXP(About!$B$73*(AG144-$D144+About!$B$74)))</f>
        <v>0.99761910618453631</v>
      </c>
    </row>
    <row r="146" spans="1:33" x14ac:dyDescent="0.25">
      <c r="A146" t="s">
        <v>25</v>
      </c>
      <c r="B146" s="14">
        <v>2019</v>
      </c>
      <c r="C146" s="14">
        <v>2020</v>
      </c>
      <c r="D146" s="14">
        <v>2021</v>
      </c>
      <c r="E146" s="14">
        <v>2022</v>
      </c>
      <c r="F146" s="14">
        <v>2023</v>
      </c>
      <c r="G146" s="14">
        <v>2024</v>
      </c>
      <c r="H146" s="14">
        <v>2025</v>
      </c>
      <c r="I146" s="14">
        <v>2026</v>
      </c>
      <c r="J146" s="14">
        <v>2027</v>
      </c>
      <c r="K146" s="14">
        <v>2028</v>
      </c>
      <c r="L146" s="14">
        <v>2029</v>
      </c>
      <c r="M146" s="14">
        <v>2030</v>
      </c>
      <c r="N146" s="14">
        <v>2031</v>
      </c>
      <c r="O146" s="14">
        <v>2032</v>
      </c>
      <c r="P146" s="14">
        <v>2033</v>
      </c>
      <c r="Q146" s="14">
        <v>2034</v>
      </c>
      <c r="R146" s="14">
        <v>2035</v>
      </c>
      <c r="S146" s="14">
        <v>2036</v>
      </c>
      <c r="T146" s="14">
        <v>2037</v>
      </c>
      <c r="U146" s="14">
        <v>2038</v>
      </c>
      <c r="V146" s="14">
        <v>2039</v>
      </c>
      <c r="W146" s="14">
        <v>2040</v>
      </c>
      <c r="X146" s="14">
        <v>2041</v>
      </c>
      <c r="Y146" s="14">
        <v>2042</v>
      </c>
      <c r="Z146" s="14">
        <v>2043</v>
      </c>
      <c r="AA146" s="14">
        <v>2044</v>
      </c>
      <c r="AB146" s="14">
        <v>2045</v>
      </c>
      <c r="AC146" s="14">
        <v>2046</v>
      </c>
      <c r="AD146" s="14">
        <v>2047</v>
      </c>
      <c r="AE146" s="14">
        <v>2048</v>
      </c>
      <c r="AF146" s="14">
        <v>2049</v>
      </c>
      <c r="AG146" s="14">
        <v>2050</v>
      </c>
    </row>
    <row r="147" spans="1:33" x14ac:dyDescent="0.25">
      <c r="B147">
        <v>0</v>
      </c>
      <c r="C147">
        <v>0</v>
      </c>
      <c r="D147">
        <f>About!$B$72/(1+EXP(About!$B$73*(D146-$D146+About!$B$74)))</f>
        <v>2.2648140279517712E-2</v>
      </c>
      <c r="E147">
        <f>About!$B$72/(1+EXP(About!$B$73*(E146-$D146+About!$B$74)))</f>
        <v>2.9464471373885869E-2</v>
      </c>
      <c r="F147">
        <f>About!$B$72/(1+EXP(About!$B$73*(F146-$D146+About!$B$74)))</f>
        <v>3.8253208866234997E-2</v>
      </c>
      <c r="G147">
        <f>About!$B$72/(1+EXP(About!$B$73*(G146-$D146+About!$B$74)))</f>
        <v>4.9531718843781984E-2</v>
      </c>
      <c r="H147">
        <f>About!$B$72/(1+EXP(About!$B$73*(H146-$D146+About!$B$74)))</f>
        <v>6.3917956397851416E-2</v>
      </c>
      <c r="I147">
        <f>About!$B$72/(1+EXP(About!$B$73*(I146-$D146+About!$B$74)))</f>
        <v>8.2127169223697311E-2</v>
      </c>
      <c r="J147">
        <f>About!$B$72/(1+EXP(About!$B$73*(J146-$D146+About!$B$74)))</f>
        <v>0.10495145823012331</v>
      </c>
      <c r="K147">
        <f>About!$B$72/(1+EXP(About!$B$73*(K146-$D146+About!$B$74)))</f>
        <v>0.13321313648010116</v>
      </c>
      <c r="L147">
        <f>About!$B$72/(1+EXP(About!$B$73*(L146-$D146+About!$B$74)))</f>
        <v>0.1676829432434738</v>
      </c>
      <c r="M147">
        <f>About!$B$72/(1+EXP(About!$B$73*(M146-$D146+About!$B$74)))</f>
        <v>0.20895842737796153</v>
      </c>
      <c r="N147">
        <f>About!$B$72/(1+EXP(About!$B$73*(N146-$D146+About!$B$74)))</f>
        <v>0.25730860691227286</v>
      </c>
      <c r="O147">
        <f>About!$B$72/(1+EXP(About!$B$73*(O146-$D146+About!$B$74)))</f>
        <v>0.31250885313368498</v>
      </c>
      <c r="P147">
        <f>About!$B$72/(1+EXP(About!$B$73*(P146-$D146+About!$B$74)))</f>
        <v>0.37371039599785677</v>
      </c>
      <c r="Q147">
        <f>About!$B$72/(1+EXP(About!$B$73*(Q146-$D146+About!$B$74)))</f>
        <v>0.43940070146006388</v>
      </c>
      <c r="R147">
        <f>About!$B$72/(1+EXP(About!$B$73*(R146-$D146+About!$B$74)))</f>
        <v>0.50749999999999995</v>
      </c>
      <c r="S147">
        <f>About!$B$72/(1+EXP(About!$B$73*(S146-$D146+About!$B$74)))</f>
        <v>0.57559929853993608</v>
      </c>
      <c r="T147">
        <f>About!$B$72/(1+EXP(About!$B$73*(T146-$D146+About!$B$74)))</f>
        <v>0.64128960400214308</v>
      </c>
      <c r="U147">
        <f>About!$B$72/(1+EXP(About!$B$73*(U146-$D146+About!$B$74)))</f>
        <v>0.70249114686631497</v>
      </c>
      <c r="V147">
        <f>About!$B$72/(1+EXP(About!$B$73*(V146-$D146+About!$B$74)))</f>
        <v>0.75769139308772704</v>
      </c>
      <c r="W147">
        <f>About!$B$72/(1+EXP(About!$B$73*(W146-$D146+About!$B$74)))</f>
        <v>0.80604157262203846</v>
      </c>
      <c r="X147">
        <f>About!$B$72/(1+EXP(About!$B$73*(X146-$D146+About!$B$74)))</f>
        <v>0.84731705675652613</v>
      </c>
      <c r="Y147">
        <f>About!$B$72/(1+EXP(About!$B$73*(Y146-$D146+About!$B$74)))</f>
        <v>0.88178686351989888</v>
      </c>
      <c r="Z147">
        <f>About!$B$72/(1+EXP(About!$B$73*(Z146-$D146+About!$B$74)))</f>
        <v>0.91004854176987648</v>
      </c>
      <c r="AA147">
        <f>About!$B$72/(1+EXP(About!$B$73*(AA146-$D146+About!$B$74)))</f>
        <v>0.93287283077630256</v>
      </c>
      <c r="AB147">
        <f>About!$B$72/(1+EXP(About!$B$73*(AB146-$D146+About!$B$74)))</f>
        <v>0.95108204360214854</v>
      </c>
      <c r="AC147">
        <f>About!$B$72/(1+EXP(About!$B$73*(AC146-$D146+About!$B$74)))</f>
        <v>0.96546828115621786</v>
      </c>
      <c r="AD147">
        <f>About!$B$72/(1+EXP(About!$B$73*(AD146-$D146+About!$B$74)))</f>
        <v>0.97674679113376495</v>
      </c>
      <c r="AE147">
        <f>About!$B$72/(1+EXP(About!$B$73*(AE146-$D146+About!$B$74)))</f>
        <v>0.98553552862611404</v>
      </c>
      <c r="AF147">
        <f>About!$B$72/(1+EXP(About!$B$73*(AF146-$D146+About!$B$74)))</f>
        <v>0.99235185972048212</v>
      </c>
      <c r="AG147">
        <f>About!$B$72/(1+EXP(About!$B$73*(AG146-$D146+About!$B$74)))</f>
        <v>0.99761910618453631</v>
      </c>
    </row>
    <row r="148" spans="1:33" x14ac:dyDescent="0.25">
      <c r="A148" t="s">
        <v>26</v>
      </c>
      <c r="B148" s="14">
        <v>2019</v>
      </c>
      <c r="C148" s="14">
        <v>2020</v>
      </c>
      <c r="D148" s="14">
        <v>2021</v>
      </c>
      <c r="E148" s="14">
        <v>2022</v>
      </c>
      <c r="F148" s="14">
        <v>2023</v>
      </c>
      <c r="G148" s="14">
        <v>2024</v>
      </c>
      <c r="H148" s="14">
        <v>2025</v>
      </c>
      <c r="I148" s="14">
        <v>2026</v>
      </c>
      <c r="J148" s="14">
        <v>2027</v>
      </c>
      <c r="K148" s="14">
        <v>2028</v>
      </c>
      <c r="L148" s="14">
        <v>2029</v>
      </c>
      <c r="M148" s="14">
        <v>2030</v>
      </c>
      <c r="N148" s="14">
        <v>2031</v>
      </c>
      <c r="O148" s="14">
        <v>2032</v>
      </c>
      <c r="P148" s="14">
        <v>2033</v>
      </c>
      <c r="Q148" s="14">
        <v>2034</v>
      </c>
      <c r="R148" s="14">
        <v>2035</v>
      </c>
      <c r="S148" s="14">
        <v>2036</v>
      </c>
      <c r="T148" s="14">
        <v>2037</v>
      </c>
      <c r="U148" s="14">
        <v>2038</v>
      </c>
      <c r="V148" s="14">
        <v>2039</v>
      </c>
      <c r="W148" s="14">
        <v>2040</v>
      </c>
      <c r="X148" s="14">
        <v>2041</v>
      </c>
      <c r="Y148" s="14">
        <v>2042</v>
      </c>
      <c r="Z148" s="14">
        <v>2043</v>
      </c>
      <c r="AA148" s="14">
        <v>2044</v>
      </c>
      <c r="AB148" s="14">
        <v>2045</v>
      </c>
      <c r="AC148" s="14">
        <v>2046</v>
      </c>
      <c r="AD148" s="14">
        <v>2047</v>
      </c>
      <c r="AE148" s="14">
        <v>2048</v>
      </c>
      <c r="AF148" s="14">
        <v>2049</v>
      </c>
      <c r="AG148" s="14">
        <v>2050</v>
      </c>
    </row>
    <row r="149" spans="1:33" x14ac:dyDescent="0.25">
      <c r="B149">
        <v>0</v>
      </c>
      <c r="C149">
        <v>0</v>
      </c>
      <c r="D149">
        <f>About!$B$72/(1+EXP(About!$B$73*(D148-$D148+About!$B$74)))</f>
        <v>2.2648140279517712E-2</v>
      </c>
      <c r="E149">
        <f>About!$B$72/(1+EXP(About!$B$73*(E148-$D148+About!$B$74)))</f>
        <v>2.9464471373885869E-2</v>
      </c>
      <c r="F149">
        <f>About!$B$72/(1+EXP(About!$B$73*(F148-$D148+About!$B$74)))</f>
        <v>3.8253208866234997E-2</v>
      </c>
      <c r="G149">
        <f>About!$B$72/(1+EXP(About!$B$73*(G148-$D148+About!$B$74)))</f>
        <v>4.9531718843781984E-2</v>
      </c>
      <c r="H149">
        <f>About!$B$72/(1+EXP(About!$B$73*(H148-$D148+About!$B$74)))</f>
        <v>6.3917956397851416E-2</v>
      </c>
      <c r="I149">
        <f>About!$B$72/(1+EXP(About!$B$73*(I148-$D148+About!$B$74)))</f>
        <v>8.2127169223697311E-2</v>
      </c>
      <c r="J149">
        <f>About!$B$72/(1+EXP(About!$B$73*(J148-$D148+About!$B$74)))</f>
        <v>0.10495145823012331</v>
      </c>
      <c r="K149">
        <f>About!$B$72/(1+EXP(About!$B$73*(K148-$D148+About!$B$74)))</f>
        <v>0.13321313648010116</v>
      </c>
      <c r="L149">
        <f>About!$B$72/(1+EXP(About!$B$73*(L148-$D148+About!$B$74)))</f>
        <v>0.1676829432434738</v>
      </c>
      <c r="M149">
        <f>About!$B$72/(1+EXP(About!$B$73*(M148-$D148+About!$B$74)))</f>
        <v>0.20895842737796153</v>
      </c>
      <c r="N149">
        <f>About!$B$72/(1+EXP(About!$B$73*(N148-$D148+About!$B$74)))</f>
        <v>0.25730860691227286</v>
      </c>
      <c r="O149">
        <f>About!$B$72/(1+EXP(About!$B$73*(O148-$D148+About!$B$74)))</f>
        <v>0.31250885313368498</v>
      </c>
      <c r="P149">
        <f>About!$B$72/(1+EXP(About!$B$73*(P148-$D148+About!$B$74)))</f>
        <v>0.37371039599785677</v>
      </c>
      <c r="Q149">
        <f>About!$B$72/(1+EXP(About!$B$73*(Q148-$D148+About!$B$74)))</f>
        <v>0.43940070146006388</v>
      </c>
      <c r="R149">
        <f>About!$B$72/(1+EXP(About!$B$73*(R148-$D148+About!$B$74)))</f>
        <v>0.50749999999999995</v>
      </c>
      <c r="S149">
        <f>About!$B$72/(1+EXP(About!$B$73*(S148-$D148+About!$B$74)))</f>
        <v>0.57559929853993608</v>
      </c>
      <c r="T149">
        <f>About!$B$72/(1+EXP(About!$B$73*(T148-$D148+About!$B$74)))</f>
        <v>0.64128960400214308</v>
      </c>
      <c r="U149">
        <f>About!$B$72/(1+EXP(About!$B$73*(U148-$D148+About!$B$74)))</f>
        <v>0.70249114686631497</v>
      </c>
      <c r="V149">
        <f>About!$B$72/(1+EXP(About!$B$73*(V148-$D148+About!$B$74)))</f>
        <v>0.75769139308772704</v>
      </c>
      <c r="W149">
        <f>About!$B$72/(1+EXP(About!$B$73*(W148-$D148+About!$B$74)))</f>
        <v>0.80604157262203846</v>
      </c>
      <c r="X149">
        <f>About!$B$72/(1+EXP(About!$B$73*(X148-$D148+About!$B$74)))</f>
        <v>0.84731705675652613</v>
      </c>
      <c r="Y149">
        <f>About!$B$72/(1+EXP(About!$B$73*(Y148-$D148+About!$B$74)))</f>
        <v>0.88178686351989888</v>
      </c>
      <c r="Z149">
        <f>About!$B$72/(1+EXP(About!$B$73*(Z148-$D148+About!$B$74)))</f>
        <v>0.91004854176987648</v>
      </c>
      <c r="AA149">
        <f>About!$B$72/(1+EXP(About!$B$73*(AA148-$D148+About!$B$74)))</f>
        <v>0.93287283077630256</v>
      </c>
      <c r="AB149">
        <f>About!$B$72/(1+EXP(About!$B$73*(AB148-$D148+About!$B$74)))</f>
        <v>0.95108204360214854</v>
      </c>
      <c r="AC149">
        <f>About!$B$72/(1+EXP(About!$B$73*(AC148-$D148+About!$B$74)))</f>
        <v>0.96546828115621786</v>
      </c>
      <c r="AD149">
        <f>About!$B$72/(1+EXP(About!$B$73*(AD148-$D148+About!$B$74)))</f>
        <v>0.97674679113376495</v>
      </c>
      <c r="AE149">
        <f>About!$B$72/(1+EXP(About!$B$73*(AE148-$D148+About!$B$74)))</f>
        <v>0.98553552862611404</v>
      </c>
      <c r="AF149">
        <f>About!$B$72/(1+EXP(About!$B$73*(AF148-$D148+About!$B$74)))</f>
        <v>0.99235185972048212</v>
      </c>
      <c r="AG149">
        <f>About!$B$72/(1+EXP(About!$B$73*(AG148-$D148+About!$B$74)))</f>
        <v>0.99761910618453631</v>
      </c>
    </row>
    <row r="150" spans="1:33" x14ac:dyDescent="0.25">
      <c r="A150" t="s">
        <v>27</v>
      </c>
      <c r="B150" s="14">
        <v>2019</v>
      </c>
      <c r="C150" s="14">
        <v>2020</v>
      </c>
      <c r="D150" s="14">
        <v>2021</v>
      </c>
      <c r="E150" s="14">
        <v>2022</v>
      </c>
      <c r="F150" s="14">
        <v>2023</v>
      </c>
      <c r="G150" s="14">
        <v>2024</v>
      </c>
      <c r="H150" s="14">
        <v>2025</v>
      </c>
      <c r="I150" s="14">
        <v>2026</v>
      </c>
      <c r="J150" s="14">
        <v>2027</v>
      </c>
      <c r="K150" s="14">
        <v>2028</v>
      </c>
      <c r="L150" s="14">
        <v>2029</v>
      </c>
      <c r="M150" s="14">
        <v>2030</v>
      </c>
      <c r="N150" s="14">
        <v>2031</v>
      </c>
      <c r="O150" s="14">
        <v>2032</v>
      </c>
      <c r="P150" s="14">
        <v>2033</v>
      </c>
      <c r="Q150" s="14">
        <v>2034</v>
      </c>
      <c r="R150" s="14">
        <v>2035</v>
      </c>
      <c r="S150" s="14">
        <v>2036</v>
      </c>
      <c r="T150" s="14">
        <v>2037</v>
      </c>
      <c r="U150" s="14">
        <v>2038</v>
      </c>
      <c r="V150" s="14">
        <v>2039</v>
      </c>
      <c r="W150" s="14">
        <v>2040</v>
      </c>
      <c r="X150" s="14">
        <v>2041</v>
      </c>
      <c r="Y150" s="14">
        <v>2042</v>
      </c>
      <c r="Z150" s="14">
        <v>2043</v>
      </c>
      <c r="AA150" s="14">
        <v>2044</v>
      </c>
      <c r="AB150" s="14">
        <v>2045</v>
      </c>
      <c r="AC150" s="14">
        <v>2046</v>
      </c>
      <c r="AD150" s="14">
        <v>2047</v>
      </c>
      <c r="AE150" s="14">
        <v>2048</v>
      </c>
      <c r="AF150" s="14">
        <v>2049</v>
      </c>
      <c r="AG150" s="14">
        <v>2050</v>
      </c>
    </row>
    <row r="151" spans="1:33" x14ac:dyDescent="0.25">
      <c r="B151">
        <v>0</v>
      </c>
      <c r="C151">
        <v>0</v>
      </c>
      <c r="D151">
        <f>About!$B$72/(1+EXP(About!$B$73*(D150-$D150+About!$B$74)))</f>
        <v>2.2648140279517712E-2</v>
      </c>
      <c r="E151">
        <f>About!$B$72/(1+EXP(About!$B$73*(E150-$D150+About!$B$74)))</f>
        <v>2.9464471373885869E-2</v>
      </c>
      <c r="F151">
        <f>About!$B$72/(1+EXP(About!$B$73*(F150-$D150+About!$B$74)))</f>
        <v>3.8253208866234997E-2</v>
      </c>
      <c r="G151">
        <f>About!$B$72/(1+EXP(About!$B$73*(G150-$D150+About!$B$74)))</f>
        <v>4.9531718843781984E-2</v>
      </c>
      <c r="H151">
        <f>About!$B$72/(1+EXP(About!$B$73*(H150-$D150+About!$B$74)))</f>
        <v>6.3917956397851416E-2</v>
      </c>
      <c r="I151">
        <f>About!$B$72/(1+EXP(About!$B$73*(I150-$D150+About!$B$74)))</f>
        <v>8.2127169223697311E-2</v>
      </c>
      <c r="J151">
        <f>About!$B$72/(1+EXP(About!$B$73*(J150-$D150+About!$B$74)))</f>
        <v>0.10495145823012331</v>
      </c>
      <c r="K151">
        <f>About!$B$72/(1+EXP(About!$B$73*(K150-$D150+About!$B$74)))</f>
        <v>0.13321313648010116</v>
      </c>
      <c r="L151">
        <f>About!$B$72/(1+EXP(About!$B$73*(L150-$D150+About!$B$74)))</f>
        <v>0.1676829432434738</v>
      </c>
      <c r="M151">
        <f>About!$B$72/(1+EXP(About!$B$73*(M150-$D150+About!$B$74)))</f>
        <v>0.20895842737796153</v>
      </c>
      <c r="N151">
        <f>About!$B$72/(1+EXP(About!$B$73*(N150-$D150+About!$B$74)))</f>
        <v>0.25730860691227286</v>
      </c>
      <c r="O151">
        <f>About!$B$72/(1+EXP(About!$B$73*(O150-$D150+About!$B$74)))</f>
        <v>0.31250885313368498</v>
      </c>
      <c r="P151">
        <f>About!$B$72/(1+EXP(About!$B$73*(P150-$D150+About!$B$74)))</f>
        <v>0.37371039599785677</v>
      </c>
      <c r="Q151">
        <f>About!$B$72/(1+EXP(About!$B$73*(Q150-$D150+About!$B$74)))</f>
        <v>0.43940070146006388</v>
      </c>
      <c r="R151">
        <f>About!$B$72/(1+EXP(About!$B$73*(R150-$D150+About!$B$74)))</f>
        <v>0.50749999999999995</v>
      </c>
      <c r="S151">
        <f>About!$B$72/(1+EXP(About!$B$73*(S150-$D150+About!$B$74)))</f>
        <v>0.57559929853993608</v>
      </c>
      <c r="T151">
        <f>About!$B$72/(1+EXP(About!$B$73*(T150-$D150+About!$B$74)))</f>
        <v>0.64128960400214308</v>
      </c>
      <c r="U151">
        <f>About!$B$72/(1+EXP(About!$B$73*(U150-$D150+About!$B$74)))</f>
        <v>0.70249114686631497</v>
      </c>
      <c r="V151">
        <f>About!$B$72/(1+EXP(About!$B$73*(V150-$D150+About!$B$74)))</f>
        <v>0.75769139308772704</v>
      </c>
      <c r="W151">
        <f>About!$B$72/(1+EXP(About!$B$73*(W150-$D150+About!$B$74)))</f>
        <v>0.80604157262203846</v>
      </c>
      <c r="X151">
        <f>About!$B$72/(1+EXP(About!$B$73*(X150-$D150+About!$B$74)))</f>
        <v>0.84731705675652613</v>
      </c>
      <c r="Y151">
        <f>About!$B$72/(1+EXP(About!$B$73*(Y150-$D150+About!$B$74)))</f>
        <v>0.88178686351989888</v>
      </c>
      <c r="Z151">
        <f>About!$B$72/(1+EXP(About!$B$73*(Z150-$D150+About!$B$74)))</f>
        <v>0.91004854176987648</v>
      </c>
      <c r="AA151">
        <f>About!$B$72/(1+EXP(About!$B$73*(AA150-$D150+About!$B$74)))</f>
        <v>0.93287283077630256</v>
      </c>
      <c r="AB151">
        <f>About!$B$72/(1+EXP(About!$B$73*(AB150-$D150+About!$B$74)))</f>
        <v>0.95108204360214854</v>
      </c>
      <c r="AC151">
        <f>About!$B$72/(1+EXP(About!$B$73*(AC150-$D150+About!$B$74)))</f>
        <v>0.96546828115621786</v>
      </c>
      <c r="AD151">
        <f>About!$B$72/(1+EXP(About!$B$73*(AD150-$D150+About!$B$74)))</f>
        <v>0.97674679113376495</v>
      </c>
      <c r="AE151">
        <f>About!$B$72/(1+EXP(About!$B$73*(AE150-$D150+About!$B$74)))</f>
        <v>0.98553552862611404</v>
      </c>
      <c r="AF151">
        <f>About!$B$72/(1+EXP(About!$B$73*(AF150-$D150+About!$B$74)))</f>
        <v>0.99235185972048212</v>
      </c>
      <c r="AG151">
        <f>About!$B$72/(1+EXP(About!$B$73*(AG150-$D150+About!$B$74)))</f>
        <v>0.99761910618453631</v>
      </c>
    </row>
    <row r="152" spans="1:33" x14ac:dyDescent="0.25">
      <c r="A152" t="s">
        <v>28</v>
      </c>
      <c r="B152" s="14">
        <v>2019</v>
      </c>
      <c r="C152" s="14">
        <v>2020</v>
      </c>
      <c r="D152" s="14">
        <v>2021</v>
      </c>
      <c r="E152" s="14">
        <v>2022</v>
      </c>
      <c r="F152" s="14">
        <v>2023</v>
      </c>
      <c r="G152" s="14">
        <v>2024</v>
      </c>
      <c r="H152" s="14">
        <v>2025</v>
      </c>
      <c r="I152" s="14">
        <v>2026</v>
      </c>
      <c r="J152" s="14">
        <v>2027</v>
      </c>
      <c r="K152" s="14">
        <v>2028</v>
      </c>
      <c r="L152" s="14">
        <v>2029</v>
      </c>
      <c r="M152" s="14">
        <v>2030</v>
      </c>
      <c r="N152" s="14">
        <v>2031</v>
      </c>
      <c r="O152" s="14">
        <v>2032</v>
      </c>
      <c r="P152" s="14">
        <v>2033</v>
      </c>
      <c r="Q152" s="14">
        <v>2034</v>
      </c>
      <c r="R152" s="14">
        <v>2035</v>
      </c>
      <c r="S152" s="14">
        <v>2036</v>
      </c>
      <c r="T152" s="14">
        <v>2037</v>
      </c>
      <c r="U152" s="14">
        <v>2038</v>
      </c>
      <c r="V152" s="14">
        <v>2039</v>
      </c>
      <c r="W152" s="14">
        <v>2040</v>
      </c>
      <c r="X152" s="14">
        <v>2041</v>
      </c>
      <c r="Y152" s="14">
        <v>2042</v>
      </c>
      <c r="Z152" s="14">
        <v>2043</v>
      </c>
      <c r="AA152" s="14">
        <v>2044</v>
      </c>
      <c r="AB152" s="14">
        <v>2045</v>
      </c>
      <c r="AC152" s="14">
        <v>2046</v>
      </c>
      <c r="AD152" s="14">
        <v>2047</v>
      </c>
      <c r="AE152" s="14">
        <v>2048</v>
      </c>
      <c r="AF152" s="14">
        <v>2049</v>
      </c>
      <c r="AG152" s="14">
        <v>2050</v>
      </c>
    </row>
    <row r="153" spans="1:33" x14ac:dyDescent="0.25">
      <c r="B153">
        <v>0</v>
      </c>
      <c r="C153">
        <v>0</v>
      </c>
      <c r="D153">
        <f>About!$B$72/(1+EXP(About!$B$73*(D152-$D152+About!$B$74)))</f>
        <v>2.2648140279517712E-2</v>
      </c>
      <c r="E153">
        <f>About!$B$72/(1+EXP(About!$B$73*(E152-$D152+About!$B$74)))</f>
        <v>2.9464471373885869E-2</v>
      </c>
      <c r="F153">
        <f>About!$B$72/(1+EXP(About!$B$73*(F152-$D152+About!$B$74)))</f>
        <v>3.8253208866234997E-2</v>
      </c>
      <c r="G153">
        <f>About!$B$72/(1+EXP(About!$B$73*(G152-$D152+About!$B$74)))</f>
        <v>4.9531718843781984E-2</v>
      </c>
      <c r="H153">
        <f>About!$B$72/(1+EXP(About!$B$73*(H152-$D152+About!$B$74)))</f>
        <v>6.3917956397851416E-2</v>
      </c>
      <c r="I153">
        <f>About!$B$72/(1+EXP(About!$B$73*(I152-$D152+About!$B$74)))</f>
        <v>8.2127169223697311E-2</v>
      </c>
      <c r="J153">
        <f>About!$B$72/(1+EXP(About!$B$73*(J152-$D152+About!$B$74)))</f>
        <v>0.10495145823012331</v>
      </c>
      <c r="K153">
        <f>About!$B$72/(1+EXP(About!$B$73*(K152-$D152+About!$B$74)))</f>
        <v>0.13321313648010116</v>
      </c>
      <c r="L153">
        <f>About!$B$72/(1+EXP(About!$B$73*(L152-$D152+About!$B$74)))</f>
        <v>0.1676829432434738</v>
      </c>
      <c r="M153">
        <f>About!$B$72/(1+EXP(About!$B$73*(M152-$D152+About!$B$74)))</f>
        <v>0.20895842737796153</v>
      </c>
      <c r="N153">
        <f>About!$B$72/(1+EXP(About!$B$73*(N152-$D152+About!$B$74)))</f>
        <v>0.25730860691227286</v>
      </c>
      <c r="O153">
        <f>About!$B$72/(1+EXP(About!$B$73*(O152-$D152+About!$B$74)))</f>
        <v>0.31250885313368498</v>
      </c>
      <c r="P153">
        <f>About!$B$72/(1+EXP(About!$B$73*(P152-$D152+About!$B$74)))</f>
        <v>0.37371039599785677</v>
      </c>
      <c r="Q153">
        <f>About!$B$72/(1+EXP(About!$B$73*(Q152-$D152+About!$B$74)))</f>
        <v>0.43940070146006388</v>
      </c>
      <c r="R153">
        <f>About!$B$72/(1+EXP(About!$B$73*(R152-$D152+About!$B$74)))</f>
        <v>0.50749999999999995</v>
      </c>
      <c r="S153">
        <f>About!$B$72/(1+EXP(About!$B$73*(S152-$D152+About!$B$74)))</f>
        <v>0.57559929853993608</v>
      </c>
      <c r="T153">
        <f>About!$B$72/(1+EXP(About!$B$73*(T152-$D152+About!$B$74)))</f>
        <v>0.64128960400214308</v>
      </c>
      <c r="U153">
        <f>About!$B$72/(1+EXP(About!$B$73*(U152-$D152+About!$B$74)))</f>
        <v>0.70249114686631497</v>
      </c>
      <c r="V153">
        <f>About!$B$72/(1+EXP(About!$B$73*(V152-$D152+About!$B$74)))</f>
        <v>0.75769139308772704</v>
      </c>
      <c r="W153">
        <f>About!$B$72/(1+EXP(About!$B$73*(W152-$D152+About!$B$74)))</f>
        <v>0.80604157262203846</v>
      </c>
      <c r="X153">
        <f>About!$B$72/(1+EXP(About!$B$73*(X152-$D152+About!$B$74)))</f>
        <v>0.84731705675652613</v>
      </c>
      <c r="Y153">
        <f>About!$B$72/(1+EXP(About!$B$73*(Y152-$D152+About!$B$74)))</f>
        <v>0.88178686351989888</v>
      </c>
      <c r="Z153">
        <f>About!$B$72/(1+EXP(About!$B$73*(Z152-$D152+About!$B$74)))</f>
        <v>0.91004854176987648</v>
      </c>
      <c r="AA153">
        <f>About!$B$72/(1+EXP(About!$B$73*(AA152-$D152+About!$B$74)))</f>
        <v>0.93287283077630256</v>
      </c>
      <c r="AB153">
        <f>About!$B$72/(1+EXP(About!$B$73*(AB152-$D152+About!$B$74)))</f>
        <v>0.95108204360214854</v>
      </c>
      <c r="AC153">
        <f>About!$B$72/(1+EXP(About!$B$73*(AC152-$D152+About!$B$74)))</f>
        <v>0.96546828115621786</v>
      </c>
      <c r="AD153">
        <f>About!$B$72/(1+EXP(About!$B$73*(AD152-$D152+About!$B$74)))</f>
        <v>0.97674679113376495</v>
      </c>
      <c r="AE153">
        <f>About!$B$72/(1+EXP(About!$B$73*(AE152-$D152+About!$B$74)))</f>
        <v>0.98553552862611404</v>
      </c>
      <c r="AF153">
        <f>About!$B$72/(1+EXP(About!$B$73*(AF152-$D152+About!$B$74)))</f>
        <v>0.99235185972048212</v>
      </c>
      <c r="AG153">
        <f>About!$B$72/(1+EXP(About!$B$73*(AG152-$D152+About!$B$74)))</f>
        <v>0.99761910618453631</v>
      </c>
    </row>
    <row r="154" spans="1:33" x14ac:dyDescent="0.25">
      <c r="A154" t="s">
        <v>29</v>
      </c>
      <c r="B154" s="14">
        <v>2019</v>
      </c>
      <c r="C154" s="14">
        <v>2020</v>
      </c>
      <c r="D154" s="14">
        <v>2021</v>
      </c>
      <c r="E154" s="14">
        <v>2022</v>
      </c>
      <c r="F154" s="14">
        <v>2023</v>
      </c>
      <c r="G154" s="14">
        <v>2024</v>
      </c>
      <c r="H154" s="14">
        <v>2025</v>
      </c>
      <c r="I154" s="14">
        <v>2026</v>
      </c>
      <c r="J154" s="14">
        <v>2027</v>
      </c>
      <c r="K154" s="14">
        <v>2028</v>
      </c>
      <c r="L154" s="14">
        <v>2029</v>
      </c>
      <c r="M154" s="14">
        <v>2030</v>
      </c>
      <c r="N154" s="14">
        <v>2031</v>
      </c>
      <c r="O154" s="14">
        <v>2032</v>
      </c>
      <c r="P154" s="14">
        <v>2033</v>
      </c>
      <c r="Q154" s="14">
        <v>2034</v>
      </c>
      <c r="R154" s="14">
        <v>2035</v>
      </c>
      <c r="S154" s="14">
        <v>2036</v>
      </c>
      <c r="T154" s="14">
        <v>2037</v>
      </c>
      <c r="U154" s="14">
        <v>2038</v>
      </c>
      <c r="V154" s="14">
        <v>2039</v>
      </c>
      <c r="W154" s="14">
        <v>2040</v>
      </c>
      <c r="X154" s="14">
        <v>2041</v>
      </c>
      <c r="Y154" s="14">
        <v>2042</v>
      </c>
      <c r="Z154" s="14">
        <v>2043</v>
      </c>
      <c r="AA154" s="14">
        <v>2044</v>
      </c>
      <c r="AB154" s="14">
        <v>2045</v>
      </c>
      <c r="AC154" s="14">
        <v>2046</v>
      </c>
      <c r="AD154" s="14">
        <v>2047</v>
      </c>
      <c r="AE154" s="14">
        <v>2048</v>
      </c>
      <c r="AF154" s="14">
        <v>2049</v>
      </c>
      <c r="AG154" s="14">
        <v>2050</v>
      </c>
    </row>
    <row r="155" spans="1:33" x14ac:dyDescent="0.25">
      <c r="B155">
        <v>0</v>
      </c>
      <c r="C155">
        <v>0</v>
      </c>
      <c r="D155">
        <f>About!$B$72/(1+EXP(About!$B$73*(D154-$D154+About!$B$74)))</f>
        <v>2.2648140279517712E-2</v>
      </c>
      <c r="E155">
        <f>About!$B$72/(1+EXP(About!$B$73*(E154-$D154+About!$B$74)))</f>
        <v>2.9464471373885869E-2</v>
      </c>
      <c r="F155">
        <f>About!$B$72/(1+EXP(About!$B$73*(F154-$D154+About!$B$74)))</f>
        <v>3.8253208866234997E-2</v>
      </c>
      <c r="G155">
        <f>About!$B$72/(1+EXP(About!$B$73*(G154-$D154+About!$B$74)))</f>
        <v>4.9531718843781984E-2</v>
      </c>
      <c r="H155">
        <f>About!$B$72/(1+EXP(About!$B$73*(H154-$D154+About!$B$74)))</f>
        <v>6.3917956397851416E-2</v>
      </c>
      <c r="I155">
        <f>About!$B$72/(1+EXP(About!$B$73*(I154-$D154+About!$B$74)))</f>
        <v>8.2127169223697311E-2</v>
      </c>
      <c r="J155">
        <f>About!$B$72/(1+EXP(About!$B$73*(J154-$D154+About!$B$74)))</f>
        <v>0.10495145823012331</v>
      </c>
      <c r="K155">
        <f>About!$B$72/(1+EXP(About!$B$73*(K154-$D154+About!$B$74)))</f>
        <v>0.13321313648010116</v>
      </c>
      <c r="L155">
        <f>About!$B$72/(1+EXP(About!$B$73*(L154-$D154+About!$B$74)))</f>
        <v>0.1676829432434738</v>
      </c>
      <c r="M155">
        <f>About!$B$72/(1+EXP(About!$B$73*(M154-$D154+About!$B$74)))</f>
        <v>0.20895842737796153</v>
      </c>
      <c r="N155">
        <f>About!$B$72/(1+EXP(About!$B$73*(N154-$D154+About!$B$74)))</f>
        <v>0.25730860691227286</v>
      </c>
      <c r="O155">
        <f>About!$B$72/(1+EXP(About!$B$73*(O154-$D154+About!$B$74)))</f>
        <v>0.31250885313368498</v>
      </c>
      <c r="P155">
        <f>About!$B$72/(1+EXP(About!$B$73*(P154-$D154+About!$B$74)))</f>
        <v>0.37371039599785677</v>
      </c>
      <c r="Q155">
        <f>About!$B$72/(1+EXP(About!$B$73*(Q154-$D154+About!$B$74)))</f>
        <v>0.43940070146006388</v>
      </c>
      <c r="R155">
        <f>About!$B$72/(1+EXP(About!$B$73*(R154-$D154+About!$B$74)))</f>
        <v>0.50749999999999995</v>
      </c>
      <c r="S155">
        <f>About!$B$72/(1+EXP(About!$B$73*(S154-$D154+About!$B$74)))</f>
        <v>0.57559929853993608</v>
      </c>
      <c r="T155">
        <f>About!$B$72/(1+EXP(About!$B$73*(T154-$D154+About!$B$74)))</f>
        <v>0.64128960400214308</v>
      </c>
      <c r="U155">
        <f>About!$B$72/(1+EXP(About!$B$73*(U154-$D154+About!$B$74)))</f>
        <v>0.70249114686631497</v>
      </c>
      <c r="V155">
        <f>About!$B$72/(1+EXP(About!$B$73*(V154-$D154+About!$B$74)))</f>
        <v>0.75769139308772704</v>
      </c>
      <c r="W155">
        <f>About!$B$72/(1+EXP(About!$B$73*(W154-$D154+About!$B$74)))</f>
        <v>0.80604157262203846</v>
      </c>
      <c r="X155">
        <f>About!$B$72/(1+EXP(About!$B$73*(X154-$D154+About!$B$74)))</f>
        <v>0.84731705675652613</v>
      </c>
      <c r="Y155">
        <f>About!$B$72/(1+EXP(About!$B$73*(Y154-$D154+About!$B$74)))</f>
        <v>0.88178686351989888</v>
      </c>
      <c r="Z155">
        <f>About!$B$72/(1+EXP(About!$B$73*(Z154-$D154+About!$B$74)))</f>
        <v>0.91004854176987648</v>
      </c>
      <c r="AA155">
        <f>About!$B$72/(1+EXP(About!$B$73*(AA154-$D154+About!$B$74)))</f>
        <v>0.93287283077630256</v>
      </c>
      <c r="AB155">
        <f>About!$B$72/(1+EXP(About!$B$73*(AB154-$D154+About!$B$74)))</f>
        <v>0.95108204360214854</v>
      </c>
      <c r="AC155">
        <f>About!$B$72/(1+EXP(About!$B$73*(AC154-$D154+About!$B$74)))</f>
        <v>0.96546828115621786</v>
      </c>
      <c r="AD155">
        <f>About!$B$72/(1+EXP(About!$B$73*(AD154-$D154+About!$B$74)))</f>
        <v>0.97674679113376495</v>
      </c>
      <c r="AE155">
        <f>About!$B$72/(1+EXP(About!$B$73*(AE154-$D154+About!$B$74)))</f>
        <v>0.98553552862611404</v>
      </c>
      <c r="AF155">
        <f>About!$B$72/(1+EXP(About!$B$73*(AF154-$D154+About!$B$74)))</f>
        <v>0.99235185972048212</v>
      </c>
      <c r="AG155">
        <f>About!$B$72/(1+EXP(About!$B$73*(AG154-$D154+About!$B$74)))</f>
        <v>0.99761910618453631</v>
      </c>
    </row>
    <row r="156" spans="1:33" x14ac:dyDescent="0.25">
      <c r="A156" t="s">
        <v>30</v>
      </c>
      <c r="B156" s="14">
        <v>2019</v>
      </c>
      <c r="C156" s="14">
        <v>2020</v>
      </c>
      <c r="D156" s="14">
        <v>2021</v>
      </c>
      <c r="E156" s="14">
        <v>2022</v>
      </c>
      <c r="F156" s="14">
        <v>2023</v>
      </c>
      <c r="G156" s="14">
        <v>2024</v>
      </c>
      <c r="H156" s="14">
        <v>2025</v>
      </c>
      <c r="I156" s="14">
        <v>2026</v>
      </c>
      <c r="J156" s="14">
        <v>2027</v>
      </c>
      <c r="K156" s="14">
        <v>2028</v>
      </c>
      <c r="L156" s="14">
        <v>2029</v>
      </c>
      <c r="M156" s="14">
        <v>2030</v>
      </c>
      <c r="N156" s="14">
        <v>2031</v>
      </c>
      <c r="O156" s="14">
        <v>2032</v>
      </c>
      <c r="P156" s="14">
        <v>2033</v>
      </c>
      <c r="Q156" s="14">
        <v>2034</v>
      </c>
      <c r="R156" s="14">
        <v>2035</v>
      </c>
      <c r="S156" s="14">
        <v>2036</v>
      </c>
      <c r="T156" s="14">
        <v>2037</v>
      </c>
      <c r="U156" s="14">
        <v>2038</v>
      </c>
      <c r="V156" s="14">
        <v>2039</v>
      </c>
      <c r="W156" s="14">
        <v>2040</v>
      </c>
      <c r="X156" s="14">
        <v>2041</v>
      </c>
      <c r="Y156" s="14">
        <v>2042</v>
      </c>
      <c r="Z156" s="14">
        <v>2043</v>
      </c>
      <c r="AA156" s="14">
        <v>2044</v>
      </c>
      <c r="AB156" s="14">
        <v>2045</v>
      </c>
      <c r="AC156" s="14">
        <v>2046</v>
      </c>
      <c r="AD156" s="14">
        <v>2047</v>
      </c>
      <c r="AE156" s="14">
        <v>2048</v>
      </c>
      <c r="AF156" s="14">
        <v>2049</v>
      </c>
      <c r="AG156" s="14">
        <v>2050</v>
      </c>
    </row>
    <row r="157" spans="1:33" x14ac:dyDescent="0.25">
      <c r="B157">
        <v>0</v>
      </c>
      <c r="C157">
        <v>0</v>
      </c>
      <c r="D157">
        <f>About!$B$72/(1+EXP(About!$B$73*(D156-$D156+About!$B$74)))</f>
        <v>2.2648140279517712E-2</v>
      </c>
      <c r="E157">
        <f>About!$B$72/(1+EXP(About!$B$73*(E156-$D156+About!$B$74)))</f>
        <v>2.9464471373885869E-2</v>
      </c>
      <c r="F157">
        <f>About!$B$72/(1+EXP(About!$B$73*(F156-$D156+About!$B$74)))</f>
        <v>3.8253208866234997E-2</v>
      </c>
      <c r="G157">
        <f>About!$B$72/(1+EXP(About!$B$73*(G156-$D156+About!$B$74)))</f>
        <v>4.9531718843781984E-2</v>
      </c>
      <c r="H157">
        <f>About!$B$72/(1+EXP(About!$B$73*(H156-$D156+About!$B$74)))</f>
        <v>6.3917956397851416E-2</v>
      </c>
      <c r="I157">
        <f>About!$B$72/(1+EXP(About!$B$73*(I156-$D156+About!$B$74)))</f>
        <v>8.2127169223697311E-2</v>
      </c>
      <c r="J157">
        <f>About!$B$72/(1+EXP(About!$B$73*(J156-$D156+About!$B$74)))</f>
        <v>0.10495145823012331</v>
      </c>
      <c r="K157">
        <f>About!$B$72/(1+EXP(About!$B$73*(K156-$D156+About!$B$74)))</f>
        <v>0.13321313648010116</v>
      </c>
      <c r="L157">
        <f>About!$B$72/(1+EXP(About!$B$73*(L156-$D156+About!$B$74)))</f>
        <v>0.1676829432434738</v>
      </c>
      <c r="M157">
        <f>About!$B$72/(1+EXP(About!$B$73*(M156-$D156+About!$B$74)))</f>
        <v>0.20895842737796153</v>
      </c>
      <c r="N157">
        <f>About!$B$72/(1+EXP(About!$B$73*(N156-$D156+About!$B$74)))</f>
        <v>0.25730860691227286</v>
      </c>
      <c r="O157">
        <f>About!$B$72/(1+EXP(About!$B$73*(O156-$D156+About!$B$74)))</f>
        <v>0.31250885313368498</v>
      </c>
      <c r="P157">
        <f>About!$B$72/(1+EXP(About!$B$73*(P156-$D156+About!$B$74)))</f>
        <v>0.37371039599785677</v>
      </c>
      <c r="Q157">
        <f>About!$B$72/(1+EXP(About!$B$73*(Q156-$D156+About!$B$74)))</f>
        <v>0.43940070146006388</v>
      </c>
      <c r="R157">
        <f>About!$B$72/(1+EXP(About!$B$73*(R156-$D156+About!$B$74)))</f>
        <v>0.50749999999999995</v>
      </c>
      <c r="S157">
        <f>About!$B$72/(1+EXP(About!$B$73*(S156-$D156+About!$B$74)))</f>
        <v>0.57559929853993608</v>
      </c>
      <c r="T157">
        <f>About!$B$72/(1+EXP(About!$B$73*(T156-$D156+About!$B$74)))</f>
        <v>0.64128960400214308</v>
      </c>
      <c r="U157">
        <f>About!$B$72/(1+EXP(About!$B$73*(U156-$D156+About!$B$74)))</f>
        <v>0.70249114686631497</v>
      </c>
      <c r="V157">
        <f>About!$B$72/(1+EXP(About!$B$73*(V156-$D156+About!$B$74)))</f>
        <v>0.75769139308772704</v>
      </c>
      <c r="W157">
        <f>About!$B$72/(1+EXP(About!$B$73*(W156-$D156+About!$B$74)))</f>
        <v>0.80604157262203846</v>
      </c>
      <c r="X157">
        <f>About!$B$72/(1+EXP(About!$B$73*(X156-$D156+About!$B$74)))</f>
        <v>0.84731705675652613</v>
      </c>
      <c r="Y157">
        <f>About!$B$72/(1+EXP(About!$B$73*(Y156-$D156+About!$B$74)))</f>
        <v>0.88178686351989888</v>
      </c>
      <c r="Z157">
        <f>About!$B$72/(1+EXP(About!$B$73*(Z156-$D156+About!$B$74)))</f>
        <v>0.91004854176987648</v>
      </c>
      <c r="AA157">
        <f>About!$B$72/(1+EXP(About!$B$73*(AA156-$D156+About!$B$74)))</f>
        <v>0.93287283077630256</v>
      </c>
      <c r="AB157">
        <f>About!$B$72/(1+EXP(About!$B$73*(AB156-$D156+About!$B$74)))</f>
        <v>0.95108204360214854</v>
      </c>
      <c r="AC157">
        <f>About!$B$72/(1+EXP(About!$B$73*(AC156-$D156+About!$B$74)))</f>
        <v>0.96546828115621786</v>
      </c>
      <c r="AD157">
        <f>About!$B$72/(1+EXP(About!$B$73*(AD156-$D156+About!$B$74)))</f>
        <v>0.97674679113376495</v>
      </c>
      <c r="AE157">
        <f>About!$B$72/(1+EXP(About!$B$73*(AE156-$D156+About!$B$74)))</f>
        <v>0.98553552862611404</v>
      </c>
      <c r="AF157">
        <f>About!$B$72/(1+EXP(About!$B$73*(AF156-$D156+About!$B$74)))</f>
        <v>0.99235185972048212</v>
      </c>
      <c r="AG157">
        <f>About!$B$72/(1+EXP(About!$B$73*(AG156-$D156+About!$B$74)))</f>
        <v>0.99761910618453631</v>
      </c>
    </row>
    <row r="158" spans="1:33" x14ac:dyDescent="0.25">
      <c r="A158" t="s">
        <v>0</v>
      </c>
      <c r="B158" s="14">
        <v>2019</v>
      </c>
      <c r="C158" s="14">
        <v>2020</v>
      </c>
      <c r="D158" s="14">
        <v>2021</v>
      </c>
      <c r="E158" s="14">
        <v>2022</v>
      </c>
      <c r="F158" s="14">
        <v>2023</v>
      </c>
      <c r="G158" s="14">
        <v>2024</v>
      </c>
      <c r="H158" s="14">
        <v>2025</v>
      </c>
      <c r="I158" s="14">
        <v>2026</v>
      </c>
      <c r="J158" s="14">
        <v>2027</v>
      </c>
      <c r="K158" s="14">
        <v>2028</v>
      </c>
      <c r="L158" s="14">
        <v>2029</v>
      </c>
      <c r="M158" s="14">
        <v>2030</v>
      </c>
      <c r="N158" s="14">
        <v>2031</v>
      </c>
      <c r="O158" s="14">
        <v>2032</v>
      </c>
      <c r="P158" s="14">
        <v>2033</v>
      </c>
      <c r="Q158" s="14">
        <v>2034</v>
      </c>
      <c r="R158" s="14">
        <v>2035</v>
      </c>
      <c r="S158" s="14">
        <v>2036</v>
      </c>
      <c r="T158" s="14">
        <v>2037</v>
      </c>
      <c r="U158" s="14">
        <v>2038</v>
      </c>
      <c r="V158" s="14">
        <v>2039</v>
      </c>
      <c r="W158" s="14">
        <v>2040</v>
      </c>
      <c r="X158" s="14">
        <v>2041</v>
      </c>
      <c r="Y158" s="14">
        <v>2042</v>
      </c>
      <c r="Z158" s="14">
        <v>2043</v>
      </c>
      <c r="AA158" s="14">
        <v>2044</v>
      </c>
      <c r="AB158" s="14">
        <v>2045</v>
      </c>
      <c r="AC158" s="14">
        <v>2046</v>
      </c>
      <c r="AD158" s="14">
        <v>2047</v>
      </c>
      <c r="AE158" s="14">
        <v>2048</v>
      </c>
      <c r="AF158" s="14">
        <v>2049</v>
      </c>
      <c r="AG158" s="14">
        <v>2050</v>
      </c>
    </row>
    <row r="159" spans="1:33" x14ac:dyDescent="0.25">
      <c r="B159">
        <v>0</v>
      </c>
      <c r="C159">
        <v>0</v>
      </c>
      <c r="D159">
        <f>About!$B$72/(1+EXP(About!$B$73*(D158-$D158+About!$B$74)))</f>
        <v>2.2648140279517712E-2</v>
      </c>
      <c r="E159">
        <f>About!$B$72/(1+EXP(About!$B$73*(E158-$D158+About!$B$74)))</f>
        <v>2.9464471373885869E-2</v>
      </c>
      <c r="F159">
        <f>About!$B$72/(1+EXP(About!$B$73*(F158-$D158+About!$B$74)))</f>
        <v>3.8253208866234997E-2</v>
      </c>
      <c r="G159">
        <f>About!$B$72/(1+EXP(About!$B$73*(G158-$D158+About!$B$74)))</f>
        <v>4.9531718843781984E-2</v>
      </c>
      <c r="H159">
        <f>About!$B$72/(1+EXP(About!$B$73*(H158-$D158+About!$B$74)))</f>
        <v>6.3917956397851416E-2</v>
      </c>
      <c r="I159">
        <f>About!$B$72/(1+EXP(About!$B$73*(I158-$D158+About!$B$74)))</f>
        <v>8.2127169223697311E-2</v>
      </c>
      <c r="J159">
        <f>About!$B$72/(1+EXP(About!$B$73*(J158-$D158+About!$B$74)))</f>
        <v>0.10495145823012331</v>
      </c>
      <c r="K159">
        <f>About!$B$72/(1+EXP(About!$B$73*(K158-$D158+About!$B$74)))</f>
        <v>0.13321313648010116</v>
      </c>
      <c r="L159">
        <f>About!$B$72/(1+EXP(About!$B$73*(L158-$D158+About!$B$74)))</f>
        <v>0.1676829432434738</v>
      </c>
      <c r="M159">
        <f>About!$B$72/(1+EXP(About!$B$73*(M158-$D158+About!$B$74)))</f>
        <v>0.20895842737796153</v>
      </c>
      <c r="N159">
        <f>About!$B$72/(1+EXP(About!$B$73*(N158-$D158+About!$B$74)))</f>
        <v>0.25730860691227286</v>
      </c>
      <c r="O159">
        <f>About!$B$72/(1+EXP(About!$B$73*(O158-$D158+About!$B$74)))</f>
        <v>0.31250885313368498</v>
      </c>
      <c r="P159">
        <f>About!$B$72/(1+EXP(About!$B$73*(P158-$D158+About!$B$74)))</f>
        <v>0.37371039599785677</v>
      </c>
      <c r="Q159">
        <f>About!$B$72/(1+EXP(About!$B$73*(Q158-$D158+About!$B$74)))</f>
        <v>0.43940070146006388</v>
      </c>
      <c r="R159">
        <f>About!$B$72/(1+EXP(About!$B$73*(R158-$D158+About!$B$74)))</f>
        <v>0.50749999999999995</v>
      </c>
      <c r="S159">
        <f>About!$B$72/(1+EXP(About!$B$73*(S158-$D158+About!$B$74)))</f>
        <v>0.57559929853993608</v>
      </c>
      <c r="T159">
        <f>About!$B$72/(1+EXP(About!$B$73*(T158-$D158+About!$B$74)))</f>
        <v>0.64128960400214308</v>
      </c>
      <c r="U159">
        <f>About!$B$72/(1+EXP(About!$B$73*(U158-$D158+About!$B$74)))</f>
        <v>0.70249114686631497</v>
      </c>
      <c r="V159">
        <f>About!$B$72/(1+EXP(About!$B$73*(V158-$D158+About!$B$74)))</f>
        <v>0.75769139308772704</v>
      </c>
      <c r="W159">
        <f>About!$B$72/(1+EXP(About!$B$73*(W158-$D158+About!$B$74)))</f>
        <v>0.80604157262203846</v>
      </c>
      <c r="X159">
        <f>About!$B$72/(1+EXP(About!$B$73*(X158-$D158+About!$B$74)))</f>
        <v>0.84731705675652613</v>
      </c>
      <c r="Y159">
        <f>About!$B$72/(1+EXP(About!$B$73*(Y158-$D158+About!$B$74)))</f>
        <v>0.88178686351989888</v>
      </c>
      <c r="Z159">
        <f>About!$B$72/(1+EXP(About!$B$73*(Z158-$D158+About!$B$74)))</f>
        <v>0.91004854176987648</v>
      </c>
      <c r="AA159">
        <f>About!$B$72/(1+EXP(About!$B$73*(AA158-$D158+About!$B$74)))</f>
        <v>0.93287283077630256</v>
      </c>
      <c r="AB159">
        <f>About!$B$72/(1+EXP(About!$B$73*(AB158-$D158+About!$B$74)))</f>
        <v>0.95108204360214854</v>
      </c>
      <c r="AC159">
        <f>About!$B$72/(1+EXP(About!$B$73*(AC158-$D158+About!$B$74)))</f>
        <v>0.96546828115621786</v>
      </c>
      <c r="AD159">
        <f>About!$B$72/(1+EXP(About!$B$73*(AD158-$D158+About!$B$74)))</f>
        <v>0.97674679113376495</v>
      </c>
      <c r="AE159">
        <f>About!$B$72/(1+EXP(About!$B$73*(AE158-$D158+About!$B$74)))</f>
        <v>0.98553552862611404</v>
      </c>
      <c r="AF159">
        <f>About!$B$72/(1+EXP(About!$B$73*(AF158-$D158+About!$B$74)))</f>
        <v>0.99235185972048212</v>
      </c>
      <c r="AG159">
        <f>About!$B$72/(1+EXP(About!$B$73*(AG158-$D158+About!$B$74)))</f>
        <v>0.99761910618453631</v>
      </c>
    </row>
    <row r="160" spans="1:33" x14ac:dyDescent="0.25">
      <c r="A160" t="s">
        <v>170</v>
      </c>
      <c r="B160" s="14">
        <v>2019</v>
      </c>
      <c r="C160" s="14">
        <v>2020</v>
      </c>
      <c r="D160" s="14">
        <v>2050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spans="1:33" x14ac:dyDescent="0.25">
      <c r="B161">
        <v>0</v>
      </c>
      <c r="C161">
        <v>0</v>
      </c>
      <c r="D161">
        <v>1</v>
      </c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1:33" x14ac:dyDescent="0.25">
      <c r="A162" t="s">
        <v>171</v>
      </c>
      <c r="B162" s="14">
        <v>2019</v>
      </c>
      <c r="C162" s="14">
        <v>2020</v>
      </c>
      <c r="D162" s="14">
        <v>2021</v>
      </c>
      <c r="E162" s="14">
        <v>2022</v>
      </c>
      <c r="F162" s="14">
        <v>2023</v>
      </c>
      <c r="G162" s="14">
        <v>2024</v>
      </c>
      <c r="H162" s="14">
        <v>2025</v>
      </c>
      <c r="I162" s="14">
        <v>2026</v>
      </c>
      <c r="J162" s="14">
        <v>2027</v>
      </c>
      <c r="K162" s="14">
        <v>2028</v>
      </c>
      <c r="L162" s="14">
        <v>2029</v>
      </c>
      <c r="M162" s="14">
        <v>2030</v>
      </c>
      <c r="N162" s="14">
        <v>2031</v>
      </c>
      <c r="O162" s="14">
        <v>2032</v>
      </c>
      <c r="P162" s="14">
        <v>2033</v>
      </c>
      <c r="Q162" s="14">
        <v>2050</v>
      </c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:33" x14ac:dyDescent="0.25">
      <c r="B163" s="15">
        <v>0</v>
      </c>
      <c r="C163" s="15">
        <v>1</v>
      </c>
      <c r="D163" s="15">
        <v>0.74485656887827523</v>
      </c>
      <c r="E163" s="15">
        <v>0.59245610359248302</v>
      </c>
      <c r="F163" s="15">
        <v>0.52580560251625763</v>
      </c>
      <c r="G163" s="15">
        <v>0.43947637654354155</v>
      </c>
      <c r="H163" s="15">
        <v>0.34171260960906885</v>
      </c>
      <c r="I163" s="15">
        <v>0.25466138341167571</v>
      </c>
      <c r="J163" s="15">
        <v>0.18950552740482202</v>
      </c>
      <c r="K163" s="15">
        <v>0.13645039119406011</v>
      </c>
      <c r="L163" s="15">
        <v>0.12254553055985652</v>
      </c>
      <c r="M163" s="15">
        <v>0.11384303164002771</v>
      </c>
      <c r="N163" s="15">
        <v>5.8600000000000013E-2</v>
      </c>
      <c r="O163" s="15">
        <v>2.3699999999999999E-2</v>
      </c>
      <c r="P163" s="15">
        <v>0</v>
      </c>
      <c r="Q163" s="15">
        <v>0</v>
      </c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82"/>
  <sheetViews>
    <sheetView zoomScaleNormal="100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C82" sqref="C82"/>
    </sheetView>
  </sheetViews>
  <sheetFormatPr defaultRowHeight="15" x14ac:dyDescent="0.25"/>
  <cols>
    <col min="1" max="1" width="53.42578125" customWidth="1"/>
  </cols>
  <sheetData>
    <row r="1" spans="1:33" x14ac:dyDescent="0.2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3.3333000000000002E-2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6.6667000000000004E-2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0.1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0.13333300000000001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0.16666700000000001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0.26666699999999999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0.36666700000000002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0.43333300000000002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0.466667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0.56666700000000003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0.63333300000000003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0.66666700000000001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0.73333300000000001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0.76666699999999999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0.8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0.83333299999999999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0.86666699999999997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0.9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0.93333299999999997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0.96666700000000005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3.3333000000000002E-2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6.6667000000000004E-2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0.1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0.13333300000000001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0.16666700000000001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0.26666699999999999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0.33333299999999999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0.36666700000000002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0.4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0.43333300000000002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0.466667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0.5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0.53333299999999995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0.56666700000000003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0.6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0.63333300000000003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0.66666700000000001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0.7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0.73333300000000001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0.76666699999999999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0.8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0.83333299999999999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0.86666699999999997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0.9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0.93333299999999997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0.96666700000000005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3.3333000000000002E-2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6.6667000000000004E-2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0.13333300000000001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0.16666700000000001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0.26666699999999999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0.33333299999999999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0.36666700000000002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0.4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0.43333300000000002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0.466667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0.53333299999999995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0.56666700000000003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0.63333300000000003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0.66666700000000001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0.7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0.73333300000000001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0.76666699999999999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0.8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0.83333299999999999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0.86666699999999997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0.9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0.93333299999999997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0.96666700000000005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7.1429000000000006E-2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0.14285700000000001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0.214286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0.28571400000000002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0.35714299999999999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0.42857099999999998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0.5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0.57142899999999996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0.64285700000000001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0.71428599999999998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0.78571400000000002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0.85714299999999999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0.92857100000000004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1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1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1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1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1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1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1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1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1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1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1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1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1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1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3.3333000000000002E-2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6.6667000000000004E-2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0.1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0.13333300000000001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0.16666700000000001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0.2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0.23333300000000001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0.26666699999999999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0.3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0.33333299999999999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0.36666700000000002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0.4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0.43333300000000002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0.466667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0.5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0.53333299999999995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0.56666700000000003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0.6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0.63333300000000003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0.66666700000000001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0.7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0.73333300000000001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0.76666699999999999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0.8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0.83333299999999999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0.86666699999999997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0.9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0.93333299999999997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0.96666700000000005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2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3.3333000000000002E-2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6.6667000000000004E-2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0.1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0.13333300000000001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0.16666700000000001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0.2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0.23333300000000001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0.26666699999999999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0.3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0.33333299999999999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0.36666700000000002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0.4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0.43333300000000002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0.466667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0.5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0.53333299999999995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0.56666700000000003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0.6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0.63333300000000003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0.66666700000000001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0.7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0.73333300000000001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0.76666699999999999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0.8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0.83333299999999999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0.86666699999999997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0.9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0.93333299999999997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0.96666700000000005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0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0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0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0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0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0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0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0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0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0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0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0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0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0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0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0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0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0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0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0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0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0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0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0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0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0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0</v>
      </c>
    </row>
    <row r="16" spans="1:33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7.1429000000000006E-2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0.14285700000000001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0.214286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0.28571400000000002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0.35714299999999999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0.42857099999999998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0.5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0.57142899999999996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0.64285700000000001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0.71428599999999998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0.78571400000000002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0.85714299999999999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0.92857100000000004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0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3.4483E-2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6.8966E-2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0.103448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0.137931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0.17241400000000001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0.206897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0.24137900000000001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0.275862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0.31034499999999998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0.34482800000000002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0.37930999999999998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0.41379300000000002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0.44827600000000001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0.48275899999999999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0.51724099999999995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0.55172399999999999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0.58620700000000003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0.62068999999999996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0.65517199999999998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0.68965500000000002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0.72413799999999995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0.75862099999999999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0.793103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0.82758600000000004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0.86206899999999997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0.89655200000000002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0.93103400000000003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0.96551699999999996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</row>
    <row r="19" spans="1:33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2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2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2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1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1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1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1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1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1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1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1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1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</v>
      </c>
    </row>
    <row r="31" spans="1:33" x14ac:dyDescent="0.2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2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2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3.3333000000000002E-2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6.6667000000000004E-2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0.13333300000000001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0.16666700000000001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0.2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0.26666699999999999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0.33333299999999999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0.36666700000000002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0.4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0.43333300000000002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0.466667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0.53333299999999995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0.56666700000000003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0.6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0.63333300000000003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0.66666700000000001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0.7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0.73333300000000001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0.76666699999999999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0.8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0.83333299999999999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0.86666699999999997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0.9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0.93333299999999997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0.96666700000000005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2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3.3333000000000002E-2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6.6667000000000004E-2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0.1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0.13333300000000001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0.16666700000000001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0.2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0.23333300000000001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0.26666699999999999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0.33333299999999999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0.36666700000000002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0.4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0.43333300000000002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0.466667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0.5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0.53333299999999995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0.56666700000000003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0.6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0.63333300000000003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0.66666700000000001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0.7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0.73333300000000001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0.76666699999999999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0.8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0.83333299999999999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0.86666699999999997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0.9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0.93333299999999997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0.96666700000000005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2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2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2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2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2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2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2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2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2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2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2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2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2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2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2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0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7.6923000000000005E-2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0.15384600000000001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0.230769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0.30769200000000002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0.38461499999999998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0.461538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0.538462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0.61538499999999996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0.69230800000000003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0.769231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0.84615399999999996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0.92307700000000004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1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</v>
      </c>
    </row>
    <row r="50" spans="1:33" x14ac:dyDescent="0.2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3.3333000000000002E-2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6.6667000000000004E-2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0.1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0.13333300000000001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0.16666700000000001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0.26666699999999999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0.33333299999999999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0.36666700000000002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0.43333300000000002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0.466667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0.5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0.53333299999999995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0.56666700000000003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0.63333300000000003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0.66666700000000001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0.7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0.73333300000000001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0.76666699999999999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0.8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0.83333299999999999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0.86666699999999997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0.9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0.93333299999999997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0.96666700000000005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2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2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2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2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2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2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2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2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2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2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2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2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2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2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2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2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2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2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2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2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2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2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2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2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2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2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2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2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2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2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2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2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0.74485699999999999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0.59245599999999998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0.525806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0.43947599999999998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0.34171299999999999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0.25466100000000003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0.18950600000000001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0.13644999999999999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0.122546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0.113843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5.8599999999999999E-2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2.3699999999999999E-2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M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82" sqref="E82"/>
    </sheetView>
  </sheetViews>
  <sheetFormatPr defaultColWidth="9.140625" defaultRowHeight="15" x14ac:dyDescent="0.25"/>
  <cols>
    <col min="1" max="1" width="53.42578125" style="12" customWidth="1"/>
    <col min="2" max="64" width="9.140625" style="12"/>
    <col min="65" max="65" width="9.140625" style="20"/>
    <col min="66" max="16384" width="9.140625" style="12"/>
  </cols>
  <sheetData>
    <row r="1" spans="1:65" x14ac:dyDescent="0.25">
      <c r="B1" s="17" t="s">
        <v>31</v>
      </c>
      <c r="C1" s="17" t="s">
        <v>78</v>
      </c>
      <c r="D1" s="17" t="s">
        <v>31</v>
      </c>
      <c r="E1" s="17" t="s">
        <v>78</v>
      </c>
      <c r="F1" s="17" t="s">
        <v>31</v>
      </c>
      <c r="G1" s="17" t="s">
        <v>78</v>
      </c>
      <c r="H1" s="17" t="s">
        <v>31</v>
      </c>
      <c r="I1" s="17" t="s">
        <v>78</v>
      </c>
      <c r="J1" s="17" t="s">
        <v>31</v>
      </c>
      <c r="K1" s="17" t="s">
        <v>78</v>
      </c>
      <c r="L1" s="17" t="s">
        <v>31</v>
      </c>
      <c r="M1" s="17" t="s">
        <v>78</v>
      </c>
      <c r="N1" s="17" t="s">
        <v>31</v>
      </c>
      <c r="O1" s="17" t="s">
        <v>78</v>
      </c>
      <c r="P1" s="17" t="s">
        <v>31</v>
      </c>
      <c r="Q1" s="17" t="s">
        <v>78</v>
      </c>
      <c r="R1" s="17" t="s">
        <v>31</v>
      </c>
      <c r="S1" s="17" t="s">
        <v>78</v>
      </c>
      <c r="T1" s="17" t="s">
        <v>31</v>
      </c>
      <c r="U1" s="17" t="s">
        <v>78</v>
      </c>
      <c r="V1" s="17" t="s">
        <v>31</v>
      </c>
      <c r="W1" s="17" t="s">
        <v>78</v>
      </c>
      <c r="X1" s="17" t="s">
        <v>31</v>
      </c>
      <c r="Y1" s="17" t="s">
        <v>78</v>
      </c>
      <c r="Z1" s="17" t="s">
        <v>31</v>
      </c>
      <c r="AA1" s="17" t="s">
        <v>78</v>
      </c>
      <c r="AB1" s="17" t="s">
        <v>31</v>
      </c>
      <c r="AC1" s="17" t="s">
        <v>78</v>
      </c>
      <c r="AD1" s="17" t="s">
        <v>31</v>
      </c>
      <c r="AE1" s="17" t="s">
        <v>78</v>
      </c>
      <c r="AF1" s="17" t="s">
        <v>31</v>
      </c>
      <c r="AG1" s="17" t="s">
        <v>78</v>
      </c>
      <c r="AH1" s="17" t="s">
        <v>31</v>
      </c>
      <c r="AI1" s="17" t="s">
        <v>78</v>
      </c>
      <c r="AJ1" s="17" t="s">
        <v>31</v>
      </c>
      <c r="AK1" s="17" t="s">
        <v>78</v>
      </c>
      <c r="AL1" s="17" t="s">
        <v>31</v>
      </c>
      <c r="AM1" s="17" t="s">
        <v>78</v>
      </c>
      <c r="AN1" s="17" t="s">
        <v>31</v>
      </c>
      <c r="AO1" s="17" t="s">
        <v>78</v>
      </c>
      <c r="AP1" s="17" t="s">
        <v>31</v>
      </c>
      <c r="AQ1" s="17" t="s">
        <v>78</v>
      </c>
      <c r="AR1" s="17" t="s">
        <v>31</v>
      </c>
      <c r="AS1" s="17" t="s">
        <v>78</v>
      </c>
      <c r="AT1" s="17" t="s">
        <v>31</v>
      </c>
      <c r="AU1" s="17" t="s">
        <v>78</v>
      </c>
      <c r="AV1" s="17" t="s">
        <v>31</v>
      </c>
      <c r="AW1" s="17" t="s">
        <v>78</v>
      </c>
      <c r="AX1" s="17" t="s">
        <v>31</v>
      </c>
      <c r="AY1" s="17" t="s">
        <v>78</v>
      </c>
      <c r="AZ1" s="17" t="s">
        <v>31</v>
      </c>
      <c r="BA1" s="17" t="s">
        <v>78</v>
      </c>
      <c r="BB1" s="17" t="s">
        <v>31</v>
      </c>
      <c r="BC1" s="17" t="s">
        <v>78</v>
      </c>
      <c r="BD1" s="17" t="s">
        <v>31</v>
      </c>
      <c r="BE1" s="17" t="s">
        <v>78</v>
      </c>
      <c r="BF1" s="17" t="s">
        <v>31</v>
      </c>
      <c r="BG1" s="17" t="s">
        <v>78</v>
      </c>
      <c r="BH1" s="17" t="s">
        <v>31</v>
      </c>
      <c r="BI1" s="17" t="s">
        <v>78</v>
      </c>
      <c r="BJ1" s="17" t="s">
        <v>31</v>
      </c>
      <c r="BK1" s="17" t="s">
        <v>78</v>
      </c>
      <c r="BL1" s="17" t="s">
        <v>31</v>
      </c>
      <c r="BM1" s="19" t="s">
        <v>78</v>
      </c>
    </row>
    <row r="2" spans="1:65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0" t="str">
        <f>IF(ISBLANK('Set Schedules Here'!AG3),"",ROUND('Set Schedules Here'!AG3,rounding_decimal_places))</f>
        <v/>
      </c>
    </row>
    <row r="3" spans="1:65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0" t="str">
        <f>IF(ISBLANK('Set Schedules Here'!AG5),"",ROUND('Set Schedules Here'!AG5,rounding_decimal_places))</f>
        <v/>
      </c>
    </row>
    <row r="4" spans="1:65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0" t="str">
        <f>IF(ISBLANK('Set Schedules Here'!AG7),"",ROUND('Set Schedules Here'!AG7,rounding_decimal_places))</f>
        <v/>
      </c>
    </row>
    <row r="5" spans="1:65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0" t="str">
        <f>IF(ISBLANK('Set Schedules Here'!AG9),"",ROUND('Set Schedules Here'!AG9,rounding_decimal_places))</f>
        <v/>
      </c>
    </row>
    <row r="6" spans="1:65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0" t="str">
        <f>IF(ISBLANK('Set Schedules Here'!AG11),"",ROUND('Set Schedules Here'!AG11,rounding_decimal_places))</f>
        <v/>
      </c>
    </row>
    <row r="7" spans="1:65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0" t="str">
        <f>IF(ISBLANK('Set Schedules Here'!AG13),"",ROUND('Set Schedules Here'!AG13,rounding_decimal_places))</f>
        <v/>
      </c>
    </row>
    <row r="8" spans="1:65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0" t="str">
        <f>IF(ISBLANK('Set Schedules Here'!AG15),"",ROUND('Set Schedules Here'!AG15,rounding_decimal_places))</f>
        <v/>
      </c>
    </row>
    <row r="9" spans="1:65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0" t="str">
        <f>IF(ISBLANK('Set Schedules Here'!AG17),"",ROUND('Set Schedules Here'!AG17,rounding_decimal_places))</f>
        <v/>
      </c>
    </row>
    <row r="10" spans="1:65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0" t="str">
        <f>IF(ISBLANK('Set Schedules Here'!AG19),"",ROUND('Set Schedules Here'!AG19,rounding_decimal_places))</f>
        <v/>
      </c>
    </row>
    <row r="11" spans="1:65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0" t="str">
        <f>IF(ISBLANK('Set Schedules Here'!AG21),"",ROUND('Set Schedules Here'!AG21,rounding_decimal_places))</f>
        <v/>
      </c>
    </row>
    <row r="12" spans="1:65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2034</v>
      </c>
      <c r="G12" s="12">
        <f>IF(ISBLANK('Set Schedules Here'!D23),"",ROUND('Set Schedules Here'!D23,rounding_decimal_places))</f>
        <v>1</v>
      </c>
      <c r="H12" s="12">
        <f>IF(ISBLANK('Set Schedules Here'!E22),"",ROUND('Set Schedules Here'!E22,rounding_decimal_places))</f>
        <v>2050</v>
      </c>
      <c r="I12" s="12">
        <f>IF(ISBLANK('Set Schedules Here'!E23),"",ROUND('Set Schedules Here'!E23,rounding_decimal_places))</f>
        <v>1</v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20" t="str">
        <f>IF(ISBLANK('Set Schedules Here'!AG23),"",ROUND('Set Schedules Here'!AG23,rounding_decimal_places))</f>
        <v/>
      </c>
    </row>
    <row r="13" spans="1:65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2050</v>
      </c>
      <c r="G13" s="12">
        <f>IF(ISBLANK('Set Schedules Here'!D25),"",ROUND('Set Schedules Here'!D25,rounding_decimal_places))</f>
        <v>1</v>
      </c>
      <c r="H13" s="12" t="str">
        <f>IF(ISBLANK('Set Schedules Here'!E24),"",ROUND('Set Schedules Here'!E24,rounding_decimal_places))</f>
        <v/>
      </c>
      <c r="I13" s="12" t="str">
        <f>IF(ISBLANK('Set Schedules Here'!E25),"",ROUND('Set Schedules Here'!E25,rounding_decimal_places))</f>
        <v/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0" t="str">
        <f>IF(ISBLANK('Set Schedules Here'!AG25),"",ROUND('Set Schedules Here'!AG25,rounding_decimal_places))</f>
        <v/>
      </c>
    </row>
    <row r="14" spans="1:65" x14ac:dyDescent="0.2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2050</v>
      </c>
      <c r="G14" s="12">
        <f>IF(ISBLANK('Set Schedules Here'!D27),"",ROUND('Set Schedules Here'!D27,rounding_decimal_places))</f>
        <v>1</v>
      </c>
      <c r="H14" s="12" t="str">
        <f>IF(ISBLANK('Set Schedules Here'!E26),"",ROUND('Set Schedules Here'!E26,rounding_decimal_places))</f>
        <v/>
      </c>
      <c r="I14" s="12" t="str">
        <f>IF(ISBLANK('Set Schedules Here'!E27),"",ROUND('Set Schedules Here'!E27,rounding_decimal_places))</f>
        <v/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0" t="str">
        <f>IF(ISBLANK('Set Schedules Here'!AG27),"",ROUND('Set Schedules Here'!AG27,rounding_decimal_places))</f>
        <v/>
      </c>
    </row>
    <row r="15" spans="1:65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2027</v>
      </c>
      <c r="G15" s="12">
        <f>IF(ISBLANK('Set Schedules Here'!D29),"",ROUND('Set Schedules Here'!D29,rounding_decimal_places))</f>
        <v>0</v>
      </c>
      <c r="H15" s="12">
        <f>IF(ISBLANK('Set Schedules Here'!E28),"",ROUND('Set Schedules Here'!E28,rounding_decimal_places))</f>
        <v>2028</v>
      </c>
      <c r="I15" s="12">
        <f>IF(ISBLANK('Set Schedules Here'!E29),"",ROUND('Set Schedules Here'!E29,rounding_decimal_places))</f>
        <v>1</v>
      </c>
      <c r="J15" s="12">
        <f>IF(ISBLANK('Set Schedules Here'!F28),"",ROUND('Set Schedules Here'!F28,rounding_decimal_places))</f>
        <v>2029</v>
      </c>
      <c r="K15" s="12">
        <f>IF(ISBLANK('Set Schedules Here'!F29),"",ROUND('Set Schedules Here'!F29,rounding_decimal_places))</f>
        <v>1</v>
      </c>
      <c r="L15" s="12">
        <f>IF(ISBLANK('Set Schedules Here'!G28),"",ROUND('Set Schedules Here'!G28,rounding_decimal_places))</f>
        <v>2030</v>
      </c>
      <c r="M15" s="12">
        <f>IF(ISBLANK('Set Schedules Here'!G29),"",ROUND('Set Schedules Here'!G29,rounding_decimal_places))</f>
        <v>1</v>
      </c>
      <c r="N15" s="12">
        <f>IF(ISBLANK('Set Schedules Here'!H28),"",ROUND('Set Schedules Here'!H28,rounding_decimal_places))</f>
        <v>2031</v>
      </c>
      <c r="O15" s="12">
        <f>IF(ISBLANK('Set Schedules Here'!H29),"",ROUND('Set Schedules Here'!H29,rounding_decimal_places))</f>
        <v>0</v>
      </c>
      <c r="P15" s="12">
        <f>IF(ISBLANK('Set Schedules Here'!I28),"",ROUND('Set Schedules Here'!I28,rounding_decimal_places))</f>
        <v>2050</v>
      </c>
      <c r="Q15" s="12">
        <f>IF(ISBLANK('Set Schedules Here'!I29),"",ROUND('Set Schedules Here'!I29,rounding_decimal_places))</f>
        <v>0</v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20" t="str">
        <f>IF(ISBLANK('Set Schedules Here'!AG29),"",ROUND('Set Schedules Here'!AG29,rounding_decimal_places))</f>
        <v/>
      </c>
    </row>
    <row r="16" spans="1:65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0" t="str">
        <f>IF(ISBLANK('Set Schedules Here'!AG31),"",ROUND('Set Schedules Here'!AG31,rounding_decimal_places))</f>
        <v/>
      </c>
    </row>
    <row r="17" spans="1:65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2034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0" t="str">
        <f>IF(ISBLANK('Set Schedules Here'!AG33),"",ROUND('Set Schedules Here'!AG33,rounding_decimal_places))</f>
        <v/>
      </c>
    </row>
    <row r="18" spans="1:65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0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20" t="str">
        <f>IF(ISBLANK('Set Schedules Here'!AG35),"",ROUND('Set Schedules Here'!AG35,rounding_decimal_places))</f>
        <v/>
      </c>
    </row>
    <row r="19" spans="1:65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0" t="str">
        <f>IF(ISBLANK('Set Schedules Here'!AG37),"",ROUND('Set Schedules Here'!AG37,rounding_decimal_places))</f>
        <v/>
      </c>
    </row>
    <row r="20" spans="1:65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0" t="str">
        <f>IF(ISBLANK('Set Schedules Here'!AG39),"",ROUND('Set Schedules Here'!AG39,rounding_decimal_places))</f>
        <v/>
      </c>
    </row>
    <row r="21" spans="1:65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0" t="str">
        <f>IF(ISBLANK('Set Schedules Here'!AG41),"",ROUND('Set Schedules Here'!AG41,rounding_decimal_places))</f>
        <v/>
      </c>
    </row>
    <row r="22" spans="1:65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0" t="str">
        <f>IF(ISBLANK('Set Schedules Here'!AG43),"",ROUND('Set Schedules Here'!AG43,rounding_decimal_places))</f>
        <v/>
      </c>
    </row>
    <row r="23" spans="1:65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0" t="str">
        <f>IF(ISBLANK('Set Schedules Here'!AG45),"",ROUND('Set Schedules Here'!AG45,rounding_decimal_places))</f>
        <v/>
      </c>
    </row>
    <row r="24" spans="1:65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0" t="str">
        <f>IF(ISBLANK('Set Schedules Here'!AG47),"",ROUND('Set Schedules Here'!AG47,rounding_decimal_places))</f>
        <v/>
      </c>
    </row>
    <row r="25" spans="1:65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0" t="str">
        <f>IF(ISBLANK('Set Schedules Here'!AG49),"",ROUND('Set Schedules Here'!AG49,rounding_decimal_places))</f>
        <v/>
      </c>
    </row>
    <row r="26" spans="1:65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0" t="str">
        <f>IF(ISBLANK('Set Schedules Here'!AG51),"",ROUND('Set Schedules Here'!AG51,rounding_decimal_places))</f>
        <v/>
      </c>
    </row>
    <row r="27" spans="1:65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0" t="str">
        <f>IF(ISBLANK('Set Schedules Here'!AG53),"",ROUND('Set Schedules Here'!AG53,rounding_decimal_places))</f>
        <v/>
      </c>
    </row>
    <row r="28" spans="1:65" x14ac:dyDescent="0.2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0" t="str">
        <f>IF(ISBLANK('Set Schedules Here'!AG55),"",ROUND('Set Schedules Here'!AG55,rounding_decimal_places))</f>
        <v/>
      </c>
    </row>
    <row r="29" spans="1:65" x14ac:dyDescent="0.2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0" t="str">
        <f>IF(ISBLANK('Set Schedules Here'!AG57),"",ROUND('Set Schedules Here'!AG57,rounding_decimal_places))</f>
        <v/>
      </c>
    </row>
    <row r="30" spans="1:65" x14ac:dyDescent="0.2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2021</v>
      </c>
      <c r="G30" s="12">
        <f>IF(ISBLANK('Set Schedules Here'!D59),"",ROUND('Set Schedules Here'!D59,rounding_decimal_places))</f>
        <v>1</v>
      </c>
      <c r="H30" s="12">
        <f>IF(ISBLANK('Set Schedules Here'!E58),"",ROUND('Set Schedules Here'!E58,rounding_decimal_places))</f>
        <v>2022</v>
      </c>
      <c r="I30" s="12">
        <f>IF(ISBLANK('Set Schedules Here'!E59),"",ROUND('Set Schedules Here'!E59,rounding_decimal_places))</f>
        <v>1</v>
      </c>
      <c r="J30" s="12">
        <f>IF(ISBLANK('Set Schedules Here'!F58),"",ROUND('Set Schedules Here'!F58,rounding_decimal_places))</f>
        <v>2023</v>
      </c>
      <c r="K30" s="12">
        <f>IF(ISBLANK('Set Schedules Here'!F59),"",ROUND('Set Schedules Here'!F59,rounding_decimal_places))</f>
        <v>1</v>
      </c>
      <c r="L30" s="12">
        <f>IF(ISBLANK('Set Schedules Here'!G58),"",ROUND('Set Schedules Here'!G58,rounding_decimal_places))</f>
        <v>2024</v>
      </c>
      <c r="M30" s="12">
        <f>IF(ISBLANK('Set Schedules Here'!G59),"",ROUND('Set Schedules Here'!G59,rounding_decimal_places))</f>
        <v>1</v>
      </c>
      <c r="N30" s="12">
        <f>IF(ISBLANK('Set Schedules Here'!H58),"",ROUND('Set Schedules Here'!H58,rounding_decimal_places))</f>
        <v>2025</v>
      </c>
      <c r="O30" s="12">
        <f>IF(ISBLANK('Set Schedules Here'!H59),"",ROUND('Set Schedules Here'!H59,rounding_decimal_places))</f>
        <v>1</v>
      </c>
      <c r="P30" s="12">
        <f>IF(ISBLANK('Set Schedules Here'!I58),"",ROUND('Set Schedules Here'!I58,rounding_decimal_places))</f>
        <v>2026</v>
      </c>
      <c r="Q30" s="12">
        <f>IF(ISBLANK('Set Schedules Here'!I59),"",ROUND('Set Schedules Here'!I59,rounding_decimal_places))</f>
        <v>1</v>
      </c>
      <c r="R30" s="12">
        <f>IF(ISBLANK('Set Schedules Here'!J58),"",ROUND('Set Schedules Here'!J58,rounding_decimal_places))</f>
        <v>2027</v>
      </c>
      <c r="S30" s="12">
        <f>IF(ISBLANK('Set Schedules Here'!J59),"",ROUND('Set Schedules Here'!J59,rounding_decimal_places))</f>
        <v>1</v>
      </c>
      <c r="T30" s="12">
        <f>IF(ISBLANK('Set Schedules Here'!K58),"",ROUND('Set Schedules Here'!K58,rounding_decimal_places))</f>
        <v>2028</v>
      </c>
      <c r="U30" s="12">
        <f>IF(ISBLANK('Set Schedules Here'!K59),"",ROUND('Set Schedules Here'!K59,rounding_decimal_places))</f>
        <v>1</v>
      </c>
      <c r="V30" s="12">
        <f>IF(ISBLANK('Set Schedules Here'!L58),"",ROUND('Set Schedules Here'!L58,rounding_decimal_places))</f>
        <v>2029</v>
      </c>
      <c r="W30" s="12">
        <f>IF(ISBLANK('Set Schedules Here'!L59),"",ROUND('Set Schedules Here'!L59,rounding_decimal_places))</f>
        <v>1</v>
      </c>
      <c r="X30" s="12">
        <f>IF(ISBLANK('Set Schedules Here'!M58),"",ROUND('Set Schedules Here'!M58,rounding_decimal_places))</f>
        <v>2030</v>
      </c>
      <c r="Y30" s="12">
        <f>IF(ISBLANK('Set Schedules Here'!M59),"",ROUND('Set Schedules Here'!M59,rounding_decimal_places))</f>
        <v>1</v>
      </c>
      <c r="Z30" s="12">
        <f>IF(ISBLANK('Set Schedules Here'!N58),"",ROUND('Set Schedules Here'!N58,rounding_decimal_places))</f>
        <v>2031</v>
      </c>
      <c r="AA30" s="12">
        <f>IF(ISBLANK('Set Schedules Here'!N59),"",ROUND('Set Schedules Here'!N59,rounding_decimal_places))</f>
        <v>1</v>
      </c>
      <c r="AB30" s="12">
        <f>IF(ISBLANK('Set Schedules Here'!O58),"",ROUND('Set Schedules Here'!O58,rounding_decimal_places))</f>
        <v>2032</v>
      </c>
      <c r="AC30" s="12">
        <f>IF(ISBLANK('Set Schedules Here'!O59),"",ROUND('Set Schedules Here'!O59,rounding_decimal_places))</f>
        <v>1</v>
      </c>
      <c r="AD30" s="12">
        <f>IF(ISBLANK('Set Schedules Here'!P58),"",ROUND('Set Schedules Here'!P58,rounding_decimal_places))</f>
        <v>2033</v>
      </c>
      <c r="AE30" s="12">
        <f>IF(ISBLANK('Set Schedules Here'!P59),"",ROUND('Set Schedules Here'!P59,rounding_decimal_places))</f>
        <v>1</v>
      </c>
      <c r="AF30" s="12">
        <f>IF(ISBLANK('Set Schedules Here'!Q58),"",ROUND('Set Schedules Here'!Q58,rounding_decimal_places))</f>
        <v>2034</v>
      </c>
      <c r="AG30" s="12">
        <f>IF(ISBLANK('Set Schedules Here'!Q59),"",ROUND('Set Schedules Here'!Q59,rounding_decimal_places))</f>
        <v>1</v>
      </c>
      <c r="AH30" s="12">
        <f>IF(ISBLANK('Set Schedules Here'!R58),"",ROUND('Set Schedules Here'!R58,rounding_decimal_places))</f>
        <v>2035</v>
      </c>
      <c r="AI30" s="12">
        <f>IF(ISBLANK('Set Schedules Here'!R59),"",ROUND('Set Schedules Here'!R59,rounding_decimal_places))</f>
        <v>0</v>
      </c>
      <c r="AJ30" s="12">
        <f>IF(ISBLANK('Set Schedules Here'!S58),"",ROUND('Set Schedules Here'!S58,rounding_decimal_places))</f>
        <v>2050</v>
      </c>
      <c r="AK30" s="12">
        <f>IF(ISBLANK('Set Schedules Here'!S59),"",ROUND('Set Schedules Here'!S59,rounding_decimal_places))</f>
        <v>0</v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20" t="str">
        <f>IF(ISBLANK('Set Schedules Here'!AG59),"",ROUND('Set Schedules Here'!AG59,rounding_decimal_places))</f>
        <v/>
      </c>
    </row>
    <row r="31" spans="1:65" x14ac:dyDescent="0.2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0" t="str">
        <f>IF(ISBLANK('Set Schedules Here'!AG61),"",ROUND('Set Schedules Here'!AG61,rounding_decimal_places))</f>
        <v/>
      </c>
    </row>
    <row r="32" spans="1:65" x14ac:dyDescent="0.2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0" t="str">
        <f>IF(ISBLANK('Set Schedules Here'!AG63),"",ROUND('Set Schedules Here'!AG63,rounding_decimal_places))</f>
        <v/>
      </c>
    </row>
    <row r="33" spans="1:65" x14ac:dyDescent="0.2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0" t="str">
        <f>IF(ISBLANK('Set Schedules Here'!AG65),"",ROUND('Set Schedules Here'!AG65,rounding_decimal_places))</f>
        <v/>
      </c>
    </row>
    <row r="34" spans="1:65" x14ac:dyDescent="0.2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20" t="str">
        <f>IF(ISBLANK('Set Schedules Here'!AG67),"",ROUND('Set Schedules Here'!AG67,rounding_decimal_places))</f>
        <v/>
      </c>
    </row>
    <row r="35" spans="1:65" x14ac:dyDescent="0.2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0" t="str">
        <f>IF(ISBLANK('Set Schedules Here'!AG69),"",ROUND('Set Schedules Here'!AG69,rounding_decimal_places))</f>
        <v/>
      </c>
    </row>
    <row r="36" spans="1:65" x14ac:dyDescent="0.2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0" t="str">
        <f>IF(ISBLANK('Set Schedules Here'!AG71),"",ROUND('Set Schedules Here'!AG71,rounding_decimal_places))</f>
        <v/>
      </c>
    </row>
    <row r="37" spans="1:65" x14ac:dyDescent="0.2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0" t="str">
        <f>IF(ISBLANK('Set Schedules Here'!AG73),"",ROUND('Set Schedules Here'!AG73,rounding_decimal_places))</f>
        <v/>
      </c>
    </row>
    <row r="38" spans="1:65" x14ac:dyDescent="0.2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0" t="str">
        <f>IF(ISBLANK('Set Schedules Here'!AG75),"",ROUND('Set Schedules Here'!AG75,rounding_decimal_places))</f>
        <v/>
      </c>
    </row>
    <row r="39" spans="1:65" x14ac:dyDescent="0.2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0" t="str">
        <f>IF(ISBLANK('Set Schedules Here'!AG77),"",ROUND('Set Schedules Here'!AG77,rounding_decimal_places))</f>
        <v/>
      </c>
    </row>
    <row r="40" spans="1:65" x14ac:dyDescent="0.2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0" t="str">
        <f>IF(ISBLANK('Set Schedules Here'!AG79),"",ROUND('Set Schedules Here'!AG79,rounding_decimal_places))</f>
        <v/>
      </c>
    </row>
    <row r="41" spans="1:65" x14ac:dyDescent="0.2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0" t="str">
        <f>IF(ISBLANK('Set Schedules Here'!AG81),"",ROUND('Set Schedules Here'!AG81,rounding_decimal_places))</f>
        <v/>
      </c>
    </row>
    <row r="42" spans="1:65" x14ac:dyDescent="0.2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0" t="str">
        <f>IF(ISBLANK('Set Schedules Here'!AG83),"",ROUND('Set Schedules Here'!AG83,rounding_decimal_places))</f>
        <v/>
      </c>
    </row>
    <row r="43" spans="1:65" x14ac:dyDescent="0.2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0" t="str">
        <f>IF(ISBLANK('Set Schedules Here'!AG85),"",ROUND('Set Schedules Here'!AG85,rounding_decimal_places))</f>
        <v/>
      </c>
    </row>
    <row r="44" spans="1:65" x14ac:dyDescent="0.2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0" t="str">
        <f>IF(ISBLANK('Set Schedules Here'!AG87),"",ROUND('Set Schedules Here'!AG87,rounding_decimal_places))</f>
        <v/>
      </c>
    </row>
    <row r="45" spans="1:65" x14ac:dyDescent="0.2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0" t="str">
        <f>IF(ISBLANK('Set Schedules Here'!AG89),"",ROUND('Set Schedules Here'!AG89,rounding_decimal_places))</f>
        <v/>
      </c>
    </row>
    <row r="46" spans="1:65" x14ac:dyDescent="0.2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0" t="str">
        <f>IF(ISBLANK('Set Schedules Here'!AG91),"",ROUND('Set Schedules Here'!AG91,rounding_decimal_places))</f>
        <v/>
      </c>
    </row>
    <row r="47" spans="1:65" x14ac:dyDescent="0.2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0" t="str">
        <f>IF(ISBLANK('Set Schedules Here'!AG93),"",ROUND('Set Schedules Here'!AG93,rounding_decimal_places))</f>
        <v/>
      </c>
    </row>
    <row r="48" spans="1:65" x14ac:dyDescent="0.2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0" t="str">
        <f>IF(ISBLANK('Set Schedules Here'!AG95),"",ROUND('Set Schedules Here'!AG95,rounding_decimal_places))</f>
        <v/>
      </c>
    </row>
    <row r="49" spans="1:65" x14ac:dyDescent="0.2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2021</v>
      </c>
      <c r="G49" s="12">
        <f>IF(ISBLANK('Set Schedules Here'!D97),"",ROUND('Set Schedules Here'!D97,rounding_decimal_places))</f>
        <v>0</v>
      </c>
      <c r="H49" s="12">
        <f>IF(ISBLANK('Set Schedules Here'!E96),"",ROUND('Set Schedules Here'!E96,rounding_decimal_places))</f>
        <v>2034</v>
      </c>
      <c r="I49" s="12">
        <f>IF(ISBLANK('Set Schedules Here'!E97),"",ROUND('Set Schedules Here'!E97,rounding_decimal_places))</f>
        <v>1</v>
      </c>
      <c r="J49" s="12">
        <f>IF(ISBLANK('Set Schedules Here'!F96),"",ROUND('Set Schedules Here'!F96,rounding_decimal_places))</f>
        <v>2035</v>
      </c>
      <c r="K49" s="12">
        <f>IF(ISBLANK('Set Schedules Here'!F97),"",ROUND('Set Schedules Here'!F97,rounding_decimal_places))</f>
        <v>0</v>
      </c>
      <c r="L49" s="12">
        <f>IF(ISBLANK('Set Schedules Here'!G96),"",ROUND('Set Schedules Here'!G96,rounding_decimal_places))</f>
        <v>2050</v>
      </c>
      <c r="M49" s="12">
        <f>IF(ISBLANK('Set Schedules Here'!G97),"",ROUND('Set Schedules Here'!G97,rounding_decimal_places))</f>
        <v>0</v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0" t="str">
        <f>IF(ISBLANK('Set Schedules Here'!AG97),"",ROUND('Set Schedules Here'!AG97,rounding_decimal_places))</f>
        <v/>
      </c>
    </row>
    <row r="50" spans="1:65" x14ac:dyDescent="0.2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0" t="str">
        <f>IF(ISBLANK('Set Schedules Here'!AG99),"",ROUND('Set Schedules Here'!AG99,rounding_decimal_places))</f>
        <v/>
      </c>
    </row>
    <row r="51" spans="1:65" x14ac:dyDescent="0.2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0" t="str">
        <f>IF(ISBLANK('Set Schedules Here'!AG101),"",ROUND('Set Schedules Here'!AG101,rounding_decimal_places))</f>
        <v/>
      </c>
    </row>
    <row r="52" spans="1:65" x14ac:dyDescent="0.2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0" t="str">
        <f>IF(ISBLANK('Set Schedules Here'!AG103),"",ROUND('Set Schedules Here'!AG103,rounding_decimal_places))</f>
        <v/>
      </c>
    </row>
    <row r="53" spans="1:65" x14ac:dyDescent="0.2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0" t="str">
        <f>IF(ISBLANK('Set Schedules Here'!AG105),"",ROUND('Set Schedules Here'!AG105,rounding_decimal_places))</f>
        <v/>
      </c>
    </row>
    <row r="54" spans="1:65" x14ac:dyDescent="0.2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0" t="str">
        <f>IF(ISBLANK('Set Schedules Here'!AG107),"",ROUND('Set Schedules Here'!AG107,rounding_decimal_places))</f>
        <v/>
      </c>
    </row>
    <row r="55" spans="1:65" x14ac:dyDescent="0.2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0" t="str">
        <f>IF(ISBLANK('Set Schedules Here'!AG109),"",ROUND('Set Schedules Here'!AG109,rounding_decimal_places))</f>
        <v/>
      </c>
    </row>
    <row r="56" spans="1:65" x14ac:dyDescent="0.2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0" t="str">
        <f>IF(ISBLANK('Set Schedules Here'!AG111),"",ROUND('Set Schedules Here'!AG111,rounding_decimal_places))</f>
        <v/>
      </c>
    </row>
    <row r="57" spans="1:65" x14ac:dyDescent="0.2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0" t="str">
        <f>IF(ISBLANK('Set Schedules Here'!AG113),"",ROUND('Set Schedules Here'!AG113,rounding_decimal_places))</f>
        <v/>
      </c>
    </row>
    <row r="58" spans="1:65" x14ac:dyDescent="0.2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0" t="str">
        <f>IF(ISBLANK('Set Schedules Here'!AG115),"",ROUND('Set Schedules Here'!AG115,rounding_decimal_places))</f>
        <v/>
      </c>
    </row>
    <row r="59" spans="1:65" x14ac:dyDescent="0.2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0" t="str">
        <f>IF(ISBLANK('Set Schedules Here'!AG117),"",ROUND('Set Schedules Here'!AG117,rounding_decimal_places))</f>
        <v/>
      </c>
    </row>
    <row r="60" spans="1:65" x14ac:dyDescent="0.2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0" t="str">
        <f>IF(ISBLANK('Set Schedules Here'!AG119),"",ROUND('Set Schedules Here'!AG119,rounding_decimal_places))</f>
        <v/>
      </c>
    </row>
    <row r="61" spans="1:65" x14ac:dyDescent="0.2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0" t="str">
        <f>IF(ISBLANK('Set Schedules Here'!AG121),"",ROUND('Set Schedules Here'!AG121,rounding_decimal_places))</f>
        <v/>
      </c>
    </row>
    <row r="62" spans="1:65" x14ac:dyDescent="0.2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0" t="str">
        <f>IF(ISBLANK('Set Schedules Here'!AG123),"",ROUND('Set Schedules Here'!AG123,rounding_decimal_places))</f>
        <v/>
      </c>
    </row>
    <row r="63" spans="1:65" x14ac:dyDescent="0.2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0" t="str">
        <f>IF(ISBLANK('Set Schedules Here'!AG125),"",ROUND('Set Schedules Here'!AG125,rounding_decimal_places))</f>
        <v/>
      </c>
    </row>
    <row r="64" spans="1:65" x14ac:dyDescent="0.2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0" t="str">
        <f>IF(ISBLANK('Set Schedules Here'!AG127),"",ROUND('Set Schedules Here'!AG127,rounding_decimal_places))</f>
        <v/>
      </c>
    </row>
    <row r="65" spans="1:65" x14ac:dyDescent="0.2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0" t="str">
        <f>IF(ISBLANK('Set Schedules Here'!AG129),"",ROUND('Set Schedules Here'!AG129,rounding_decimal_places))</f>
        <v/>
      </c>
    </row>
    <row r="66" spans="1:65" x14ac:dyDescent="0.2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0" t="str">
        <f>IF(ISBLANK('Set Schedules Here'!AG131),"",ROUND('Set Schedules Here'!AG131,rounding_decimal_places))</f>
        <v/>
      </c>
    </row>
    <row r="67" spans="1:65" x14ac:dyDescent="0.2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0" t="str">
        <f>IF(ISBLANK('Set Schedules Here'!AG133),"",ROUND('Set Schedules Here'!AG133,rounding_decimal_places))</f>
        <v/>
      </c>
    </row>
    <row r="68" spans="1:65" x14ac:dyDescent="0.2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0" t="str">
        <f>IF(ISBLANK('Set Schedules Here'!AG135),"",ROUND('Set Schedules Here'!AG135,rounding_decimal_places))</f>
        <v/>
      </c>
    </row>
    <row r="69" spans="1:65" x14ac:dyDescent="0.2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0" t="str">
        <f>IF(ISBLANK('Set Schedules Here'!AG137),"",ROUND('Set Schedules Here'!AG137,rounding_decimal_places))</f>
        <v/>
      </c>
    </row>
    <row r="70" spans="1:65" x14ac:dyDescent="0.2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0" t="str">
        <f>IF(ISBLANK('Set Schedules Here'!AG139),"",ROUND('Set Schedules Here'!AG139,rounding_decimal_places))</f>
        <v/>
      </c>
    </row>
    <row r="71" spans="1:65" x14ac:dyDescent="0.2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0">
        <f>IF(ISBLANK('Set Schedules Here'!AG141),"",ROUND('Set Schedules Here'!AG141,rounding_decimal_places))</f>
        <v>0.99761900000000003</v>
      </c>
    </row>
    <row r="72" spans="1:65" x14ac:dyDescent="0.2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0">
        <f>IF(ISBLANK('Set Schedules Here'!AG143),"",ROUND('Set Schedules Here'!AG143,rounding_decimal_places))</f>
        <v>0.99761900000000003</v>
      </c>
    </row>
    <row r="73" spans="1:65" x14ac:dyDescent="0.2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0">
        <f>IF(ISBLANK('Set Schedules Here'!AG145),"",ROUND('Set Schedules Here'!AG145,rounding_decimal_places))</f>
        <v>0.99761900000000003</v>
      </c>
    </row>
    <row r="74" spans="1:65" x14ac:dyDescent="0.2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0">
        <f>IF(ISBLANK('Set Schedules Here'!AG147),"",ROUND('Set Schedules Here'!AG147,rounding_decimal_places))</f>
        <v>0.99761900000000003</v>
      </c>
    </row>
    <row r="75" spans="1:65" x14ac:dyDescent="0.2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0">
        <f>IF(ISBLANK('Set Schedules Here'!AG149),"",ROUND('Set Schedules Here'!AG149,rounding_decimal_places))</f>
        <v>0.99761900000000003</v>
      </c>
    </row>
    <row r="76" spans="1:65" x14ac:dyDescent="0.2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0">
        <f>IF(ISBLANK('Set Schedules Here'!AG151),"",ROUND('Set Schedules Here'!AG151,rounding_decimal_places))</f>
        <v>0.99761900000000003</v>
      </c>
    </row>
    <row r="77" spans="1:65" x14ac:dyDescent="0.2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0">
        <f>IF(ISBLANK('Set Schedules Here'!AG153),"",ROUND('Set Schedules Here'!AG153,rounding_decimal_places))</f>
        <v>0.99761900000000003</v>
      </c>
    </row>
    <row r="78" spans="1:65" x14ac:dyDescent="0.2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0">
        <f>IF(ISBLANK('Set Schedules Here'!AG155),"",ROUND('Set Schedules Here'!AG155,rounding_decimal_places))</f>
        <v>0.99761900000000003</v>
      </c>
    </row>
    <row r="79" spans="1:65" x14ac:dyDescent="0.2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0">
        <f>IF(ISBLANK('Set Schedules Here'!AG157),"",ROUND('Set Schedules Here'!AG157,rounding_decimal_places))</f>
        <v>0.99761900000000003</v>
      </c>
    </row>
    <row r="80" spans="1:65" x14ac:dyDescent="0.2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0">
        <f>IF(ISBLANK('Set Schedules Here'!AG159),"",ROUND('Set Schedules Here'!AG159,rounding_decimal_places))</f>
        <v>0.99761900000000003</v>
      </c>
    </row>
    <row r="81" spans="1:65" x14ac:dyDescent="0.2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0" t="str">
        <f>IF(ISBLANK('Set Schedules Here'!AG161),"",ROUND('Set Schedules Here'!AG161,rounding_decimal_places))</f>
        <v/>
      </c>
    </row>
    <row r="82" spans="1:65" x14ac:dyDescent="0.2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1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0.74485699999999999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0.59245599999999998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0.525806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0.43947599999999998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0.34171299999999999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0.25466100000000003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0.18950600000000001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0.13644999999999999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0.122546</v>
      </c>
      <c r="X82" s="12">
        <f>IF(ISBLANK('Set Schedules Here'!M162),"",ROUND('Set Schedules Here'!M162,rounding_decimal_places))</f>
        <v>2030</v>
      </c>
      <c r="Y82" s="12">
        <f>IF(ISBLANK('Set Schedules Here'!M163),"",ROUND('Set Schedules Here'!M163,rounding_decimal_places))</f>
        <v>0.113843</v>
      </c>
      <c r="Z82" s="12">
        <f>IF(ISBLANK('Set Schedules Here'!N162),"",ROUND('Set Schedules Here'!N162,rounding_decimal_places))</f>
        <v>2031</v>
      </c>
      <c r="AA82" s="12">
        <f>IF(ISBLANK('Set Schedules Here'!N163),"",ROUND('Set Schedules Here'!N163,rounding_decimal_places))</f>
        <v>5.8599999999999999E-2</v>
      </c>
      <c r="AB82" s="12">
        <f>IF(ISBLANK('Set Schedules Here'!O162),"",ROUND('Set Schedules Here'!O162,rounding_decimal_places))</f>
        <v>2032</v>
      </c>
      <c r="AC82" s="12">
        <f>IF(ISBLANK('Set Schedules Here'!O163),"",ROUND('Set Schedules Here'!O163,rounding_decimal_places))</f>
        <v>2.3699999999999999E-2</v>
      </c>
      <c r="AD82" s="12">
        <f>IF(ISBLANK('Set Schedules Here'!P162),"",ROUND('Set Schedules Here'!P162,rounding_decimal_places))</f>
        <v>2033</v>
      </c>
      <c r="AE82" s="12">
        <f>IF(ISBLANK('Set Schedules Here'!P163),"",ROUND('Set Schedules Here'!P163,rounding_decimal_places))</f>
        <v>0</v>
      </c>
      <c r="AF82" s="12">
        <f>IF(ISBLANK('Set Schedules Here'!Q162),"",ROUND('Set Schedules Here'!Q162,rounding_decimal_places))</f>
        <v>2050</v>
      </c>
      <c r="AG82" s="12">
        <f>IF(ISBLANK('Set Schedules Here'!Q163),"",ROUND('Set Schedules Here'!Q163,rounding_decimal_places))</f>
        <v>0</v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20" t="str">
        <f>IF(ISBLANK('Set Schedules Here'!AD163),"",ROUND('Set Schedules Here'!AD163,rounding_decimal_places))</f>
        <v/>
      </c>
      <c r="BM82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7"/>
  <sheetViews>
    <sheetView zoomScaleNormal="100" workbookViewId="0">
      <selection activeCell="D14" sqref="D14"/>
    </sheetView>
  </sheetViews>
  <sheetFormatPr defaultRowHeight="15" x14ac:dyDescent="0.25"/>
  <cols>
    <col min="1" max="1" width="23.85546875" customWidth="1"/>
    <col min="2" max="2" width="8.7109375" customWidth="1"/>
    <col min="3" max="3" width="28.140625" customWidth="1"/>
    <col min="4" max="4" width="20.42578125" bestFit="1" customWidth="1"/>
    <col min="5" max="5" width="13" customWidth="1"/>
  </cols>
  <sheetData>
    <row r="1" spans="1:6" x14ac:dyDescent="0.25">
      <c r="A1" s="28" t="s">
        <v>181</v>
      </c>
      <c r="B1" s="28"/>
      <c r="C1" s="28"/>
      <c r="D1" s="39"/>
    </row>
    <row r="2" spans="1:6" x14ac:dyDescent="0.25">
      <c r="B2">
        <v>2019</v>
      </c>
      <c r="C2">
        <v>2020</v>
      </c>
    </row>
    <row r="3" spans="1:6" x14ac:dyDescent="0.25">
      <c r="A3" t="s">
        <v>182</v>
      </c>
      <c r="B3">
        <v>19073</v>
      </c>
      <c r="C3">
        <v>18168</v>
      </c>
    </row>
    <row r="4" spans="1:6" x14ac:dyDescent="0.25">
      <c r="A4" t="s">
        <v>174</v>
      </c>
      <c r="B4">
        <v>19068</v>
      </c>
      <c r="C4">
        <v>19448</v>
      </c>
    </row>
    <row r="5" spans="1:6" ht="30" x14ac:dyDescent="0.25">
      <c r="A5" s="29" t="s">
        <v>175</v>
      </c>
      <c r="B5">
        <f>B3</f>
        <v>19073</v>
      </c>
      <c r="C5" s="30">
        <f>C4*($B$3/$B$4)</f>
        <v>19453.099643381582</v>
      </c>
      <c r="D5" s="30"/>
    </row>
    <row r="6" spans="1:6" x14ac:dyDescent="0.25">
      <c r="A6" s="31" t="s">
        <v>176</v>
      </c>
    </row>
    <row r="7" spans="1:6" x14ac:dyDescent="0.25">
      <c r="D7" s="24"/>
    </row>
    <row r="8" spans="1:6" x14ac:dyDescent="0.25">
      <c r="A8" t="s">
        <v>172</v>
      </c>
      <c r="C8" s="32">
        <f>(C3-C5)/C5</f>
        <v>-6.6061433238933931E-2</v>
      </c>
      <c r="D8" s="32"/>
    </row>
    <row r="11" spans="1:6" x14ac:dyDescent="0.25">
      <c r="A11" s="34" t="s">
        <v>31</v>
      </c>
      <c r="B11" s="34"/>
      <c r="C11" s="27" t="s">
        <v>172</v>
      </c>
      <c r="D11" s="27" t="s">
        <v>173</v>
      </c>
      <c r="F11" s="1"/>
    </row>
    <row r="12" spans="1:6" x14ac:dyDescent="0.25">
      <c r="A12">
        <v>2020</v>
      </c>
      <c r="C12" s="23">
        <f>C8</f>
        <v>-6.6061433238933931E-2</v>
      </c>
      <c r="D12" s="23">
        <f>C12/C$12</f>
        <v>1</v>
      </c>
      <c r="F12" s="23"/>
    </row>
    <row r="13" spans="1:6" ht="15.75" thickBot="1" x14ac:dyDescent="0.3">
      <c r="A13" s="10">
        <v>2021</v>
      </c>
      <c r="B13" s="10"/>
      <c r="C13" s="36">
        <f>$C$12*D13</f>
        <v>-4.9206292497533569E-2</v>
      </c>
      <c r="D13" s="23">
        <f>D37</f>
        <v>0.74485656887827523</v>
      </c>
    </row>
    <row r="14" spans="1:6" x14ac:dyDescent="0.25">
      <c r="A14">
        <v>2022</v>
      </c>
      <c r="C14" s="37">
        <f>$C$12*D14</f>
        <v>-3.9138499334473741E-2</v>
      </c>
      <c r="D14" s="23">
        <f>E37</f>
        <v>0.59245610359248302</v>
      </c>
      <c r="E14" s="25"/>
    </row>
    <row r="15" spans="1:6" x14ac:dyDescent="0.25">
      <c r="A15">
        <v>2023</v>
      </c>
      <c r="C15" s="37">
        <f t="shared" ref="C15:C25" si="0">$C$12*D15</f>
        <v>-3.4735471707285186E-2</v>
      </c>
      <c r="D15" s="23">
        <f>F37</f>
        <v>0.52580560251625763</v>
      </c>
      <c r="E15" s="25"/>
    </row>
    <row r="16" spans="1:6" x14ac:dyDescent="0.25">
      <c r="A16">
        <v>2024</v>
      </c>
      <c r="C16" s="37">
        <f t="shared" si="0"/>
        <v>-2.9032439309119761E-2</v>
      </c>
      <c r="D16" s="38">
        <f>G37</f>
        <v>0.43947637654354155</v>
      </c>
      <c r="E16" s="25"/>
    </row>
    <row r="17" spans="1:13" x14ac:dyDescent="0.25">
      <c r="A17">
        <v>2025</v>
      </c>
      <c r="C17" s="37">
        <f t="shared" si="0"/>
        <v>-2.2574024746591394E-2</v>
      </c>
      <c r="D17" s="23">
        <f>H37</f>
        <v>0.34171260960906885</v>
      </c>
      <c r="E17" s="25"/>
    </row>
    <row r="18" spans="1:13" x14ac:dyDescent="0.25">
      <c r="A18">
        <v>2026</v>
      </c>
      <c r="B18">
        <v>1</v>
      </c>
      <c r="C18" s="37">
        <f t="shared" si="0"/>
        <v>-1.6823295978784972E-2</v>
      </c>
      <c r="D18" s="23">
        <f>I37</f>
        <v>0.25466138341167571</v>
      </c>
    </row>
    <row r="19" spans="1:13" x14ac:dyDescent="0.25">
      <c r="A19">
        <v>2027</v>
      </c>
      <c r="B19">
        <v>2</v>
      </c>
      <c r="C19" s="37">
        <f t="shared" si="0"/>
        <v>-1.2519006747062614E-2</v>
      </c>
      <c r="D19" s="23">
        <f>J37</f>
        <v>0.18950552740482202</v>
      </c>
    </row>
    <row r="20" spans="1:13" x14ac:dyDescent="0.25">
      <c r="A20">
        <v>2028</v>
      </c>
      <c r="B20">
        <v>3</v>
      </c>
      <c r="C20" s="37">
        <f t="shared" si="0"/>
        <v>-9.0141084082928195E-3</v>
      </c>
      <c r="D20" s="23">
        <f>K37</f>
        <v>0.13645039119406011</v>
      </c>
    </row>
    <row r="21" spans="1:13" x14ac:dyDescent="0.25">
      <c r="A21">
        <v>2029</v>
      </c>
      <c r="B21">
        <v>4</v>
      </c>
      <c r="C21" s="37">
        <f t="shared" si="0"/>
        <v>-8.0955333858096987E-3</v>
      </c>
      <c r="D21" s="23">
        <f>L37</f>
        <v>0.12254553055985652</v>
      </c>
    </row>
    <row r="22" spans="1:13" x14ac:dyDescent="0.25">
      <c r="A22">
        <v>2030</v>
      </c>
      <c r="B22">
        <v>5</v>
      </c>
      <c r="C22" s="37">
        <f t="shared" si="0"/>
        <v>-7.5206338344055339E-3</v>
      </c>
      <c r="D22" s="23">
        <f>M37</f>
        <v>0.11384303164002771</v>
      </c>
    </row>
    <row r="23" spans="1:13" x14ac:dyDescent="0.25">
      <c r="A23">
        <v>2031</v>
      </c>
      <c r="B23">
        <v>6</v>
      </c>
      <c r="C23" s="37">
        <f t="shared" si="0"/>
        <v>-3.871199987801529E-3</v>
      </c>
      <c r="D23" s="35">
        <f>-0.0349*B23+0.268</f>
        <v>5.8600000000000013E-2</v>
      </c>
    </row>
    <row r="24" spans="1:13" x14ac:dyDescent="0.25">
      <c r="A24">
        <v>2032</v>
      </c>
      <c r="B24">
        <v>7</v>
      </c>
      <c r="C24" s="37">
        <f t="shared" si="0"/>
        <v>-1.5656559677627341E-3</v>
      </c>
      <c r="D24" s="35">
        <f t="shared" ref="D24" si="1">-0.0349*B24+0.268</f>
        <v>2.3699999999999999E-2</v>
      </c>
    </row>
    <row r="25" spans="1:13" x14ac:dyDescent="0.25">
      <c r="A25">
        <v>2033</v>
      </c>
      <c r="B25">
        <v>8</v>
      </c>
      <c r="C25" s="37">
        <f t="shared" si="0"/>
        <v>0</v>
      </c>
      <c r="D25" s="35">
        <v>0</v>
      </c>
    </row>
    <row r="27" spans="1:13" x14ac:dyDescent="0.25">
      <c r="A27" s="22" t="s">
        <v>187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B28">
        <v>2019</v>
      </c>
      <c r="C28">
        <v>2020</v>
      </c>
      <c r="D28">
        <v>2021</v>
      </c>
      <c r="E28">
        <v>2022</v>
      </c>
      <c r="F28">
        <v>2023</v>
      </c>
      <c r="G28">
        <v>2024</v>
      </c>
      <c r="H28">
        <v>2025</v>
      </c>
      <c r="I28">
        <v>2026</v>
      </c>
      <c r="J28">
        <v>2027</v>
      </c>
      <c r="K28">
        <v>2028</v>
      </c>
      <c r="L28">
        <v>2029</v>
      </c>
      <c r="M28">
        <v>2030</v>
      </c>
    </row>
    <row r="29" spans="1:13" x14ac:dyDescent="0.25">
      <c r="B29">
        <v>2.3769999999999998</v>
      </c>
      <c r="C29">
        <v>2.2120000000000002</v>
      </c>
      <c r="D29">
        <v>1.752</v>
      </c>
      <c r="E29">
        <v>1.617</v>
      </c>
      <c r="F29">
        <v>1.573</v>
      </c>
      <c r="G29">
        <v>1.5389999999999999</v>
      </c>
      <c r="H29">
        <v>1.5189999999999999</v>
      </c>
      <c r="I29">
        <v>1.64</v>
      </c>
      <c r="J29">
        <v>1.792</v>
      </c>
      <c r="K29">
        <v>1.7130000000000001</v>
      </c>
      <c r="L29">
        <v>1.748</v>
      </c>
      <c r="M29">
        <v>1.72</v>
      </c>
    </row>
    <row r="30" spans="1:13" x14ac:dyDescent="0.25">
      <c r="A30" t="s">
        <v>184</v>
      </c>
      <c r="B30">
        <f>B4</f>
        <v>19068</v>
      </c>
      <c r="C30">
        <f>B30*(1+C29/100)</f>
        <v>19489.784159999999</v>
      </c>
      <c r="D30">
        <f t="shared" ref="D30:M30" si="2">C30*(1+D29/100)</f>
        <v>19831.245178483197</v>
      </c>
      <c r="E30">
        <f t="shared" si="2"/>
        <v>20151.916413019269</v>
      </c>
      <c r="F30">
        <f t="shared" si="2"/>
        <v>20468.906058196062</v>
      </c>
      <c r="G30">
        <f t="shared" si="2"/>
        <v>20783.922522431702</v>
      </c>
      <c r="H30">
        <f t="shared" si="2"/>
        <v>21099.630305547438</v>
      </c>
      <c r="I30">
        <f>H30*(1+I29/100)</f>
        <v>21445.664242558414</v>
      </c>
      <c r="J30">
        <f t="shared" si="2"/>
        <v>21829.970545785058</v>
      </c>
      <c r="K30">
        <f t="shared" si="2"/>
        <v>22203.917941234358</v>
      </c>
      <c r="L30">
        <f t="shared" si="2"/>
        <v>22592.042426847132</v>
      </c>
      <c r="M30">
        <f t="shared" si="2"/>
        <v>22980.625556588904</v>
      </c>
    </row>
    <row r="32" spans="1:13" x14ac:dyDescent="0.25">
      <c r="A32" s="22" t="s">
        <v>188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 x14ac:dyDescent="0.25">
      <c r="C33">
        <v>-5.7930000000000001</v>
      </c>
      <c r="D33">
        <v>3.9580000000000002</v>
      </c>
      <c r="E33">
        <v>2.9049999999999998</v>
      </c>
      <c r="F33">
        <v>2.129</v>
      </c>
      <c r="G33">
        <v>2.2549999999999999</v>
      </c>
      <c r="H33">
        <v>2.3239999999999998</v>
      </c>
      <c r="I33">
        <v>2.3519999999999999</v>
      </c>
      <c r="J33">
        <v>2.3220000000000001</v>
      </c>
      <c r="K33">
        <v>2.1419999999999999</v>
      </c>
      <c r="L33">
        <v>1.86</v>
      </c>
      <c r="M33">
        <v>1.79</v>
      </c>
    </row>
    <row r="34" spans="1:13" x14ac:dyDescent="0.25">
      <c r="A34" t="s">
        <v>184</v>
      </c>
      <c r="B34">
        <f>B4</f>
        <v>19068</v>
      </c>
      <c r="C34">
        <f>B34*(1+C33/100)</f>
        <v>17963.390759999998</v>
      </c>
      <c r="D34">
        <f t="shared" ref="D34:M34" si="3">C34*(1+D33/100)</f>
        <v>18674.381766280796</v>
      </c>
      <c r="E34">
        <f t="shared" si="3"/>
        <v>19216.872556591254</v>
      </c>
      <c r="F34">
        <f t="shared" si="3"/>
        <v>19625.99977332108</v>
      </c>
      <c r="G34">
        <f t="shared" si="3"/>
        <v>20068.566068209471</v>
      </c>
      <c r="H34">
        <f t="shared" si="3"/>
        <v>20534.959543634657</v>
      </c>
      <c r="I34">
        <f t="shared" si="3"/>
        <v>21017.941792100944</v>
      </c>
      <c r="J34">
        <f t="shared" si="3"/>
        <v>21505.97840051353</v>
      </c>
      <c r="K34">
        <f t="shared" si="3"/>
        <v>21966.636457852528</v>
      </c>
      <c r="L34">
        <f t="shared" si="3"/>
        <v>22375.215895968584</v>
      </c>
      <c r="M34">
        <f t="shared" si="3"/>
        <v>22775.732260506422</v>
      </c>
    </row>
    <row r="36" spans="1:13" x14ac:dyDescent="0.25">
      <c r="A36" t="s">
        <v>186</v>
      </c>
      <c r="C36">
        <f>C34/C30-1</f>
        <v>-7.8317614370132738E-2</v>
      </c>
      <c r="D36">
        <f t="shared" ref="D36:M36" si="4">D34/D30-1</f>
        <v>-5.8335389522468972E-2</v>
      </c>
      <c r="E36">
        <f t="shared" si="4"/>
        <v>-4.6399748652387496E-2</v>
      </c>
      <c r="F36">
        <f t="shared" si="4"/>
        <v>-4.1179840411523561E-2</v>
      </c>
      <c r="G36">
        <f t="shared" si="4"/>
        <v>-3.4418741382920337E-2</v>
      </c>
      <c r="H36">
        <f t="shared" si="4"/>
        <v>-2.676211638477477E-2</v>
      </c>
      <c r="I36">
        <f t="shared" si="4"/>
        <v>-1.9944472021000137E-2</v>
      </c>
      <c r="J36">
        <f t="shared" si="4"/>
        <v>-1.4841620816299472E-2</v>
      </c>
      <c r="K36">
        <f t="shared" si="4"/>
        <v>-1.0686469118190156E-2</v>
      </c>
      <c r="L36">
        <f t="shared" si="4"/>
        <v>-9.5974736051701592E-3</v>
      </c>
      <c r="M36">
        <f t="shared" si="4"/>
        <v>-8.9159146507105103E-3</v>
      </c>
    </row>
    <row r="37" spans="1:13" x14ac:dyDescent="0.25">
      <c r="A37" t="s">
        <v>173</v>
      </c>
      <c r="C37">
        <f>C36/$C$36</f>
        <v>1</v>
      </c>
      <c r="D37">
        <f t="shared" ref="D37:M37" si="5">D36/$C$36</f>
        <v>0.74485656887827523</v>
      </c>
      <c r="E37">
        <f t="shared" si="5"/>
        <v>0.59245610359248302</v>
      </c>
      <c r="F37">
        <f t="shared" si="5"/>
        <v>0.52580560251625763</v>
      </c>
      <c r="G37">
        <f t="shared" si="5"/>
        <v>0.43947637654354155</v>
      </c>
      <c r="H37">
        <f t="shared" si="5"/>
        <v>0.34171260960906885</v>
      </c>
      <c r="I37">
        <f t="shared" si="5"/>
        <v>0.25466138341167571</v>
      </c>
      <c r="J37">
        <f t="shared" si="5"/>
        <v>0.18950552740482202</v>
      </c>
      <c r="K37">
        <f t="shared" si="5"/>
        <v>0.13645039119406011</v>
      </c>
      <c r="L37">
        <f t="shared" si="5"/>
        <v>0.12254553055985652</v>
      </c>
      <c r="M37">
        <f t="shared" si="5"/>
        <v>0.11384303164002771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FoPITY-3</vt:lpstr>
      <vt:lpstr>FoPITY-3-WebApp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2015-06-02T23:00:34Z</dcterms:created>
  <dcterms:modified xsi:type="dcterms:W3CDTF">2020-10-22T22:32:57Z</dcterms:modified>
</cp:coreProperties>
</file>