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hepard/projects/state-eps-data-repository/mn/add-outputs/hoiptp/"/>
    </mc:Choice>
  </mc:AlternateContent>
  <xr:revisionPtr revIDLastSave="0" documentId="8_{5D723791-DBFE-5747-9377-798E188127D4}" xr6:coauthVersionLast="45" xr6:coauthVersionMax="45" xr10:uidLastSave="{00000000-0000-0000-0000-000000000000}"/>
  <bookViews>
    <workbookView xWindow="2500" yWindow="460" windowWidth="24760" windowHeight="16080" xr2:uid="{86292C8D-3CA1-4858-AA87-6B74F5B88277}"/>
  </bookViews>
  <sheets>
    <sheet name="About" sheetId="1" r:id="rId1"/>
    <sheet name="State Population" sheetId="87" r:id="rId2"/>
    <sheet name="State Area" sheetId="88" r:id="rId3"/>
    <sheet name="Mappings" sheetId="70" r:id="rId4"/>
    <sheet name="HOIpTP-transport-NOx" sheetId="73" r:id="rId5"/>
    <sheet name="HOIpTP-transport-PM25" sheetId="71" r:id="rId6"/>
    <sheet name="HOIpTP-transport-SO2" sheetId="74" r:id="rId7"/>
    <sheet name="HOIpTP-electricity-NOx" sheetId="76" r:id="rId8"/>
    <sheet name="HOIpTP-electricity-PM25" sheetId="75" r:id="rId9"/>
    <sheet name="HOIpTP-electricity-SO2" sheetId="77" r:id="rId10"/>
    <sheet name="HOIpTP-buildings-NOx" sheetId="78" r:id="rId11"/>
    <sheet name="HOIpTP-buildings-PM25" sheetId="79" r:id="rId12"/>
    <sheet name="HOIpTP-buildings-SO2" sheetId="80" r:id="rId13"/>
    <sheet name="HOIpTP-industry-NOx" sheetId="81" r:id="rId14"/>
    <sheet name="HOIpTP-industry-PM25" sheetId="82" r:id="rId15"/>
    <sheet name="HOIpTP-industry-SO2" sheetId="83" r:id="rId16"/>
    <sheet name="HOIpTP-LULUCF-NOx" sheetId="84" r:id="rId17"/>
    <sheet name="HOIpTP-LULUCF-PM25" sheetId="85" r:id="rId18"/>
    <sheet name="HOIpTP-LULUCF-SO2" sheetId="86" r:id="rId19"/>
    <sheet name="Table 1" sheetId="2" r:id="rId20"/>
    <sheet name="Table 2" sheetId="3" r:id="rId21"/>
    <sheet name="Table 3" sheetId="4" r:id="rId22"/>
    <sheet name="Table 4" sheetId="5" r:id="rId23"/>
    <sheet name="Table 5" sheetId="6" r:id="rId24"/>
    <sheet name="Table 6" sheetId="7" r:id="rId25"/>
    <sheet name="Table 7" sheetId="8" r:id="rId26"/>
    <sheet name="Table 8" sheetId="9" r:id="rId27"/>
    <sheet name="Table 9" sheetId="10" r:id="rId28"/>
    <sheet name="Table 10" sheetId="11" r:id="rId29"/>
    <sheet name="Table 11" sheetId="12" r:id="rId30"/>
    <sheet name="Table 12" sheetId="13" r:id="rId31"/>
    <sheet name="Table 13" sheetId="14" r:id="rId32"/>
    <sheet name="Table 14" sheetId="15" r:id="rId33"/>
    <sheet name="Table 15" sheetId="16" r:id="rId34"/>
    <sheet name="Table 16" sheetId="17" r:id="rId35"/>
    <sheet name="Table 17" sheetId="18" r:id="rId36"/>
    <sheet name="Table 18" sheetId="19" r:id="rId37"/>
    <sheet name="Table 19" sheetId="20" r:id="rId38"/>
    <sheet name="Table 20" sheetId="21" r:id="rId39"/>
    <sheet name="Table 21" sheetId="22" r:id="rId40"/>
    <sheet name="Table 22" sheetId="23" r:id="rId41"/>
    <sheet name="Table 23" sheetId="24" r:id="rId42"/>
    <sheet name="Table 24" sheetId="25" r:id="rId43"/>
    <sheet name="Table 25" sheetId="26" r:id="rId44"/>
    <sheet name="Table 26" sheetId="27" r:id="rId45"/>
    <sheet name="Table 27" sheetId="28" r:id="rId46"/>
    <sheet name="Table 28" sheetId="29" r:id="rId47"/>
    <sheet name="Table 29" sheetId="30" r:id="rId48"/>
    <sheet name="Table 30" sheetId="31" r:id="rId49"/>
    <sheet name="Table 31" sheetId="32" r:id="rId50"/>
    <sheet name="Table 32" sheetId="33" r:id="rId51"/>
    <sheet name="Table 33" sheetId="34" r:id="rId52"/>
    <sheet name="Table 34" sheetId="35" r:id="rId53"/>
    <sheet name="Table 35" sheetId="36" r:id="rId54"/>
    <sheet name="Table 36" sheetId="37" r:id="rId55"/>
    <sheet name="Table 37" sheetId="38" r:id="rId56"/>
    <sheet name="Table 38" sheetId="39" r:id="rId57"/>
    <sheet name="Table 39" sheetId="40" r:id="rId58"/>
    <sheet name="Table 40" sheetId="41" r:id="rId59"/>
    <sheet name="Table 41" sheetId="42" r:id="rId60"/>
    <sheet name="Table 42" sheetId="43" r:id="rId61"/>
    <sheet name="Table 43" sheetId="44" r:id="rId62"/>
    <sheet name="Table 44" sheetId="45" r:id="rId63"/>
    <sheet name="Table 45" sheetId="46" r:id="rId64"/>
    <sheet name="Table 46" sheetId="47" r:id="rId65"/>
    <sheet name="Table 47" sheetId="48" r:id="rId66"/>
    <sheet name="Table 48" sheetId="49" r:id="rId67"/>
    <sheet name="Table 49" sheetId="50" r:id="rId68"/>
    <sheet name="Table 50" sheetId="51" r:id="rId69"/>
    <sheet name="Table 51" sheetId="52" r:id="rId70"/>
    <sheet name="Table 52" sheetId="53" r:id="rId71"/>
    <sheet name="Table 53" sheetId="54" r:id="rId72"/>
    <sheet name="Table 54" sheetId="55" r:id="rId73"/>
    <sheet name="Table 55" sheetId="56" r:id="rId74"/>
    <sheet name="Table 56" sheetId="57" r:id="rId75"/>
    <sheet name="Table 57" sheetId="58" r:id="rId76"/>
    <sheet name="Table 58" sheetId="59" r:id="rId77"/>
    <sheet name="Table 59" sheetId="60" r:id="rId78"/>
    <sheet name="Table 60" sheetId="61" r:id="rId79"/>
    <sheet name="Table 61" sheetId="62" r:id="rId80"/>
    <sheet name="Table 62" sheetId="63" r:id="rId81"/>
    <sheet name="Table 63" sheetId="64" r:id="rId82"/>
    <sheet name="Table 64" sheetId="65" r:id="rId83"/>
    <sheet name="Table 65" sheetId="66" r:id="rId84"/>
    <sheet name="Table 66" sheetId="67" r:id="rId85"/>
    <sheet name="Table 67" sheetId="68" r:id="rId86"/>
    <sheet name="Table 68" sheetId="69" r:id="rId8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8" i="1" l="1"/>
  <c r="J26" i="1" s="1"/>
  <c r="Q7" i="87"/>
  <c r="J29" i="1" s="1"/>
  <c r="J27" i="1" s="1"/>
  <c r="A27" i="1" s="1"/>
  <c r="Q10" i="88"/>
  <c r="Q9" i="88"/>
  <c r="Q6" i="87" l="1"/>
  <c r="B17" i="86" l="1" a="1"/>
  <c r="B17" i="86" s="1"/>
  <c r="B18" i="86" s="1"/>
  <c r="B17" i="85" a="1"/>
  <c r="B17" i="85" s="1"/>
  <c r="B18" i="85" s="1"/>
  <c r="B17" i="84" a="1"/>
  <c r="B17" i="84" s="1"/>
  <c r="B18" i="84" s="1"/>
  <c r="B17" i="83" a="1"/>
  <c r="B17" i="83" s="1"/>
  <c r="B18" i="83" s="1"/>
  <c r="B17" i="82" a="1"/>
  <c r="B17" i="82" s="1"/>
  <c r="B18" i="82" s="1"/>
  <c r="B17" i="81" a="1"/>
  <c r="B17" i="81" s="1"/>
  <c r="B18" i="81" s="1"/>
  <c r="B17" i="80" a="1"/>
  <c r="B17" i="80" s="1"/>
  <c r="B18" i="80" s="1"/>
  <c r="B24" i="80" s="1"/>
  <c r="B25" i="80" s="1"/>
  <c r="B17" i="79" a="1"/>
  <c r="B17" i="79" s="1"/>
  <c r="B18" i="79" s="1"/>
  <c r="B17" i="78" a="1"/>
  <c r="B17" i="78" s="1"/>
  <c r="B18" i="78" s="1"/>
  <c r="B17" i="77" a="1"/>
  <c r="B17" i="77" s="1"/>
  <c r="B18" i="77" s="1"/>
  <c r="B17" i="76" a="1"/>
  <c r="B17" i="76" s="1"/>
  <c r="B18" i="76" s="1"/>
  <c r="B24" i="76" s="1"/>
  <c r="B25" i="76" s="1"/>
  <c r="B17" i="75" a="1"/>
  <c r="B17" i="75" s="1"/>
  <c r="B18" i="75" s="1"/>
  <c r="B17" i="74" a="1"/>
  <c r="B17" i="74" s="1"/>
  <c r="B18" i="74" s="1"/>
  <c r="B17" i="73" a="1"/>
  <c r="B17" i="73" s="1"/>
  <c r="B18" i="73" s="1"/>
  <c r="B26" i="70"/>
  <c r="B25" i="70"/>
  <c r="B24" i="70"/>
  <c r="B23" i="70"/>
  <c r="B22" i="70"/>
  <c r="B17" i="71" a="1"/>
  <c r="B17" i="71" s="1"/>
  <c r="B18" i="71" s="1"/>
  <c r="B19" i="71" s="1"/>
  <c r="B20" i="71" s="1"/>
  <c r="B19" i="84" l="1"/>
  <c r="B20" i="84" s="1"/>
  <c r="B24" i="84"/>
  <c r="B25" i="84" s="1"/>
  <c r="B19" i="85"/>
  <c r="B20" i="85" s="1"/>
  <c r="B24" i="85"/>
  <c r="B25" i="85" s="1"/>
  <c r="B24" i="86"/>
  <c r="B25" i="86" s="1"/>
  <c r="B19" i="86"/>
  <c r="B20" i="86" s="1"/>
  <c r="B24" i="81"/>
  <c r="B25" i="81" s="1"/>
  <c r="B19" i="81"/>
  <c r="B20" i="81" s="1"/>
  <c r="B24" i="82"/>
  <c r="B25" i="82" s="1"/>
  <c r="B19" i="82"/>
  <c r="B20" i="82" s="1"/>
  <c r="B24" i="83"/>
  <c r="B25" i="83" s="1"/>
  <c r="B19" i="83"/>
  <c r="B20" i="83" s="1"/>
  <c r="B19" i="78"/>
  <c r="B20" i="78" s="1"/>
  <c r="B24" i="78"/>
  <c r="B25" i="78" s="1"/>
  <c r="B19" i="79"/>
  <c r="B20" i="79" s="1"/>
  <c r="B24" i="79"/>
  <c r="B25" i="79" s="1"/>
  <c r="B19" i="80"/>
  <c r="B20" i="80" s="1"/>
  <c r="B24" i="77"/>
  <c r="B25" i="77" s="1"/>
  <c r="B19" i="77"/>
  <c r="B20" i="77" s="1"/>
  <c r="B19" i="76"/>
  <c r="B20" i="76" s="1"/>
  <c r="B24" i="75"/>
  <c r="B25" i="75" s="1"/>
  <c r="B19" i="75"/>
  <c r="B20" i="75" s="1"/>
  <c r="B24" i="74"/>
  <c r="B25" i="74" s="1"/>
  <c r="B19" i="74"/>
  <c r="B20" i="74" s="1"/>
  <c r="B24" i="73"/>
  <c r="B25" i="73" s="1"/>
  <c r="B19" i="73"/>
  <c r="B20" i="73" s="1"/>
  <c r="B24" i="71"/>
  <c r="B25" i="71" s="1"/>
  <c r="D22" i="85" l="1"/>
  <c r="D23" i="85" s="1"/>
  <c r="C22" i="85"/>
  <c r="C23" i="85" s="1"/>
  <c r="B22" i="85"/>
  <c r="B23" i="85" s="1"/>
  <c r="E22" i="85"/>
  <c r="E23" i="85" s="1"/>
  <c r="C22" i="86"/>
  <c r="C23" i="86" s="1"/>
  <c r="B22" i="86"/>
  <c r="B23" i="86" s="1"/>
  <c r="E22" i="86"/>
  <c r="E23" i="86" s="1"/>
  <c r="D22" i="86"/>
  <c r="D23" i="86" s="1"/>
  <c r="D22" i="84"/>
  <c r="D23" i="84" s="1"/>
  <c r="C22" i="84"/>
  <c r="C23" i="84" s="1"/>
  <c r="B22" i="84"/>
  <c r="B23" i="84" s="1"/>
  <c r="E22" i="84"/>
  <c r="E23" i="84" s="1"/>
  <c r="B22" i="82"/>
  <c r="B23" i="82" s="1"/>
  <c r="E22" i="82"/>
  <c r="E23" i="82" s="1"/>
  <c r="D22" i="82"/>
  <c r="D23" i="82" s="1"/>
  <c r="C22" i="82"/>
  <c r="C23" i="82" s="1"/>
  <c r="C22" i="83"/>
  <c r="C23" i="83" s="1"/>
  <c r="B22" i="83"/>
  <c r="B23" i="83" s="1"/>
  <c r="E22" i="83"/>
  <c r="E23" i="83" s="1"/>
  <c r="D22" i="83"/>
  <c r="D23" i="83" s="1"/>
  <c r="B22" i="81"/>
  <c r="B23" i="81" s="1"/>
  <c r="E22" i="81"/>
  <c r="E23" i="81" s="1"/>
  <c r="D22" i="81"/>
  <c r="D23" i="81" s="1"/>
  <c r="C22" i="81"/>
  <c r="C23" i="81" s="1"/>
  <c r="C22" i="80"/>
  <c r="C23" i="80" s="1"/>
  <c r="B22" i="80"/>
  <c r="B23" i="80" s="1"/>
  <c r="E22" i="80"/>
  <c r="E23" i="80" s="1"/>
  <c r="D22" i="80"/>
  <c r="D23" i="80" s="1"/>
  <c r="D22" i="79"/>
  <c r="D23" i="79" s="1"/>
  <c r="C22" i="79"/>
  <c r="C23" i="79" s="1"/>
  <c r="B22" i="79"/>
  <c r="B23" i="79" s="1"/>
  <c r="E22" i="79"/>
  <c r="E23" i="79" s="1"/>
  <c r="D22" i="78"/>
  <c r="D23" i="78" s="1"/>
  <c r="C22" i="78"/>
  <c r="C23" i="78" s="1"/>
  <c r="B22" i="78"/>
  <c r="B23" i="78" s="1"/>
  <c r="E22" i="78"/>
  <c r="E23" i="78" s="1"/>
  <c r="C22" i="77"/>
  <c r="C23" i="77" s="1"/>
  <c r="B22" i="77"/>
  <c r="B23" i="77" s="1"/>
  <c r="E22" i="77"/>
  <c r="E23" i="77" s="1"/>
  <c r="D22" i="77"/>
  <c r="D23" i="77" s="1"/>
  <c r="C22" i="76"/>
  <c r="C23" i="76" s="1"/>
  <c r="B22" i="76"/>
  <c r="B23" i="76" s="1"/>
  <c r="E22" i="76"/>
  <c r="E23" i="76" s="1"/>
  <c r="D22" i="76"/>
  <c r="D23" i="76" s="1"/>
  <c r="C22" i="75"/>
  <c r="C23" i="75" s="1"/>
  <c r="B22" i="75"/>
  <c r="B23" i="75" s="1"/>
  <c r="E22" i="75"/>
  <c r="E23" i="75" s="1"/>
  <c r="D22" i="75"/>
  <c r="D23" i="75" s="1"/>
  <c r="C22" i="74"/>
  <c r="C23" i="74" s="1"/>
  <c r="B22" i="74"/>
  <c r="B23" i="74" s="1"/>
  <c r="D22" i="74"/>
  <c r="D23" i="74" s="1"/>
  <c r="E22" i="74"/>
  <c r="E23" i="74" s="1"/>
  <c r="C22" i="73"/>
  <c r="C23" i="73" s="1"/>
  <c r="B22" i="73"/>
  <c r="B23" i="73" s="1"/>
  <c r="E22" i="73"/>
  <c r="E23" i="73" s="1"/>
  <c r="D22" i="73"/>
  <c r="D23" i="73" s="1"/>
  <c r="D22" i="71"/>
  <c r="D23" i="71" s="1"/>
  <c r="E22" i="71"/>
  <c r="E23" i="71" s="1"/>
  <c r="B22" i="71"/>
  <c r="B23" i="71" s="1"/>
  <c r="C22" i="71"/>
  <c r="C23" i="71" s="1"/>
  <c r="B12" i="86"/>
  <c r="K12" i="78"/>
  <c r="K12" i="79"/>
  <c r="K12" i="83"/>
  <c r="B12" i="84"/>
  <c r="K12" i="85"/>
  <c r="B12" i="79"/>
  <c r="B12" i="75"/>
  <c r="B12" i="71"/>
  <c r="F12" i="84"/>
  <c r="B12" i="83"/>
  <c r="F12" i="79"/>
  <c r="F12" i="75"/>
  <c r="B3" i="73" a="1"/>
  <c r="B12" i="77"/>
  <c r="B12" i="81"/>
  <c r="B12" i="73"/>
  <c r="K12" i="71"/>
  <c r="F12" i="74"/>
  <c r="F12" i="71"/>
  <c r="B12" i="85"/>
  <c r="B2" i="73" a="1"/>
  <c r="F12" i="83"/>
  <c r="F12" i="77"/>
  <c r="F12" i="86"/>
  <c r="B12" i="74"/>
  <c r="F12" i="78"/>
  <c r="K12" i="84"/>
  <c r="B12" i="82"/>
  <c r="B12" i="78"/>
  <c r="F12" i="85"/>
  <c r="D12" i="86" l="1"/>
  <c r="C12" i="86"/>
  <c r="E12" i="86"/>
  <c r="H12" i="85"/>
  <c r="G12" i="85"/>
  <c r="J12" i="85"/>
  <c r="I12" i="85"/>
  <c r="D12" i="85"/>
  <c r="C12" i="85"/>
  <c r="E12" i="85"/>
  <c r="D12" i="84"/>
  <c r="C12" i="84"/>
  <c r="E12" i="84"/>
  <c r="H12" i="84"/>
  <c r="G12" i="84"/>
  <c r="J12" i="84"/>
  <c r="I12" i="84"/>
  <c r="H12" i="83"/>
  <c r="G12" i="83"/>
  <c r="J12" i="83"/>
  <c r="I12" i="83"/>
  <c r="D12" i="83"/>
  <c r="C12" i="83"/>
  <c r="E12" i="83"/>
  <c r="H12" i="79"/>
  <c r="G12" i="79"/>
  <c r="J12" i="79"/>
  <c r="I12" i="79"/>
  <c r="D12" i="79"/>
  <c r="C12" i="79"/>
  <c r="E12" i="79"/>
  <c r="D12" i="78"/>
  <c r="C12" i="78"/>
  <c r="E12" i="78"/>
  <c r="H12" i="78"/>
  <c r="G12" i="78"/>
  <c r="J12" i="78"/>
  <c r="I12" i="78"/>
  <c r="D12" i="77"/>
  <c r="C12" i="77"/>
  <c r="E12" i="77"/>
  <c r="D12" i="75"/>
  <c r="C12" i="75"/>
  <c r="E12" i="75"/>
  <c r="D12" i="74"/>
  <c r="C12" i="74"/>
  <c r="E12" i="74"/>
  <c r="H12" i="71"/>
  <c r="G12" i="71"/>
  <c r="I12" i="71"/>
  <c r="J12" i="71"/>
  <c r="D12" i="71"/>
  <c r="C12" i="71"/>
  <c r="E12" i="71"/>
  <c r="B3" i="73"/>
  <c r="B2" i="73"/>
  <c r="P7" i="86" l="1" a="1"/>
  <c r="K8" i="80" a="1"/>
  <c r="B6" i="86" a="1"/>
  <c r="F2" i="80" a="1"/>
  <c r="P12" i="86"/>
  <c r="B4" i="78" a="1"/>
  <c r="K11" i="82" a="1"/>
  <c r="B5" i="75" a="1"/>
  <c r="F5" i="86" a="1"/>
  <c r="F9" i="80" a="1"/>
  <c r="K4" i="86" a="1"/>
  <c r="P12" i="80"/>
  <c r="F10" i="86" a="1"/>
  <c r="K8" i="77" a="1"/>
  <c r="B9" i="78" a="1"/>
  <c r="P6" i="76" a="1"/>
  <c r="F4" i="86" a="1"/>
  <c r="B3" i="79" a="1"/>
  <c r="P8" i="85" a="1"/>
  <c r="P9" i="79" a="1"/>
  <c r="K6" i="85" a="1"/>
  <c r="P9" i="75" a="1"/>
  <c r="K6" i="77" a="1"/>
  <c r="B4" i="71" a="1"/>
  <c r="P12" i="76"/>
  <c r="P3" i="85" a="1"/>
  <c r="P7" i="78" a="1"/>
  <c r="F2" i="84" a="1"/>
  <c r="F7" i="78" a="1"/>
  <c r="B4" i="84" a="1"/>
  <c r="K4" i="74" a="1"/>
  <c r="K7" i="86" a="1"/>
  <c r="F7" i="74" a="1"/>
  <c r="K9" i="84" a="1"/>
  <c r="P11" i="78" a="1"/>
  <c r="P7" i="84" a="1"/>
  <c r="F6" i="78" a="1"/>
  <c r="K5" i="84" a="1"/>
  <c r="K3" i="74" a="1"/>
  <c r="F4" i="84" a="1"/>
  <c r="K3" i="71" a="1"/>
  <c r="B8" i="84" a="1"/>
  <c r="K7" i="78" a="1"/>
  <c r="P4" i="83" a="1"/>
  <c r="K7" i="77" a="1"/>
  <c r="B10" i="85" a="1"/>
  <c r="F3" i="71" a="1"/>
  <c r="P5" i="82" a="1"/>
  <c r="K6" i="86" a="1"/>
  <c r="K10" i="74" a="1"/>
  <c r="P8" i="83" a="1"/>
  <c r="B10" i="77" a="1"/>
  <c r="F7" i="82" a="1"/>
  <c r="P10" i="75" a="1"/>
  <c r="B5" i="82" a="1"/>
  <c r="P7" i="73" a="1"/>
  <c r="K4" i="81" a="1"/>
  <c r="B8" i="73" a="1"/>
  <c r="K8" i="82" a="1"/>
  <c r="K9" i="75" a="1"/>
  <c r="B8" i="82" a="1"/>
  <c r="K12" i="75"/>
  <c r="P6" i="81" a="1"/>
  <c r="F9" i="73" a="1"/>
  <c r="F11" i="80" a="1"/>
  <c r="K2" i="74" a="1"/>
  <c r="K10" i="82" a="1"/>
  <c r="P11" i="75" a="1"/>
  <c r="B10" i="82" a="1"/>
  <c r="K9" i="76" a="1"/>
  <c r="K4" i="80" a="1"/>
  <c r="K12" i="76"/>
  <c r="B7" i="86" a="1"/>
  <c r="P8" i="77" a="1"/>
  <c r="K8" i="83" a="1"/>
  <c r="P4" i="85" a="1"/>
  <c r="F4" i="81" a="1"/>
  <c r="K9" i="79" a="1"/>
  <c r="F11" i="85" a="1"/>
  <c r="F6" i="80" a="1"/>
  <c r="B2" i="78" a="1"/>
  <c r="P6" i="74" a="1"/>
  <c r="F11" i="81" a="1"/>
  <c r="F7" i="76" a="1"/>
  <c r="F12" i="81"/>
  <c r="B6" i="76" a="1"/>
  <c r="K10" i="79" a="1"/>
  <c r="K11" i="73" a="1"/>
  <c r="K2" i="77" a="1"/>
  <c r="K3" i="86" a="1"/>
  <c r="P3" i="83" a="1"/>
  <c r="K9" i="82" a="1"/>
  <c r="F9" i="83" a="1"/>
  <c r="B4" i="79" a="1"/>
  <c r="K4" i="71" a="1"/>
  <c r="P5" i="76" a="1"/>
  <c r="B11" i="81" a="1"/>
  <c r="B6" i="80" a="1"/>
  <c r="K2" i="81" a="1"/>
  <c r="B11" i="76" a="1"/>
  <c r="P2" i="75" a="1"/>
  <c r="K7" i="83" a="1"/>
  <c r="F9" i="82" a="1"/>
  <c r="B4" i="77" a="1"/>
  <c r="K6" i="80" a="1"/>
  <c r="B8" i="83" a="1"/>
  <c r="B2" i="71" a="1"/>
  <c r="P11" i="74" a="1"/>
  <c r="F2" i="75" a="1"/>
  <c r="F8" i="76" a="1"/>
  <c r="F11" i="77" a="1"/>
  <c r="F6" i="73" a="1"/>
  <c r="F5" i="75" a="1"/>
  <c r="B10" i="78" a="1"/>
  <c r="B6" i="78" a="1"/>
  <c r="B4" i="82" a="1"/>
  <c r="P10" i="81" a="1"/>
  <c r="B6" i="81" a="1"/>
  <c r="F7" i="80" a="1"/>
  <c r="K2" i="85" a="1"/>
  <c r="B11" i="79" a="1"/>
  <c r="B5" i="85" a="1"/>
  <c r="P8" i="79" a="1"/>
  <c r="F8" i="85" a="1"/>
  <c r="B5" i="76" a="1"/>
  <c r="K2" i="73" a="1"/>
  <c r="P10" i="74" a="1"/>
  <c r="F10" i="84" a="1"/>
  <c r="B3" i="78" a="1"/>
  <c r="B3" i="84" a="1"/>
  <c r="K3" i="78" a="1"/>
  <c r="F9" i="84" a="1"/>
  <c r="P9" i="74" a="1"/>
  <c r="K11" i="85" a="1"/>
  <c r="B11" i="71" a="1"/>
  <c r="F5" i="84" a="1"/>
  <c r="F11" i="78" a="1"/>
  <c r="B5" i="84" a="1"/>
  <c r="P5" i="78" a="1"/>
  <c r="K8" i="86" a="1"/>
  <c r="F4" i="74" a="1"/>
  <c r="K5" i="83" a="1"/>
  <c r="K6" i="74" a="1"/>
  <c r="P6" i="75" a="1"/>
  <c r="F11" i="83" a="1"/>
  <c r="F5" i="77" a="1"/>
  <c r="P5" i="83" a="1"/>
  <c r="K5" i="77" a="1"/>
  <c r="K2" i="83" a="1"/>
  <c r="B9" i="71" a="1"/>
  <c r="F12" i="82"/>
  <c r="F10" i="73" a="1"/>
  <c r="P12" i="83"/>
  <c r="P4" i="75" a="1"/>
  <c r="K3" i="82" a="1"/>
  <c r="B3" i="75" a="1"/>
  <c r="P2" i="82" a="1"/>
  <c r="K5" i="73" a="1"/>
  <c r="F6" i="81" a="1"/>
  <c r="B2" i="76" a="1"/>
  <c r="B2" i="82" a="1"/>
  <c r="B8" i="75" a="1"/>
  <c r="K5" i="82" a="1"/>
  <c r="F9" i="75" a="1"/>
  <c r="K8" i="81" a="1"/>
  <c r="B4" i="73" a="1"/>
  <c r="K2" i="75" a="1"/>
  <c r="P5" i="79" a="1"/>
  <c r="K4" i="83" a="1"/>
  <c r="P7" i="81" a="1"/>
  <c r="K8" i="76" a="1"/>
  <c r="P12" i="81"/>
  <c r="B8" i="76" a="1"/>
  <c r="K6" i="79" a="1"/>
  <c r="B10" i="71" a="1"/>
  <c r="K10" i="78" a="1"/>
  <c r="B9" i="73" a="1"/>
  <c r="K7" i="81" a="1"/>
  <c r="P2" i="76" a="1"/>
  <c r="B7" i="81" a="1"/>
  <c r="P7" i="74" a="1"/>
  <c r="F10" i="78" a="1"/>
  <c r="F3" i="73" a="1"/>
  <c r="F7" i="77" a="1"/>
  <c r="F3" i="86" a="1"/>
  <c r="B5" i="80" a="1"/>
  <c r="K9" i="86" a="1"/>
  <c r="K10" i="80" a="1"/>
  <c r="K12" i="86"/>
  <c r="B3" i="77" a="1"/>
  <c r="P4" i="80" a="1"/>
  <c r="B7" i="78" a="1"/>
  <c r="B3" i="71" a="1"/>
  <c r="P10" i="80" a="1"/>
  <c r="K12" i="77"/>
  <c r="B10" i="74" a="1"/>
  <c r="B7" i="85" a="1"/>
  <c r="P9" i="78" a="1"/>
  <c r="K12" i="82"/>
  <c r="F7" i="86" a="1"/>
  <c r="F10" i="85" a="1"/>
  <c r="K7" i="79" a="1"/>
  <c r="P2" i="85" a="1"/>
  <c r="B8" i="79" a="1"/>
  <c r="P11" i="85" a="1"/>
  <c r="K4" i="76" a="1"/>
  <c r="K8" i="74" a="1"/>
  <c r="F9" i="74" a="1"/>
  <c r="P12" i="85"/>
  <c r="K9" i="77" a="1"/>
  <c r="P5" i="73" a="1"/>
  <c r="P11" i="77" a="1"/>
  <c r="P12" i="82"/>
  <c r="F7" i="73" a="1"/>
  <c r="B8" i="71" a="1"/>
  <c r="P10" i="82" a="1"/>
  <c r="P12" i="73"/>
  <c r="F8" i="84" a="1"/>
  <c r="P2" i="83" a="1"/>
  <c r="K10" i="84" a="1"/>
  <c r="B3" i="74" a="1"/>
  <c r="F7" i="83" a="1"/>
  <c r="F2" i="82" a="1"/>
  <c r="K9" i="74" a="1"/>
  <c r="K12" i="73"/>
  <c r="F11" i="74" a="1"/>
  <c r="P8" i="78" a="1"/>
  <c r="P12" i="84"/>
  <c r="K9" i="83" a="1"/>
  <c r="B10" i="73" a="1"/>
  <c r="F3" i="84" a="1"/>
  <c r="P5" i="75" a="1"/>
  <c r="K9" i="78" a="1"/>
  <c r="B6" i="77" a="1"/>
  <c r="B4" i="75" a="1"/>
  <c r="P8" i="76" a="1"/>
  <c r="P10" i="76" a="1"/>
  <c r="P5" i="85" a="1"/>
  <c r="K8" i="78" a="1"/>
  <c r="P7" i="71" a="1"/>
  <c r="P10" i="77" a="1"/>
  <c r="P4" i="76" a="1"/>
  <c r="K5" i="71" a="1"/>
  <c r="P12" i="71"/>
  <c r="F4" i="80" a="1"/>
  <c r="F2" i="76" a="1"/>
  <c r="B4" i="83" a="1"/>
  <c r="B5" i="77" a="1"/>
  <c r="F10" i="83" a="1"/>
  <c r="B7" i="77" a="1"/>
  <c r="K2" i="84" a="1"/>
  <c r="K2" i="71" a="1"/>
  <c r="P11" i="82" a="1"/>
  <c r="P9" i="73" a="1"/>
  <c r="F5" i="83" a="1"/>
  <c r="P9" i="77" a="1"/>
  <c r="B9" i="83" a="1"/>
  <c r="B8" i="77" a="1"/>
  <c r="B6" i="83" a="1"/>
  <c r="K10" i="71" a="1"/>
  <c r="F2" i="81" a="1"/>
  <c r="F11" i="73" a="1"/>
  <c r="K6" i="82" a="1"/>
  <c r="B6" i="75" a="1"/>
  <c r="B6" i="82" a="1"/>
  <c r="P12" i="75"/>
  <c r="K4" i="82" a="1"/>
  <c r="K6" i="73" a="1"/>
  <c r="F3" i="77" a="1"/>
  <c r="B9" i="81" a="1"/>
  <c r="P9" i="84" a="1"/>
  <c r="F7" i="81" a="1"/>
  <c r="P7" i="76" a="1"/>
  <c r="P11" i="81" a="1"/>
  <c r="B12" i="76"/>
  <c r="K12" i="80"/>
  <c r="F6" i="74" a="1"/>
  <c r="B10" i="79" a="1"/>
  <c r="P11" i="73" a="1"/>
  <c r="B8" i="81" a="1"/>
  <c r="B4" i="76" a="1"/>
  <c r="K11" i="81" a="1"/>
  <c r="K10" i="76" a="1"/>
  <c r="F4" i="79" a="1"/>
  <c r="F6" i="71" a="1"/>
  <c r="F5" i="78" a="1"/>
  <c r="F2" i="83" a="1"/>
  <c r="B10" i="81" a="1"/>
  <c r="F12" i="76"/>
  <c r="P6" i="80" a="1"/>
  <c r="P2" i="86" a="1"/>
  <c r="F8" i="78" a="1"/>
  <c r="F10" i="82" a="1"/>
  <c r="F10" i="81" a="1"/>
  <c r="B5" i="74" a="1"/>
  <c r="P8" i="86" a="1"/>
  <c r="F10" i="80" a="1"/>
  <c r="B11" i="86" a="1"/>
  <c r="B3" i="80" a="1"/>
  <c r="B6" i="85" a="1"/>
  <c r="B10" i="75" a="1"/>
  <c r="F4" i="75" a="1"/>
  <c r="K7" i="76" a="1"/>
  <c r="B11" i="85" a="1"/>
  <c r="B2" i="79" a="1"/>
  <c r="B3" i="85" a="1"/>
  <c r="P3" i="79" a="1"/>
  <c r="F9" i="85" a="1"/>
  <c r="F6" i="76" a="1"/>
  <c r="F8" i="71" a="1"/>
  <c r="B11" i="74" a="1"/>
  <c r="P6" i="85" a="1"/>
  <c r="K4" i="79" a="1"/>
  <c r="K8" i="85" a="1"/>
  <c r="F5" i="79" a="1"/>
  <c r="K10" i="85" a="1"/>
  <c r="K11" i="74" a="1"/>
  <c r="P4" i="86" a="1"/>
  <c r="P4" i="71" a="1"/>
  <c r="F4" i="82" a="1"/>
  <c r="P7" i="75" a="1"/>
  <c r="P3" i="74" a="1"/>
  <c r="K11" i="78" a="1"/>
  <c r="K5" i="85" a="1"/>
  <c r="P8" i="84" a="1"/>
  <c r="K8" i="75" a="1"/>
  <c r="P8" i="82" a="1"/>
  <c r="K8" i="84" a="1"/>
  <c r="B5" i="78" a="1"/>
  <c r="P2" i="84" a="1"/>
  <c r="K4" i="78" a="1"/>
  <c r="F7" i="85" a="1"/>
  <c r="F10" i="71" a="1"/>
  <c r="P9" i="83" a="1"/>
  <c r="F2" i="71" a="1"/>
  <c r="F8" i="83" a="1"/>
  <c r="B7" i="84" a="1"/>
  <c r="B3" i="83" a="1"/>
  <c r="P11" i="83" a="1"/>
  <c r="K5" i="86" a="1"/>
  <c r="P8" i="74" a="1"/>
  <c r="P8" i="73" a="1"/>
  <c r="B3" i="86" a="1"/>
  <c r="B9" i="80" a="1"/>
  <c r="P9" i="80" a="1"/>
  <c r="F2" i="74" a="1"/>
  <c r="P5" i="81" a="1"/>
  <c r="P7" i="85" a="1"/>
  <c r="F10" i="77" a="1"/>
  <c r="P6" i="73" a="1"/>
  <c r="B4" i="74" a="1"/>
  <c r="F11" i="84" a="1"/>
  <c r="B7" i="76" a="1"/>
  <c r="F2" i="73" a="1"/>
  <c r="P8" i="81" a="1"/>
  <c r="B10" i="80" a="1"/>
  <c r="F4" i="71" a="1"/>
  <c r="K9" i="80" a="1"/>
  <c r="B8" i="80" a="1"/>
  <c r="F5" i="82" a="1"/>
  <c r="F12" i="73"/>
  <c r="K7" i="82" a="1"/>
  <c r="P6" i="79" a="1"/>
  <c r="K9" i="81" a="1"/>
  <c r="B8" i="85" a="1"/>
  <c r="P4" i="81" a="1"/>
  <c r="F3" i="78" a="1"/>
  <c r="B9" i="76" a="1"/>
  <c r="P3" i="77" a="1"/>
  <c r="F11" i="76" a="1"/>
  <c r="K8" i="71" a="1"/>
  <c r="K5" i="74" a="1"/>
  <c r="P6" i="71" a="1"/>
  <c r="P3" i="82" a="1"/>
  <c r="K5" i="75" a="1"/>
  <c r="F11" i="82" a="1"/>
  <c r="F11" i="75" a="1"/>
  <c r="B4" i="81" a="1"/>
  <c r="B7" i="75" a="1"/>
  <c r="F8" i="79" a="1"/>
  <c r="F7" i="71" a="1"/>
  <c r="K3" i="81" a="1"/>
  <c r="B3" i="76" a="1"/>
  <c r="B3" i="81" a="1"/>
  <c r="F9" i="76" a="1"/>
  <c r="P3" i="80" a="1"/>
  <c r="K12" i="74"/>
  <c r="P2" i="78" a="1"/>
  <c r="K10" i="73" a="1"/>
  <c r="K5" i="81" a="1"/>
  <c r="F10" i="76" a="1"/>
  <c r="K12" i="81"/>
  <c r="B10" i="76" a="1"/>
  <c r="P12" i="79"/>
  <c r="P7" i="83" a="1"/>
  <c r="P11" i="84" a="1"/>
  <c r="P4" i="74" a="1"/>
  <c r="B2" i="86" a="1"/>
  <c r="B11" i="80" a="1"/>
  <c r="P6" i="86" a="1"/>
  <c r="K2" i="80" a="1"/>
  <c r="B5" i="86" a="1"/>
  <c r="F8" i="77" a="1"/>
  <c r="P11" i="79" a="1"/>
  <c r="K11" i="75" a="1"/>
  <c r="B10" i="86" a="1"/>
  <c r="K3" i="80" a="1"/>
  <c r="F6" i="86" a="1"/>
  <c r="B5" i="79" a="1"/>
  <c r="P9" i="85" a="1"/>
  <c r="B2" i="75" a="1"/>
  <c r="K5" i="76" a="1"/>
  <c r="K3" i="76" a="1"/>
  <c r="B2" i="85" a="1"/>
  <c r="F6" i="79" a="1"/>
  <c r="F3" i="85" a="1"/>
  <c r="K3" i="79" a="1"/>
  <c r="B4" i="85" a="1"/>
  <c r="K11" i="76" a="1"/>
  <c r="K4" i="75" a="1"/>
  <c r="B7" i="73" a="1"/>
  <c r="B5" i="71" a="1"/>
  <c r="P4" i="84" a="1"/>
  <c r="F2" i="78" a="1"/>
  <c r="K6" i="84" a="1"/>
  <c r="P4" i="78" a="1"/>
  <c r="P6" i="84" a="1"/>
  <c r="P2" i="74" a="1"/>
  <c r="B9" i="84" a="1"/>
  <c r="P3" i="71" a="1"/>
  <c r="P3" i="84" a="1"/>
  <c r="K2" i="78" a="1"/>
  <c r="K4" i="84" a="1"/>
  <c r="P7" i="77" a="1"/>
  <c r="K9" i="85" a="1"/>
  <c r="P9" i="71" a="1"/>
  <c r="F6" i="83" a="1"/>
  <c r="P11" i="71" a="1"/>
  <c r="F3" i="83" a="1"/>
  <c r="P4" i="77" a="1"/>
  <c r="B5" i="83" a="1"/>
  <c r="B9" i="77" a="1"/>
  <c r="B11" i="83" a="1"/>
  <c r="P10" i="71" a="1"/>
  <c r="B2" i="80" a="1"/>
  <c r="K11" i="84" a="1"/>
  <c r="P4" i="73" a="1"/>
  <c r="P4" i="79" a="1"/>
  <c r="B11" i="84" a="1"/>
  <c r="K10" i="75" a="1"/>
  <c r="B9" i="79" a="1"/>
  <c r="F3" i="74" a="1"/>
  <c r="K9" i="73" a="1"/>
  <c r="B7" i="79" a="1"/>
  <c r="F3" i="82" a="1"/>
  <c r="B9" i="75" a="1"/>
  <c r="P7" i="82" a="1"/>
  <c r="K6" i="75" a="1"/>
  <c r="B9" i="82" a="1"/>
  <c r="F8" i="73" a="1"/>
  <c r="P7" i="80" a="1"/>
  <c r="P12" i="74"/>
  <c r="P5" i="77" a="1"/>
  <c r="B6" i="71" a="1"/>
  <c r="B11" i="77" a="1"/>
  <c r="P2" i="73" a="1"/>
  <c r="F9" i="79" a="1"/>
  <c r="F9" i="78" a="1"/>
  <c r="P11" i="80" a="1"/>
  <c r="K10" i="77" a="1"/>
  <c r="F10" i="74" a="1"/>
  <c r="F3" i="75" a="1"/>
  <c r="K10" i="81" a="1"/>
  <c r="F3" i="79" a="1"/>
  <c r="F4" i="77" a="1"/>
  <c r="P6" i="83" a="1"/>
  <c r="K9" i="71" a="1"/>
  <c r="B9" i="74" a="1"/>
  <c r="F7" i="84" a="1"/>
  <c r="P3" i="76" a="1"/>
  <c r="K6" i="81" a="1"/>
  <c r="F11" i="79" a="1"/>
  <c r="B4" i="86" a="1"/>
  <c r="P10" i="85" a="1"/>
  <c r="B12" i="80"/>
  <c r="B6" i="74" a="1"/>
  <c r="K7" i="80" a="1"/>
  <c r="K7" i="73" a="1"/>
  <c r="P8" i="75" a="1"/>
  <c r="P5" i="71" a="1"/>
  <c r="F3" i="76" a="1"/>
  <c r="F8" i="75" a="1"/>
  <c r="P2" i="77" a="1"/>
  <c r="K7" i="74" a="1"/>
  <c r="P9" i="82" a="1"/>
  <c r="B5" i="73" a="1"/>
  <c r="F5" i="81" a="1"/>
  <c r="P2" i="71" a="1"/>
  <c r="P10" i="84" a="1"/>
  <c r="B8" i="74" a="1"/>
  <c r="K11" i="79" a="1"/>
  <c r="B11" i="78" a="1"/>
  <c r="F8" i="82" a="1"/>
  <c r="K2" i="82" a="1"/>
  <c r="F5" i="74" a="1"/>
  <c r="F9" i="86" a="1"/>
  <c r="F8" i="81" a="1"/>
  <c r="F8" i="86" a="1"/>
  <c r="K2" i="79" a="1"/>
  <c r="P12" i="77"/>
  <c r="P6" i="82" a="1"/>
  <c r="P10" i="83" a="1"/>
  <c r="P5" i="86" a="1"/>
  <c r="P11" i="76" a="1"/>
  <c r="K3" i="83" a="1"/>
  <c r="P9" i="76" a="1"/>
  <c r="B5" i="81" a="1"/>
  <c r="B11" i="82" a="1"/>
  <c r="F4" i="73" a="1"/>
  <c r="F7" i="79" a="1"/>
  <c r="K4" i="73" a="1"/>
  <c r="K11" i="83" a="1"/>
  <c r="P9" i="81" a="1"/>
  <c r="F9" i="71" a="1"/>
  <c r="P4" i="82" a="1"/>
  <c r="F11" i="86" a="1"/>
  <c r="P10" i="78" a="1"/>
  <c r="K7" i="85" a="1"/>
  <c r="K10" i="83" a="1"/>
  <c r="F6" i="75" a="1"/>
  <c r="F6" i="77" a="1"/>
  <c r="F12" i="80"/>
  <c r="P3" i="75" a="1"/>
  <c r="B7" i="80" a="1"/>
  <c r="F4" i="76" a="1"/>
  <c r="K2" i="76" a="1"/>
  <c r="F6" i="85" a="1"/>
  <c r="P9" i="86" a="1"/>
  <c r="F11" i="71" a="1"/>
  <c r="K7" i="71" a="1"/>
  <c r="K4" i="77" a="1"/>
  <c r="P10" i="86" a="1"/>
  <c r="K5" i="80" a="1"/>
  <c r="F2" i="79" a="1"/>
  <c r="K6" i="78" a="1"/>
  <c r="B11" i="75" a="1"/>
  <c r="B7" i="83" a="1"/>
  <c r="F5" i="73" a="1"/>
  <c r="P10" i="73" a="1"/>
  <c r="K7" i="84" a="1"/>
  <c r="K6" i="76" a="1"/>
  <c r="F10" i="75" a="1"/>
  <c r="F3" i="80" a="1"/>
  <c r="F9" i="77" a="1"/>
  <c r="B11" i="73" a="1"/>
  <c r="B2" i="74" a="1"/>
  <c r="P8" i="80" a="1"/>
  <c r="F6" i="84" a="1"/>
  <c r="P6" i="78" a="1"/>
  <c r="K6" i="83" a="1"/>
  <c r="B4" i="80" a="1"/>
  <c r="B10" i="84" a="1"/>
  <c r="P2" i="80" a="1"/>
  <c r="B10" i="83" a="1"/>
  <c r="B7" i="82" a="1"/>
  <c r="K6" i="71" a="1"/>
  <c r="B6" i="79" a="1"/>
  <c r="B2" i="83" a="1"/>
  <c r="B8" i="78" a="1"/>
  <c r="K7" i="75" a="1"/>
  <c r="K8" i="79" a="1"/>
  <c r="B7" i="71" a="1"/>
  <c r="F5" i="71" a="1"/>
  <c r="K3" i="73" a="1"/>
  <c r="P7" i="79" a="1"/>
  <c r="K2" i="86" a="1"/>
  <c r="K11" i="86" a="1"/>
  <c r="K10" i="86" a="1"/>
  <c r="K8" i="73" a="1"/>
  <c r="B3" i="82" a="1"/>
  <c r="P2" i="81" a="1"/>
  <c r="B2" i="77" a="1"/>
  <c r="F2" i="86" a="1"/>
  <c r="P12" i="78"/>
  <c r="P11" i="86" a="1"/>
  <c r="F5" i="80" a="1"/>
  <c r="B6" i="73" a="1"/>
  <c r="K3" i="85" a="1"/>
  <c r="B2" i="84" a="1"/>
  <c r="K11" i="80" a="1"/>
  <c r="F7" i="75" a="1"/>
  <c r="P3" i="81" a="1"/>
  <c r="B9" i="85" a="1"/>
  <c r="K5" i="78" a="1"/>
  <c r="K4" i="85" a="1"/>
  <c r="K11" i="77" a="1"/>
  <c r="B9" i="86" a="1"/>
  <c r="P3" i="86" a="1"/>
  <c r="K5" i="79" a="1"/>
  <c r="F6" i="82" a="1"/>
  <c r="F5" i="85" a="1"/>
  <c r="K3" i="84" a="1"/>
  <c r="P2" i="79" a="1"/>
  <c r="P10" i="79" a="1"/>
  <c r="F8" i="74" a="1"/>
  <c r="P3" i="73" a="1"/>
  <c r="F4" i="83" a="1"/>
  <c r="F10" i="79" a="1"/>
  <c r="P3" i="78" a="1"/>
  <c r="P8" i="71" a="1"/>
  <c r="F4" i="85" a="1"/>
  <c r="F2" i="77" a="1"/>
  <c r="F2" i="85" a="1"/>
  <c r="K11" i="71" a="1"/>
  <c r="P5" i="74" a="1"/>
  <c r="B8" i="86" a="1"/>
  <c r="K3" i="77" a="1"/>
  <c r="P5" i="84" a="1"/>
  <c r="F8" i="80" a="1"/>
  <c r="F4" i="78" a="1"/>
  <c r="P5" i="80" a="1"/>
  <c r="B2" i="81" a="1"/>
  <c r="F9" i="81" a="1"/>
  <c r="F3" i="81" a="1"/>
  <c r="F5" i="76" a="1"/>
  <c r="B7" i="74" a="1"/>
  <c r="P6" i="77" a="1"/>
  <c r="B6" i="84" a="1"/>
  <c r="K3" i="75" a="1"/>
  <c r="K3" i="75" l="1"/>
  <c r="B6" i="84"/>
  <c r="P6" i="77"/>
  <c r="B7" i="74"/>
  <c r="F5" i="76"/>
  <c r="F3" i="81"/>
  <c r="F9" i="81"/>
  <c r="B2" i="81"/>
  <c r="P5" i="80"/>
  <c r="F4" i="78"/>
  <c r="F8" i="80"/>
  <c r="P5" i="84"/>
  <c r="K3" i="77"/>
  <c r="B8" i="86"/>
  <c r="P5" i="74"/>
  <c r="K11" i="71"/>
  <c r="F2" i="85"/>
  <c r="F2" i="77"/>
  <c r="F4" i="85"/>
  <c r="P8" i="71"/>
  <c r="P3" i="78"/>
  <c r="F10" i="79"/>
  <c r="F4" i="83"/>
  <c r="P3" i="73"/>
  <c r="F8" i="74"/>
  <c r="P10" i="79"/>
  <c r="P2" i="79"/>
  <c r="K3" i="84"/>
  <c r="F5" i="85"/>
  <c r="F6" i="82"/>
  <c r="K5" i="79"/>
  <c r="P3" i="86"/>
  <c r="B9" i="86"/>
  <c r="K11" i="77"/>
  <c r="K4" i="85"/>
  <c r="K5" i="78"/>
  <c r="B9" i="85"/>
  <c r="P3" i="81"/>
  <c r="F7" i="75"/>
  <c r="K11" i="80"/>
  <c r="B2" i="84"/>
  <c r="K3" i="85"/>
  <c r="B6" i="73"/>
  <c r="F5" i="80"/>
  <c r="P11" i="86"/>
  <c r="L12" i="78"/>
  <c r="N12" i="78"/>
  <c r="M12" i="78"/>
  <c r="O12" i="78"/>
  <c r="F2" i="86"/>
  <c r="B2" i="77"/>
  <c r="P2" i="81"/>
  <c r="B3" i="82"/>
  <c r="K8" i="73"/>
  <c r="K10" i="86"/>
  <c r="K11" i="86"/>
  <c r="K2" i="86"/>
  <c r="P7" i="79"/>
  <c r="K3" i="73"/>
  <c r="F5" i="71"/>
  <c r="B7" i="71"/>
  <c r="K8" i="79"/>
  <c r="K7" i="75"/>
  <c r="B8" i="78"/>
  <c r="B2" i="83"/>
  <c r="B6" i="79"/>
  <c r="K6" i="71"/>
  <c r="B7" i="82"/>
  <c r="B10" i="83"/>
  <c r="P2" i="80"/>
  <c r="B10" i="84"/>
  <c r="B4" i="80"/>
  <c r="K6" i="83"/>
  <c r="P6" i="78"/>
  <c r="F6" i="84"/>
  <c r="P8" i="80"/>
  <c r="B2" i="74"/>
  <c r="B11" i="73"/>
  <c r="F9" i="77"/>
  <c r="F3" i="80"/>
  <c r="F10" i="75"/>
  <c r="K6" i="76"/>
  <c r="K7" i="84"/>
  <c r="P10" i="73"/>
  <c r="F5" i="73"/>
  <c r="B7" i="83"/>
  <c r="B11" i="75"/>
  <c r="K6" i="78"/>
  <c r="F2" i="79"/>
  <c r="K5" i="80"/>
  <c r="P10" i="86"/>
  <c r="K4" i="77"/>
  <c r="K7" i="71"/>
  <c r="F11" i="71"/>
  <c r="P9" i="86"/>
  <c r="F6" i="85"/>
  <c r="K2" i="76"/>
  <c r="F4" i="76"/>
  <c r="B7" i="80"/>
  <c r="P3" i="75"/>
  <c r="J12" i="80"/>
  <c r="I12" i="80"/>
  <c r="G12" i="80"/>
  <c r="H12" i="80"/>
  <c r="F6" i="77"/>
  <c r="F6" i="75"/>
  <c r="K10" i="83"/>
  <c r="K7" i="85"/>
  <c r="P10" i="78"/>
  <c r="F11" i="86"/>
  <c r="P4" i="82"/>
  <c r="F9" i="71"/>
  <c r="P9" i="81"/>
  <c r="K11" i="83"/>
  <c r="K4" i="73"/>
  <c r="F7" i="79"/>
  <c r="F4" i="73"/>
  <c r="B11" i="82"/>
  <c r="B5" i="81"/>
  <c r="P9" i="76"/>
  <c r="K3" i="83"/>
  <c r="P11" i="76"/>
  <c r="P5" i="86"/>
  <c r="P10" i="83"/>
  <c r="P6" i="82"/>
  <c r="K2" i="79"/>
  <c r="F8" i="86"/>
  <c r="F8" i="81"/>
  <c r="F9" i="86"/>
  <c r="F5" i="74"/>
  <c r="K2" i="82"/>
  <c r="F8" i="82"/>
  <c r="B11" i="78"/>
  <c r="K11" i="79"/>
  <c r="B8" i="74"/>
  <c r="P10" i="84"/>
  <c r="P2" i="71"/>
  <c r="F5" i="81"/>
  <c r="B5" i="73"/>
  <c r="P9" i="82"/>
  <c r="K7" i="74"/>
  <c r="P2" i="77"/>
  <c r="F8" i="75"/>
  <c r="F3" i="76"/>
  <c r="P5" i="71"/>
  <c r="P8" i="75"/>
  <c r="K7" i="73"/>
  <c r="K7" i="80"/>
  <c r="B6" i="74"/>
  <c r="C12" i="80"/>
  <c r="D12" i="80"/>
  <c r="E12" i="80"/>
  <c r="P10" i="85"/>
  <c r="B4" i="86"/>
  <c r="F11" i="79"/>
  <c r="K6" i="81"/>
  <c r="P3" i="76"/>
  <c r="F7" i="84"/>
  <c r="B9" i="74"/>
  <c r="K9" i="71"/>
  <c r="P6" i="83"/>
  <c r="F4" i="77"/>
  <c r="F3" i="79"/>
  <c r="K10" i="81"/>
  <c r="F3" i="75"/>
  <c r="F10" i="74"/>
  <c r="K10" i="77"/>
  <c r="P11" i="80"/>
  <c r="F9" i="78"/>
  <c r="F9" i="79"/>
  <c r="P2" i="73"/>
  <c r="B11" i="77"/>
  <c r="B6" i="71"/>
  <c r="P5" i="77"/>
  <c r="P7" i="80"/>
  <c r="F8" i="73"/>
  <c r="B9" i="82"/>
  <c r="K6" i="75"/>
  <c r="P7" i="82"/>
  <c r="B9" i="75"/>
  <c r="F3" i="82"/>
  <c r="B7" i="79"/>
  <c r="K9" i="73"/>
  <c r="F3" i="74"/>
  <c r="B9" i="79"/>
  <c r="K10" i="75"/>
  <c r="B11" i="84"/>
  <c r="P4" i="79"/>
  <c r="P4" i="73"/>
  <c r="K11" i="84"/>
  <c r="B2" i="80"/>
  <c r="P10" i="71"/>
  <c r="B11" i="83"/>
  <c r="B9" i="77"/>
  <c r="B5" i="83"/>
  <c r="P4" i="77"/>
  <c r="F3" i="83"/>
  <c r="P11" i="71"/>
  <c r="F6" i="83"/>
  <c r="P9" i="71"/>
  <c r="K9" i="85"/>
  <c r="P7" i="77"/>
  <c r="K4" i="84"/>
  <c r="K2" i="78"/>
  <c r="P3" i="84"/>
  <c r="P3" i="71"/>
  <c r="B9" i="84"/>
  <c r="P2" i="74"/>
  <c r="P6" i="84"/>
  <c r="P4" i="78"/>
  <c r="K6" i="84"/>
  <c r="F2" i="78"/>
  <c r="P4" i="84"/>
  <c r="B5" i="71"/>
  <c r="B7" i="73"/>
  <c r="K4" i="75"/>
  <c r="K11" i="76"/>
  <c r="B4" i="85"/>
  <c r="K3" i="79"/>
  <c r="F3" i="85"/>
  <c r="F6" i="79"/>
  <c r="B2" i="85"/>
  <c r="K3" i="76"/>
  <c r="K5" i="76"/>
  <c r="B2" i="75"/>
  <c r="P9" i="85"/>
  <c r="B5" i="79"/>
  <c r="F6" i="86"/>
  <c r="K3" i="80"/>
  <c r="B10" i="86"/>
  <c r="K11" i="75"/>
  <c r="P11" i="79"/>
  <c r="F8" i="77"/>
  <c r="B5" i="86"/>
  <c r="K2" i="80"/>
  <c r="P6" i="86"/>
  <c r="B11" i="80"/>
  <c r="B2" i="86"/>
  <c r="P4" i="74"/>
  <c r="P11" i="84"/>
  <c r="P7" i="83"/>
  <c r="O12" i="79"/>
  <c r="N12" i="79"/>
  <c r="L12" i="79"/>
  <c r="M12" i="79"/>
  <c r="B10" i="76"/>
  <c r="N12" i="81"/>
  <c r="M12" i="81"/>
  <c r="Q12" i="81" s="1" a="1"/>
  <c r="Q12" i="81" s="1"/>
  <c r="O12" i="81"/>
  <c r="L12" i="81"/>
  <c r="AD12" i="81" a="1"/>
  <c r="AD12" i="81" s="1"/>
  <c r="Z12" i="81" a="1"/>
  <c r="Z12" i="81" s="1"/>
  <c r="F10" i="76"/>
  <c r="K5" i="81"/>
  <c r="K10" i="73"/>
  <c r="P2" i="78"/>
  <c r="G12" i="74"/>
  <c r="I12" i="74"/>
  <c r="N12" i="74"/>
  <c r="L12" i="74"/>
  <c r="AB12" i="74" s="1" a="1"/>
  <c r="AB12" i="74" s="1"/>
  <c r="O12" i="74"/>
  <c r="M12" i="74"/>
  <c r="J12" i="74"/>
  <c r="H12" i="74"/>
  <c r="P3" i="80"/>
  <c r="F9" i="76"/>
  <c r="B3" i="81"/>
  <c r="B3" i="76"/>
  <c r="K3" i="81"/>
  <c r="F7" i="71"/>
  <c r="F8" i="79"/>
  <c r="B7" i="75"/>
  <c r="B4" i="81"/>
  <c r="F11" i="75"/>
  <c r="F11" i="82"/>
  <c r="K5" i="75"/>
  <c r="P3" i="82"/>
  <c r="P6" i="71"/>
  <c r="K5" i="74"/>
  <c r="K8" i="71"/>
  <c r="F11" i="76"/>
  <c r="P3" i="77"/>
  <c r="B9" i="76"/>
  <c r="F3" i="78"/>
  <c r="P4" i="81"/>
  <c r="B8" i="85"/>
  <c r="K9" i="81"/>
  <c r="P6" i="79"/>
  <c r="K7" i="82"/>
  <c r="I12" i="73"/>
  <c r="J12" i="73"/>
  <c r="C12" i="73"/>
  <c r="E12" i="73"/>
  <c r="H12" i="73"/>
  <c r="D12" i="73"/>
  <c r="G12" i="73"/>
  <c r="F5" i="82"/>
  <c r="B8" i="80"/>
  <c r="K9" i="80"/>
  <c r="F4" i="71"/>
  <c r="B10" i="80"/>
  <c r="P8" i="81"/>
  <c r="F2" i="73"/>
  <c r="B7" i="76"/>
  <c r="F11" i="84"/>
  <c r="B4" i="74"/>
  <c r="P6" i="73"/>
  <c r="F10" i="77"/>
  <c r="P7" i="85"/>
  <c r="P5" i="81"/>
  <c r="F2" i="74"/>
  <c r="P9" i="80"/>
  <c r="B9" i="80"/>
  <c r="B3" i="86"/>
  <c r="P8" i="73"/>
  <c r="P8" i="74"/>
  <c r="K5" i="86"/>
  <c r="P11" i="83"/>
  <c r="B3" i="83"/>
  <c r="B7" i="84"/>
  <c r="F8" i="83"/>
  <c r="F2" i="71"/>
  <c r="P9" i="83"/>
  <c r="F10" i="71"/>
  <c r="F7" i="85"/>
  <c r="K4" i="78"/>
  <c r="P2" i="84"/>
  <c r="B5" i="78"/>
  <c r="K8" i="84"/>
  <c r="P8" i="82"/>
  <c r="K8" i="75"/>
  <c r="P8" i="84"/>
  <c r="K5" i="85"/>
  <c r="K11" i="78"/>
  <c r="P3" i="74"/>
  <c r="P7" i="75"/>
  <c r="F4" i="82"/>
  <c r="P4" i="71"/>
  <c r="P4" i="86"/>
  <c r="K11" i="74"/>
  <c r="K10" i="85"/>
  <c r="F5" i="79"/>
  <c r="K8" i="85"/>
  <c r="K4" i="79"/>
  <c r="P6" i="85"/>
  <c r="B11" i="74"/>
  <c r="F8" i="71"/>
  <c r="F6" i="76"/>
  <c r="F9" i="85"/>
  <c r="P3" i="79"/>
  <c r="B3" i="85"/>
  <c r="B2" i="79"/>
  <c r="B11" i="85"/>
  <c r="K7" i="76"/>
  <c r="F4" i="75"/>
  <c r="B10" i="75"/>
  <c r="B6" i="85"/>
  <c r="B3" i="80"/>
  <c r="B11" i="86"/>
  <c r="F10" i="80"/>
  <c r="P8" i="86"/>
  <c r="B5" i="74"/>
  <c r="F10" i="81"/>
  <c r="F10" i="82"/>
  <c r="F8" i="78"/>
  <c r="P2" i="86"/>
  <c r="P6" i="80"/>
  <c r="H12" i="76"/>
  <c r="G12" i="76"/>
  <c r="J12" i="76"/>
  <c r="I12" i="76"/>
  <c r="B10" i="81"/>
  <c r="F2" i="83"/>
  <c r="F5" i="78"/>
  <c r="F6" i="71"/>
  <c r="F4" i="79"/>
  <c r="K10" i="76"/>
  <c r="K11" i="81"/>
  <c r="B4" i="76"/>
  <c r="B8" i="81"/>
  <c r="P11" i="73"/>
  <c r="B10" i="79"/>
  <c r="F6" i="74"/>
  <c r="O12" i="80"/>
  <c r="M12" i="80"/>
  <c r="L12" i="80"/>
  <c r="X12" i="80" s="1" a="1"/>
  <c r="X12" i="80" s="1"/>
  <c r="N12" i="80"/>
  <c r="E12" i="76"/>
  <c r="C12" i="76"/>
  <c r="D12" i="76"/>
  <c r="P11" i="81"/>
  <c r="P7" i="76"/>
  <c r="F7" i="81"/>
  <c r="P9" i="84"/>
  <c r="B9" i="81"/>
  <c r="F3" i="77"/>
  <c r="K6" i="73"/>
  <c r="K4" i="82"/>
  <c r="B6" i="82"/>
  <c r="B6" i="75"/>
  <c r="K6" i="82"/>
  <c r="F11" i="73"/>
  <c r="F2" i="81"/>
  <c r="K10" i="71"/>
  <c r="B6" i="83"/>
  <c r="B8" i="77"/>
  <c r="B9" i="83"/>
  <c r="P9" i="77"/>
  <c r="F5" i="83"/>
  <c r="P9" i="73"/>
  <c r="P11" i="82"/>
  <c r="K2" i="71"/>
  <c r="K2" i="84"/>
  <c r="B7" i="77"/>
  <c r="F10" i="83"/>
  <c r="B5" i="77"/>
  <c r="B4" i="83"/>
  <c r="F2" i="76"/>
  <c r="F4" i="80"/>
  <c r="O12" i="71"/>
  <c r="N12" i="71"/>
  <c r="L12" i="71"/>
  <c r="M12" i="71"/>
  <c r="K5" i="71"/>
  <c r="P4" i="76"/>
  <c r="P10" i="77"/>
  <c r="P7" i="71"/>
  <c r="K8" i="78"/>
  <c r="P5" i="85"/>
  <c r="P10" i="76"/>
  <c r="P8" i="76"/>
  <c r="B4" i="75"/>
  <c r="B6" i="77"/>
  <c r="K9" i="78"/>
  <c r="P5" i="75"/>
  <c r="F3" i="84"/>
  <c r="B10" i="73"/>
  <c r="K9" i="83"/>
  <c r="N12" i="84"/>
  <c r="O12" i="84"/>
  <c r="M12" i="84"/>
  <c r="L12" i="84"/>
  <c r="P8" i="78"/>
  <c r="F11" i="74"/>
  <c r="L12" i="73"/>
  <c r="AD12" i="73" s="1" a="1"/>
  <c r="AD12" i="73" s="1"/>
  <c r="O12" i="73"/>
  <c r="M12" i="73"/>
  <c r="N12" i="73"/>
  <c r="AG12" i="73" a="1"/>
  <c r="AG12" i="73" s="1"/>
  <c r="K9" i="74"/>
  <c r="F2" i="82"/>
  <c r="F7" i="83"/>
  <c r="B3" i="74"/>
  <c r="K10" i="84"/>
  <c r="P2" i="83"/>
  <c r="F8" i="84"/>
  <c r="P10" i="82"/>
  <c r="B8" i="71"/>
  <c r="F7" i="73"/>
  <c r="P11" i="77"/>
  <c r="P5" i="73"/>
  <c r="K9" i="77"/>
  <c r="L12" i="85"/>
  <c r="O12" i="85"/>
  <c r="N12" i="85"/>
  <c r="M12" i="85"/>
  <c r="F9" i="74"/>
  <c r="K8" i="74"/>
  <c r="K4" i="76"/>
  <c r="P11" i="85"/>
  <c r="B8" i="79"/>
  <c r="P2" i="85"/>
  <c r="K7" i="79"/>
  <c r="F10" i="85"/>
  <c r="F7" i="86"/>
  <c r="N12" i="82"/>
  <c r="M12" i="82"/>
  <c r="L12" i="82"/>
  <c r="O12" i="82"/>
  <c r="Z12" i="82" a="1"/>
  <c r="Z12" i="82" s="1"/>
  <c r="P9" i="78"/>
  <c r="B7" i="85"/>
  <c r="B10" i="74"/>
  <c r="L12" i="77"/>
  <c r="N12" i="77"/>
  <c r="H12" i="77"/>
  <c r="J12" i="77"/>
  <c r="G12" i="77"/>
  <c r="M12" i="77"/>
  <c r="O12" i="77"/>
  <c r="I12" i="77"/>
  <c r="AE12" i="77" a="1"/>
  <c r="AE12" i="77" s="1"/>
  <c r="P10" i="80"/>
  <c r="B3" i="71"/>
  <c r="B7" i="78"/>
  <c r="P4" i="80"/>
  <c r="B3" i="77"/>
  <c r="G12" i="86"/>
  <c r="I12" i="86"/>
  <c r="N12" i="86"/>
  <c r="R12" i="86" s="1" a="1"/>
  <c r="R12" i="86" s="1"/>
  <c r="L12" i="86"/>
  <c r="J12" i="86"/>
  <c r="H12" i="86"/>
  <c r="O12" i="86"/>
  <c r="M12" i="86"/>
  <c r="K10" i="80"/>
  <c r="K9" i="86"/>
  <c r="B5" i="80"/>
  <c r="F3" i="86"/>
  <c r="F7" i="77"/>
  <c r="F3" i="73"/>
  <c r="F10" i="78"/>
  <c r="P7" i="74"/>
  <c r="B7" i="81"/>
  <c r="P2" i="76"/>
  <c r="K7" i="81"/>
  <c r="B9" i="73"/>
  <c r="K10" i="78"/>
  <c r="B10" i="71"/>
  <c r="K6" i="79"/>
  <c r="B8" i="76"/>
  <c r="K8" i="76"/>
  <c r="P7" i="81"/>
  <c r="K4" i="83"/>
  <c r="P5" i="79"/>
  <c r="K2" i="75"/>
  <c r="B4" i="73"/>
  <c r="K8" i="81"/>
  <c r="F9" i="75"/>
  <c r="K5" i="82"/>
  <c r="B8" i="75"/>
  <c r="B2" i="82"/>
  <c r="B2" i="76"/>
  <c r="F6" i="81"/>
  <c r="K5" i="73"/>
  <c r="P2" i="82"/>
  <c r="B3" i="75"/>
  <c r="K3" i="82"/>
  <c r="P4" i="75"/>
  <c r="O12" i="83"/>
  <c r="N12" i="83"/>
  <c r="M12" i="83"/>
  <c r="L12" i="83"/>
  <c r="F10" i="73"/>
  <c r="D12" i="82"/>
  <c r="E12" i="82"/>
  <c r="G12" i="82"/>
  <c r="I12" i="82"/>
  <c r="J12" i="82"/>
  <c r="H12" i="82"/>
  <c r="C12" i="82"/>
  <c r="B9" i="71"/>
  <c r="K2" i="83"/>
  <c r="K5" i="77"/>
  <c r="P5" i="83"/>
  <c r="F5" i="77"/>
  <c r="F11" i="83"/>
  <c r="P6" i="75"/>
  <c r="K6" i="74"/>
  <c r="K5" i="83"/>
  <c r="F4" i="74"/>
  <c r="K8" i="86"/>
  <c r="P5" i="78"/>
  <c r="B5" i="84"/>
  <c r="F11" i="78"/>
  <c r="F5" i="84"/>
  <c r="B11" i="71"/>
  <c r="K11" i="85"/>
  <c r="P9" i="74"/>
  <c r="F9" i="84"/>
  <c r="K3" i="78"/>
  <c r="B3" i="84"/>
  <c r="B3" i="78"/>
  <c r="F10" i="84"/>
  <c r="P10" i="74"/>
  <c r="K2" i="73"/>
  <c r="B5" i="76"/>
  <c r="F8" i="85"/>
  <c r="P8" i="79"/>
  <c r="B5" i="85"/>
  <c r="B11" i="79"/>
  <c r="K2" i="85"/>
  <c r="F7" i="80"/>
  <c r="B6" i="81"/>
  <c r="P10" i="81"/>
  <c r="B4" i="82"/>
  <c r="B6" i="78"/>
  <c r="B10" i="78"/>
  <c r="F5" i="75"/>
  <c r="F6" i="73"/>
  <c r="F11" i="77"/>
  <c r="F8" i="76"/>
  <c r="F2" i="75"/>
  <c r="P11" i="74"/>
  <c r="B2" i="71"/>
  <c r="B8" i="83"/>
  <c r="K6" i="80"/>
  <c r="B4" i="77"/>
  <c r="F9" i="82"/>
  <c r="K7" i="83"/>
  <c r="P2" i="75"/>
  <c r="B11" i="76"/>
  <c r="K2" i="81"/>
  <c r="B6" i="80"/>
  <c r="B11" i="81"/>
  <c r="P5" i="76"/>
  <c r="K4" i="71"/>
  <c r="B4" i="79"/>
  <c r="F9" i="83"/>
  <c r="K9" i="82"/>
  <c r="P3" i="83"/>
  <c r="K3" i="86"/>
  <c r="K2" i="77"/>
  <c r="K11" i="73"/>
  <c r="K10" i="79"/>
  <c r="B6" i="76"/>
  <c r="C12" i="81"/>
  <c r="H12" i="81"/>
  <c r="J12" i="81"/>
  <c r="G12" i="81"/>
  <c r="E12" i="81"/>
  <c r="I12" i="81"/>
  <c r="D12" i="81"/>
  <c r="F7" i="76"/>
  <c r="F11" i="81"/>
  <c r="P6" i="74"/>
  <c r="B2" i="78"/>
  <c r="F6" i="80"/>
  <c r="F11" i="85"/>
  <c r="K9" i="79"/>
  <c r="F4" i="81"/>
  <c r="P4" i="85"/>
  <c r="K8" i="83"/>
  <c r="P8" i="77"/>
  <c r="B7" i="86"/>
  <c r="N12" i="76"/>
  <c r="M12" i="76"/>
  <c r="L12" i="76"/>
  <c r="AF12" i="76" s="1" a="1"/>
  <c r="AF12" i="76" s="1"/>
  <c r="O12" i="76"/>
  <c r="K4" i="80"/>
  <c r="K9" i="76"/>
  <c r="B10" i="82"/>
  <c r="P11" i="75"/>
  <c r="K10" i="82"/>
  <c r="K2" i="74"/>
  <c r="F11" i="80"/>
  <c r="F9" i="73"/>
  <c r="P6" i="81"/>
  <c r="H12" i="75"/>
  <c r="J12" i="75"/>
  <c r="G12" i="75"/>
  <c r="O12" i="75"/>
  <c r="M12" i="75"/>
  <c r="R12" i="75" s="1" a="1"/>
  <c r="R12" i="75" s="1"/>
  <c r="I12" i="75"/>
  <c r="L12" i="75"/>
  <c r="N12" i="75"/>
  <c r="S12" i="75" a="1"/>
  <c r="S12" i="75" s="1"/>
  <c r="AI12" i="75" a="1"/>
  <c r="AI12" i="75" s="1"/>
  <c r="B8" i="82"/>
  <c r="K9" i="75"/>
  <c r="K8" i="82"/>
  <c r="B8" i="73"/>
  <c r="K4" i="81"/>
  <c r="P7" i="73"/>
  <c r="B5" i="82"/>
  <c r="P10" i="75"/>
  <c r="F7" i="82"/>
  <c r="B10" i="77"/>
  <c r="P8" i="83"/>
  <c r="K10" i="74"/>
  <c r="K6" i="86"/>
  <c r="P5" i="82"/>
  <c r="F3" i="71"/>
  <c r="B10" i="85"/>
  <c r="K7" i="77"/>
  <c r="P4" i="83"/>
  <c r="K7" i="78"/>
  <c r="B8" i="84"/>
  <c r="K3" i="71"/>
  <c r="F4" i="84"/>
  <c r="K3" i="74"/>
  <c r="K5" i="84"/>
  <c r="F6" i="78"/>
  <c r="P7" i="84"/>
  <c r="P11" i="78"/>
  <c r="K9" i="84"/>
  <c r="F7" i="74"/>
  <c r="K7" i="86"/>
  <c r="K4" i="74"/>
  <c r="B4" i="84"/>
  <c r="F7" i="78"/>
  <c r="F2" i="84"/>
  <c r="P7" i="78"/>
  <c r="P3" i="85"/>
  <c r="B4" i="71"/>
  <c r="K6" i="77"/>
  <c r="P9" i="75"/>
  <c r="K6" i="85"/>
  <c r="P9" i="79"/>
  <c r="P8" i="85"/>
  <c r="B3" i="79"/>
  <c r="F4" i="86"/>
  <c r="P6" i="76"/>
  <c r="B9" i="78"/>
  <c r="K8" i="77"/>
  <c r="F10" i="86"/>
  <c r="K4" i="86"/>
  <c r="F9" i="80"/>
  <c r="F5" i="86"/>
  <c r="B5" i="75"/>
  <c r="K11" i="82"/>
  <c r="B4" i="78"/>
  <c r="F2" i="80"/>
  <c r="B6" i="86"/>
  <c r="K8" i="80"/>
  <c r="P7" i="86"/>
  <c r="Y12" i="75" l="1" a="1"/>
  <c r="Y12" i="75" s="1"/>
  <c r="AG12" i="86" a="1"/>
  <c r="AG12" i="86" s="1"/>
  <c r="Z12" i="75" a="1"/>
  <c r="Z12" i="75" s="1"/>
  <c r="AE12" i="76" a="1"/>
  <c r="AE12" i="76" s="1"/>
  <c r="AE12" i="80" a="1"/>
  <c r="AE12" i="80" s="1"/>
  <c r="S12" i="74" a="1"/>
  <c r="S12" i="74" s="1"/>
  <c r="Y12" i="81" a="1"/>
  <c r="Y12" i="81" s="1"/>
  <c r="AD12" i="75" a="1"/>
  <c r="AD12" i="75" s="1"/>
  <c r="U12" i="75" a="1"/>
  <c r="U12" i="75" s="1"/>
  <c r="W12" i="76" a="1"/>
  <c r="W12" i="76" s="1"/>
  <c r="X12" i="77" a="1"/>
  <c r="X12" i="77" s="1"/>
  <c r="W12" i="82" a="1"/>
  <c r="W12" i="82" s="1"/>
  <c r="Q12" i="73" a="1"/>
  <c r="Q12" i="73" s="1"/>
  <c r="W12" i="74" a="1"/>
  <c r="W12" i="74" s="1"/>
  <c r="AI12" i="86" a="1"/>
  <c r="AI12" i="86" s="1"/>
  <c r="AA12" i="86" a="1"/>
  <c r="AA12" i="86" s="1"/>
  <c r="AA12" i="77" a="1"/>
  <c r="AA12" i="77" s="1"/>
  <c r="AH12" i="77" a="1"/>
  <c r="AH12" i="77" s="1"/>
  <c r="AI12" i="82" a="1"/>
  <c r="AI12" i="82" s="1"/>
  <c r="V12" i="73" a="1"/>
  <c r="V12" i="73" s="1"/>
  <c r="AG12" i="74" a="1"/>
  <c r="AG12" i="74" s="1"/>
  <c r="AB12" i="81" a="1"/>
  <c r="AB12" i="81" s="1"/>
  <c r="V12" i="75" a="1"/>
  <c r="V12" i="75" s="1"/>
  <c r="AC12" i="75" a="1"/>
  <c r="AC12" i="75" s="1"/>
  <c r="Y12" i="86" a="1"/>
  <c r="Y12" i="86" s="1"/>
  <c r="V12" i="86" a="1"/>
  <c r="V12" i="86" s="1"/>
  <c r="AJ12" i="86" a="1"/>
  <c r="AJ12" i="86" s="1"/>
  <c r="U12" i="77" a="1"/>
  <c r="U12" i="77" s="1"/>
  <c r="AE12" i="82" a="1"/>
  <c r="AE12" i="82" s="1"/>
  <c r="U12" i="73" a="1"/>
  <c r="U12" i="73" s="1"/>
  <c r="W12" i="73" a="1"/>
  <c r="W12" i="73" s="1"/>
  <c r="AF12" i="80" a="1"/>
  <c r="AF12" i="80" s="1"/>
  <c r="AH12" i="80" a="1"/>
  <c r="AH12" i="80" s="1"/>
  <c r="AC12" i="74" a="1"/>
  <c r="AC12" i="74" s="1"/>
  <c r="Q12" i="74" a="1"/>
  <c r="Q12" i="74" s="1"/>
  <c r="V12" i="74" a="1"/>
  <c r="V12" i="74" s="1"/>
  <c r="AF12" i="74" a="1"/>
  <c r="AF12" i="74" s="1"/>
  <c r="W12" i="81" a="1"/>
  <c r="W12" i="81" s="1"/>
  <c r="AE12" i="81" a="1"/>
  <c r="AE12" i="81" s="1"/>
  <c r="AB12" i="76" a="1"/>
  <c r="AB12" i="76" s="1"/>
  <c r="AF12" i="86" a="1"/>
  <c r="AF12" i="86" s="1"/>
  <c r="V12" i="77" a="1"/>
  <c r="V12" i="77" s="1"/>
  <c r="AG12" i="82" a="1"/>
  <c r="AG12" i="82" s="1"/>
  <c r="S12" i="82" a="1"/>
  <c r="S12" i="82" s="1"/>
  <c r="AG12" i="80" a="1"/>
  <c r="AG12" i="80" s="1"/>
  <c r="Z12" i="74" a="1"/>
  <c r="Z12" i="74" s="1"/>
  <c r="S12" i="81" a="1"/>
  <c r="S12" i="81" s="1"/>
  <c r="AC12" i="81" a="1"/>
  <c r="AC12" i="81" s="1"/>
  <c r="Q12" i="75" a="1"/>
  <c r="Q12" i="75" s="1"/>
  <c r="AH12" i="75" a="1"/>
  <c r="AH12" i="75" s="1"/>
  <c r="AD12" i="76" a="1"/>
  <c r="AD12" i="76" s="1"/>
  <c r="V12" i="76" a="1"/>
  <c r="V12" i="76" s="1"/>
  <c r="W12" i="86" a="1"/>
  <c r="W12" i="86" s="1"/>
  <c r="Z12" i="86" a="1"/>
  <c r="Z12" i="86" s="1"/>
  <c r="U12" i="86" a="1"/>
  <c r="U12" i="86" s="1"/>
  <c r="S12" i="77" a="1"/>
  <c r="S12" i="77" s="1"/>
  <c r="W12" i="80" a="1"/>
  <c r="W12" i="80" s="1"/>
  <c r="T12" i="80" a="1"/>
  <c r="T12" i="80" s="1"/>
  <c r="R12" i="74" a="1"/>
  <c r="R12" i="74" s="1"/>
  <c r="AJ12" i="74" a="1"/>
  <c r="AJ12" i="74" s="1"/>
  <c r="AF12" i="81" a="1"/>
  <c r="AF12" i="81" s="1"/>
  <c r="T12" i="81" a="1"/>
  <c r="T12" i="81" s="1"/>
  <c r="D3" i="71"/>
  <c r="E3" i="71"/>
  <c r="C3" i="71"/>
  <c r="G8" i="84"/>
  <c r="H8" i="84"/>
  <c r="J8" i="84"/>
  <c r="I8" i="84"/>
  <c r="O8" i="80"/>
  <c r="T8" i="80" s="1" a="1"/>
  <c r="T8" i="80" s="1"/>
  <c r="N8" i="80"/>
  <c r="M8" i="80"/>
  <c r="AG8" i="80" s="1" a="1"/>
  <c r="AG8" i="80" s="1"/>
  <c r="L8" i="80"/>
  <c r="X8" i="80" a="1"/>
  <c r="X8" i="80" s="1"/>
  <c r="AB8" i="80" a="1"/>
  <c r="AB8" i="80" s="1"/>
  <c r="Q8" i="80" a="1"/>
  <c r="Q8" i="80" s="1"/>
  <c r="AE8" i="80" a="1"/>
  <c r="AE8" i="80" s="1"/>
  <c r="W8" i="80" a="1"/>
  <c r="W8" i="80" s="1"/>
  <c r="Z8" i="80" a="1"/>
  <c r="Z8" i="80" s="1"/>
  <c r="L11" i="82"/>
  <c r="T11" i="82" s="1" a="1"/>
  <c r="T11" i="82" s="1"/>
  <c r="O11" i="82"/>
  <c r="N11" i="82"/>
  <c r="M11" i="82"/>
  <c r="AH11" i="82" a="1"/>
  <c r="AH11" i="82" s="1"/>
  <c r="M4" i="86"/>
  <c r="L4" i="86"/>
  <c r="AA4" i="86" s="1" a="1"/>
  <c r="AA4" i="86" s="1"/>
  <c r="O4" i="86"/>
  <c r="N4" i="86"/>
  <c r="Y4" i="86" a="1"/>
  <c r="Y4" i="86" s="1"/>
  <c r="C4" i="71"/>
  <c r="E4" i="71"/>
  <c r="D4" i="71"/>
  <c r="J7" i="78"/>
  <c r="I7" i="78"/>
  <c r="G7" i="78"/>
  <c r="H7" i="78"/>
  <c r="I7" i="74"/>
  <c r="H7" i="74"/>
  <c r="G7" i="74"/>
  <c r="J7" i="74"/>
  <c r="I6" i="78"/>
  <c r="H6" i="78"/>
  <c r="G6" i="78"/>
  <c r="J6" i="78"/>
  <c r="M3" i="71"/>
  <c r="AJ3" i="71" s="1" a="1"/>
  <c r="AJ3" i="71" s="1"/>
  <c r="L3" i="71"/>
  <c r="O3" i="71"/>
  <c r="N3" i="71"/>
  <c r="AI3" i="71" a="1"/>
  <c r="AI3" i="71" s="1"/>
  <c r="L7" i="77"/>
  <c r="O7" i="77"/>
  <c r="M7" i="77"/>
  <c r="Y7" i="77" s="1" a="1"/>
  <c r="Y7" i="77" s="1"/>
  <c r="N7" i="77"/>
  <c r="X7" i="77" a="1"/>
  <c r="X7" i="77" s="1"/>
  <c r="L6" i="86"/>
  <c r="O6" i="86"/>
  <c r="N6" i="86"/>
  <c r="M6" i="86"/>
  <c r="AF6" i="86" s="1" a="1"/>
  <c r="AF6" i="86" s="1"/>
  <c r="H7" i="82"/>
  <c r="G7" i="82"/>
  <c r="J7" i="82"/>
  <c r="I7" i="82"/>
  <c r="O4" i="81"/>
  <c r="N4" i="81"/>
  <c r="L4" i="81"/>
  <c r="M4" i="81"/>
  <c r="AB4" i="81" s="1" a="1"/>
  <c r="AB4" i="81" s="1"/>
  <c r="W4" i="81" a="1"/>
  <c r="W4" i="81" s="1"/>
  <c r="E8" i="82"/>
  <c r="D8" i="82"/>
  <c r="C8" i="82"/>
  <c r="T12" i="77" a="1"/>
  <c r="T12" i="77" s="1"/>
  <c r="T12" i="82" a="1"/>
  <c r="T12" i="82" s="1"/>
  <c r="C8" i="79"/>
  <c r="D8" i="79"/>
  <c r="E8" i="79"/>
  <c r="J9" i="74"/>
  <c r="I9" i="74"/>
  <c r="H9" i="74"/>
  <c r="G9" i="74"/>
  <c r="T12" i="73" a="1"/>
  <c r="T12" i="73" s="1"/>
  <c r="AJ12" i="73" a="1"/>
  <c r="AJ12" i="73" s="1"/>
  <c r="AH12" i="71" a="1"/>
  <c r="AH12" i="71" s="1"/>
  <c r="Q12" i="71" a="1"/>
  <c r="Q12" i="71" s="1"/>
  <c r="AB12" i="71" a="1"/>
  <c r="AB12" i="71" s="1"/>
  <c r="S12" i="71" a="1"/>
  <c r="S12" i="71" s="1"/>
  <c r="AA12" i="71" a="1"/>
  <c r="AA12" i="71" s="1"/>
  <c r="R12" i="71" a="1"/>
  <c r="R12" i="71" s="1"/>
  <c r="Z12" i="71" a="1"/>
  <c r="Z12" i="71" s="1"/>
  <c r="AJ12" i="71" a="1"/>
  <c r="AJ12" i="71" s="1"/>
  <c r="V12" i="71" a="1"/>
  <c r="V12" i="71" s="1"/>
  <c r="W12" i="71" a="1"/>
  <c r="W12" i="71" s="1"/>
  <c r="U12" i="71" a="1"/>
  <c r="U12" i="71" s="1"/>
  <c r="AG12" i="71" a="1"/>
  <c r="AG12" i="71" s="1"/>
  <c r="AI12" i="71" a="1"/>
  <c r="AI12" i="71" s="1"/>
  <c r="AE12" i="71" a="1"/>
  <c r="AE12" i="71" s="1"/>
  <c r="AD12" i="71" a="1"/>
  <c r="AD12" i="71" s="1"/>
  <c r="AC12" i="71" a="1"/>
  <c r="AC12" i="71" s="1"/>
  <c r="T12" i="71" a="1"/>
  <c r="T12" i="71" s="1"/>
  <c r="Y12" i="71" a="1"/>
  <c r="Y12" i="71" s="1"/>
  <c r="X12" i="71" a="1"/>
  <c r="X12" i="71" s="1"/>
  <c r="AF12" i="71" a="1"/>
  <c r="AF12" i="71" s="1"/>
  <c r="Q12" i="80" a="1"/>
  <c r="Q12" i="80" s="1"/>
  <c r="AI12" i="80" a="1"/>
  <c r="AI12" i="80" s="1"/>
  <c r="D10" i="79"/>
  <c r="C10" i="79"/>
  <c r="E10" i="79"/>
  <c r="N11" i="81"/>
  <c r="M11" i="81"/>
  <c r="O11" i="81"/>
  <c r="L11" i="81"/>
  <c r="AG11" i="81" s="1" a="1"/>
  <c r="AG11" i="81" s="1"/>
  <c r="I5" i="78"/>
  <c r="H5" i="78"/>
  <c r="J5" i="78"/>
  <c r="G5" i="78"/>
  <c r="C5" i="74"/>
  <c r="E5" i="74"/>
  <c r="D5" i="74"/>
  <c r="C3" i="80"/>
  <c r="D3" i="80"/>
  <c r="E3" i="80"/>
  <c r="L7" i="76"/>
  <c r="AC7" i="76" s="1" a="1"/>
  <c r="AC7" i="76" s="1"/>
  <c r="N7" i="76"/>
  <c r="O7" i="76"/>
  <c r="M7" i="76"/>
  <c r="AG7" i="76" a="1"/>
  <c r="AG7" i="76" s="1"/>
  <c r="E11" i="74"/>
  <c r="D11" i="74"/>
  <c r="C11" i="74"/>
  <c r="I5" i="79"/>
  <c r="G5" i="79"/>
  <c r="J5" i="79"/>
  <c r="H5" i="79"/>
  <c r="N11" i="78"/>
  <c r="M11" i="78"/>
  <c r="O11" i="78"/>
  <c r="L11" i="78"/>
  <c r="AB11" i="78" a="1"/>
  <c r="AB11" i="78" s="1"/>
  <c r="L4" i="78"/>
  <c r="N4" i="78"/>
  <c r="M4" i="78"/>
  <c r="O4" i="78"/>
  <c r="H2" i="71"/>
  <c r="I2" i="71"/>
  <c r="G2" i="71"/>
  <c r="J2" i="71"/>
  <c r="E3" i="86"/>
  <c r="D3" i="86"/>
  <c r="C3" i="86"/>
  <c r="C4" i="74"/>
  <c r="E4" i="74"/>
  <c r="D4" i="74"/>
  <c r="E8" i="80"/>
  <c r="C8" i="80"/>
  <c r="D8" i="80"/>
  <c r="E8" i="85"/>
  <c r="C8" i="85"/>
  <c r="D8" i="85"/>
  <c r="J11" i="75"/>
  <c r="I11" i="75"/>
  <c r="H11" i="75"/>
  <c r="G11" i="75"/>
  <c r="J7" i="71"/>
  <c r="G7" i="71"/>
  <c r="I7" i="71"/>
  <c r="H7" i="71"/>
  <c r="O5" i="81"/>
  <c r="N5" i="81"/>
  <c r="L5" i="81"/>
  <c r="T5" i="81" s="1" a="1"/>
  <c r="T5" i="81" s="1"/>
  <c r="M5" i="81"/>
  <c r="AJ12" i="79" a="1"/>
  <c r="AJ12" i="79" s="1"/>
  <c r="S12" i="79" a="1"/>
  <c r="S12" i="79" s="1"/>
  <c r="V12" i="79" a="1"/>
  <c r="V12" i="79" s="1"/>
  <c r="AF12" i="79" a="1"/>
  <c r="AF12" i="79" s="1"/>
  <c r="AE12" i="79" a="1"/>
  <c r="AE12" i="79" s="1"/>
  <c r="X12" i="79" a="1"/>
  <c r="X12" i="79" s="1"/>
  <c r="W12" i="79" a="1"/>
  <c r="W12" i="79" s="1"/>
  <c r="AB12" i="79" a="1"/>
  <c r="AB12" i="79" s="1"/>
  <c r="Z12" i="79" a="1"/>
  <c r="Z12" i="79" s="1"/>
  <c r="Q12" i="79" a="1"/>
  <c r="Q12" i="79" s="1"/>
  <c r="U12" i="79" a="1"/>
  <c r="U12" i="79" s="1"/>
  <c r="AI12" i="79" a="1"/>
  <c r="AI12" i="79" s="1"/>
  <c r="AH12" i="79" a="1"/>
  <c r="AH12" i="79" s="1"/>
  <c r="T12" i="79" a="1"/>
  <c r="T12" i="79" s="1"/>
  <c r="AG12" i="79" a="1"/>
  <c r="AG12" i="79" s="1"/>
  <c r="Y12" i="79" a="1"/>
  <c r="Y12" i="79" s="1"/>
  <c r="AD12" i="79" a="1"/>
  <c r="AD12" i="79" s="1"/>
  <c r="AA12" i="79" a="1"/>
  <c r="AA12" i="79" s="1"/>
  <c r="R12" i="79" a="1"/>
  <c r="R12" i="79" s="1"/>
  <c r="AC12" i="79" a="1"/>
  <c r="AC12" i="79" s="1"/>
  <c r="I6" i="86"/>
  <c r="H6" i="86"/>
  <c r="G6" i="86"/>
  <c r="J6" i="86"/>
  <c r="M5" i="76"/>
  <c r="L5" i="76"/>
  <c r="O5" i="76"/>
  <c r="N5" i="76"/>
  <c r="AF5" i="76" a="1"/>
  <c r="AF5" i="76" s="1"/>
  <c r="G3" i="85"/>
  <c r="J3" i="85"/>
  <c r="I3" i="85"/>
  <c r="H3" i="85"/>
  <c r="L4" i="75"/>
  <c r="N4" i="75"/>
  <c r="O4" i="75"/>
  <c r="M4" i="75"/>
  <c r="AI4" i="75" s="1" a="1"/>
  <c r="AI4" i="75" s="1"/>
  <c r="H2" i="78"/>
  <c r="G2" i="78"/>
  <c r="J2" i="78"/>
  <c r="I2" i="78"/>
  <c r="N2" i="78"/>
  <c r="M2" i="78"/>
  <c r="L2" i="78"/>
  <c r="AE2" i="78" s="1" a="1"/>
  <c r="AE2" i="78" s="1"/>
  <c r="O2" i="78"/>
  <c r="G3" i="74"/>
  <c r="I3" i="74"/>
  <c r="J3" i="74"/>
  <c r="H3" i="74"/>
  <c r="C9" i="75"/>
  <c r="E9" i="75"/>
  <c r="D9" i="75"/>
  <c r="H8" i="73"/>
  <c r="G8" i="73"/>
  <c r="I8" i="73"/>
  <c r="J8" i="73"/>
  <c r="D11" i="77"/>
  <c r="C11" i="77"/>
  <c r="E11" i="77"/>
  <c r="L10" i="81"/>
  <c r="O10" i="81"/>
  <c r="N10" i="81"/>
  <c r="M10" i="81"/>
  <c r="Z10" i="81" s="1" a="1"/>
  <c r="Z10" i="81" s="1"/>
  <c r="M9" i="71"/>
  <c r="O9" i="71"/>
  <c r="L9" i="71"/>
  <c r="AA9" i="71" s="1" a="1"/>
  <c r="AA9" i="71" s="1"/>
  <c r="N9" i="71"/>
  <c r="N6" i="81"/>
  <c r="L6" i="81"/>
  <c r="Y6" i="81" s="1" a="1"/>
  <c r="Y6" i="81" s="1"/>
  <c r="M6" i="81"/>
  <c r="O6" i="81"/>
  <c r="N7" i="80"/>
  <c r="M7" i="80"/>
  <c r="L7" i="80"/>
  <c r="O7" i="80"/>
  <c r="H3" i="76"/>
  <c r="J3" i="76"/>
  <c r="I3" i="76"/>
  <c r="G3" i="76"/>
  <c r="G8" i="82"/>
  <c r="J8" i="82"/>
  <c r="I8" i="82"/>
  <c r="H8" i="82"/>
  <c r="G8" i="81"/>
  <c r="J8" i="81"/>
  <c r="I8" i="81"/>
  <c r="H8" i="81"/>
  <c r="I7" i="79"/>
  <c r="J7" i="79"/>
  <c r="H7" i="79"/>
  <c r="G7" i="79"/>
  <c r="I9" i="71"/>
  <c r="G9" i="71"/>
  <c r="H9" i="71"/>
  <c r="J9" i="71"/>
  <c r="L7" i="85"/>
  <c r="O7" i="85"/>
  <c r="M7" i="85"/>
  <c r="N7" i="85"/>
  <c r="G6" i="85"/>
  <c r="J6" i="85"/>
  <c r="I6" i="85"/>
  <c r="H6" i="85"/>
  <c r="O4" i="77"/>
  <c r="N4" i="77"/>
  <c r="M4" i="77"/>
  <c r="L4" i="77"/>
  <c r="Y4" i="77" a="1"/>
  <c r="Y4" i="77" s="1"/>
  <c r="M6" i="78"/>
  <c r="L6" i="78"/>
  <c r="AE6" i="78" s="1" a="1"/>
  <c r="AE6" i="78" s="1"/>
  <c r="O6" i="78"/>
  <c r="N6" i="78"/>
  <c r="H3" i="80"/>
  <c r="J3" i="80"/>
  <c r="G3" i="80"/>
  <c r="I3" i="80"/>
  <c r="C4" i="80"/>
  <c r="D4" i="80"/>
  <c r="E4" i="80"/>
  <c r="E7" i="82"/>
  <c r="D7" i="82"/>
  <c r="C7" i="82"/>
  <c r="D8" i="78"/>
  <c r="C8" i="78"/>
  <c r="E8" i="78"/>
  <c r="J5" i="71"/>
  <c r="I5" i="71"/>
  <c r="H5" i="71"/>
  <c r="G5" i="71"/>
  <c r="N11" i="86"/>
  <c r="M11" i="86"/>
  <c r="Z11" i="86" s="1" a="1"/>
  <c r="Z11" i="86" s="1"/>
  <c r="L11" i="86"/>
  <c r="O11" i="86"/>
  <c r="I5" i="80"/>
  <c r="H5" i="80"/>
  <c r="G5" i="80"/>
  <c r="J5" i="80"/>
  <c r="L11" i="80"/>
  <c r="O11" i="80"/>
  <c r="N11" i="80"/>
  <c r="M11" i="80"/>
  <c r="Q11" i="80" s="1" a="1"/>
  <c r="Q11" i="80" s="1"/>
  <c r="L5" i="78"/>
  <c r="O5" i="78"/>
  <c r="N5" i="78"/>
  <c r="M5" i="78"/>
  <c r="N3" i="84"/>
  <c r="M3" i="84"/>
  <c r="L3" i="84"/>
  <c r="O3" i="84"/>
  <c r="M11" i="71"/>
  <c r="L11" i="71"/>
  <c r="O11" i="71"/>
  <c r="N11" i="71"/>
  <c r="D2" i="81"/>
  <c r="C2" i="81"/>
  <c r="E2" i="81"/>
  <c r="E7" i="74"/>
  <c r="D7" i="74"/>
  <c r="C7" i="74"/>
  <c r="E4" i="77"/>
  <c r="C4" i="77"/>
  <c r="D4" i="77"/>
  <c r="E4" i="82"/>
  <c r="D4" i="82"/>
  <c r="C4" i="82"/>
  <c r="G8" i="85"/>
  <c r="J8" i="85"/>
  <c r="I8" i="85"/>
  <c r="H8" i="85"/>
  <c r="J5" i="84"/>
  <c r="I5" i="84"/>
  <c r="G5" i="84"/>
  <c r="H5" i="84"/>
  <c r="O5" i="77"/>
  <c r="N5" i="77"/>
  <c r="M5" i="77"/>
  <c r="L5" i="77"/>
  <c r="I7" i="83"/>
  <c r="H7" i="83"/>
  <c r="J7" i="83"/>
  <c r="G7" i="83"/>
  <c r="Z12" i="76" a="1"/>
  <c r="Z12" i="76" s="1"/>
  <c r="R12" i="76" a="1"/>
  <c r="R12" i="76" s="1"/>
  <c r="S12" i="76" a="1"/>
  <c r="S12" i="76" s="1"/>
  <c r="O8" i="83"/>
  <c r="L8" i="83"/>
  <c r="AJ8" i="83" s="1" a="1"/>
  <c r="AJ8" i="83" s="1"/>
  <c r="M8" i="83"/>
  <c r="N8" i="83"/>
  <c r="J11" i="85"/>
  <c r="G11" i="85"/>
  <c r="I11" i="85"/>
  <c r="H11" i="85"/>
  <c r="H11" i="81"/>
  <c r="G11" i="81"/>
  <c r="J11" i="81"/>
  <c r="I11" i="81"/>
  <c r="H9" i="83"/>
  <c r="G9" i="83"/>
  <c r="J9" i="83"/>
  <c r="I9" i="83"/>
  <c r="AF12" i="77" a="1"/>
  <c r="AF12" i="77" s="1"/>
  <c r="Q12" i="77" a="1"/>
  <c r="Q12" i="77" s="1"/>
  <c r="AJ12" i="82" a="1"/>
  <c r="AJ12" i="82" s="1"/>
  <c r="Z12" i="73" a="1"/>
  <c r="Z12" i="73" s="1"/>
  <c r="E6" i="86"/>
  <c r="D6" i="86"/>
  <c r="C6" i="86"/>
  <c r="E5" i="75"/>
  <c r="C5" i="75"/>
  <c r="D5" i="75"/>
  <c r="G10" i="86"/>
  <c r="J10" i="86"/>
  <c r="I10" i="86"/>
  <c r="H10" i="86"/>
  <c r="H4" i="86"/>
  <c r="J4" i="86"/>
  <c r="I4" i="86"/>
  <c r="G4" i="86"/>
  <c r="O6" i="85"/>
  <c r="L6" i="85"/>
  <c r="N6" i="85"/>
  <c r="M6" i="85"/>
  <c r="E4" i="84"/>
  <c r="C4" i="84"/>
  <c r="D4" i="84"/>
  <c r="O9" i="84"/>
  <c r="N9" i="84"/>
  <c r="M9" i="84"/>
  <c r="L9" i="84"/>
  <c r="AJ9" i="84" a="1"/>
  <c r="AJ9" i="84" s="1"/>
  <c r="N5" i="84"/>
  <c r="M5" i="84"/>
  <c r="O5" i="84"/>
  <c r="L5" i="84"/>
  <c r="AD5" i="84" s="1" a="1"/>
  <c r="AD5" i="84" s="1"/>
  <c r="D8" i="84"/>
  <c r="C8" i="84"/>
  <c r="E8" i="84"/>
  <c r="C10" i="85"/>
  <c r="E10" i="85"/>
  <c r="D10" i="85"/>
  <c r="O10" i="74"/>
  <c r="N10" i="74"/>
  <c r="M10" i="74"/>
  <c r="L10" i="74"/>
  <c r="Q10" i="74" s="1" a="1"/>
  <c r="Q10" i="74" s="1"/>
  <c r="D8" i="73"/>
  <c r="C8" i="73"/>
  <c r="E8" i="73"/>
  <c r="AG12" i="75" a="1"/>
  <c r="AG12" i="75" s="1"/>
  <c r="AF12" i="75" a="1"/>
  <c r="AF12" i="75" s="1"/>
  <c r="X12" i="75" a="1"/>
  <c r="X12" i="75" s="1"/>
  <c r="AE12" i="75" a="1"/>
  <c r="AE12" i="75" s="1"/>
  <c r="AJ12" i="75" a="1"/>
  <c r="AJ12" i="75" s="1"/>
  <c r="O10" i="82"/>
  <c r="N10" i="82"/>
  <c r="M10" i="82"/>
  <c r="L10" i="82"/>
  <c r="Y10" i="82" a="1"/>
  <c r="Y10" i="82" s="1"/>
  <c r="O4" i="80"/>
  <c r="M4" i="80"/>
  <c r="L4" i="80"/>
  <c r="N4" i="80"/>
  <c r="X12" i="76" a="1"/>
  <c r="X12" i="76" s="1"/>
  <c r="Y12" i="76" a="1"/>
  <c r="Y12" i="76" s="1"/>
  <c r="AJ12" i="76" a="1"/>
  <c r="AJ12" i="76" s="1"/>
  <c r="Q12" i="76" a="1"/>
  <c r="Q12" i="76" s="1"/>
  <c r="AA12" i="76" a="1"/>
  <c r="AA12" i="76" s="1"/>
  <c r="I6" i="80"/>
  <c r="J6" i="80"/>
  <c r="H6" i="80"/>
  <c r="G6" i="80"/>
  <c r="H7" i="76"/>
  <c r="J7" i="76"/>
  <c r="I7" i="76"/>
  <c r="G7" i="76"/>
  <c r="E6" i="76"/>
  <c r="D6" i="76"/>
  <c r="C6" i="76"/>
  <c r="L3" i="86"/>
  <c r="O3" i="86"/>
  <c r="N3" i="86"/>
  <c r="M3" i="86"/>
  <c r="D4" i="79"/>
  <c r="E4" i="79"/>
  <c r="C4" i="79"/>
  <c r="D6" i="80"/>
  <c r="E6" i="80"/>
  <c r="C6" i="80"/>
  <c r="O7" i="83"/>
  <c r="M7" i="83"/>
  <c r="L7" i="83"/>
  <c r="N7" i="83"/>
  <c r="C8" i="83"/>
  <c r="E8" i="83"/>
  <c r="D8" i="83"/>
  <c r="G8" i="76"/>
  <c r="J8" i="76"/>
  <c r="H8" i="76"/>
  <c r="I8" i="76"/>
  <c r="E10" i="78"/>
  <c r="D10" i="78"/>
  <c r="C10" i="78"/>
  <c r="E6" i="81"/>
  <c r="D6" i="81"/>
  <c r="C6" i="81"/>
  <c r="C5" i="85"/>
  <c r="D5" i="85"/>
  <c r="E5" i="85"/>
  <c r="N2" i="73"/>
  <c r="M2" i="73"/>
  <c r="L2" i="73"/>
  <c r="O2" i="73"/>
  <c r="C3" i="84"/>
  <c r="D3" i="84"/>
  <c r="E3" i="84"/>
  <c r="O11" i="85"/>
  <c r="N11" i="85"/>
  <c r="M11" i="85"/>
  <c r="Z11" i="85" s="1" a="1"/>
  <c r="Z11" i="85" s="1"/>
  <c r="L11" i="85"/>
  <c r="C5" i="84"/>
  <c r="E5" i="84"/>
  <c r="D5" i="84"/>
  <c r="N5" i="83"/>
  <c r="M5" i="83"/>
  <c r="L5" i="83"/>
  <c r="AD5" i="83" s="1" a="1"/>
  <c r="AD5" i="83" s="1"/>
  <c r="O5" i="83"/>
  <c r="G5" i="77"/>
  <c r="J5" i="77"/>
  <c r="I5" i="77"/>
  <c r="H5" i="77"/>
  <c r="D9" i="71"/>
  <c r="C9" i="71"/>
  <c r="E9" i="71"/>
  <c r="I10" i="73"/>
  <c r="H10" i="73"/>
  <c r="G10" i="73"/>
  <c r="J10" i="73"/>
  <c r="D2" i="82"/>
  <c r="C2" i="82"/>
  <c r="E2" i="82"/>
  <c r="O8" i="81"/>
  <c r="N8" i="81"/>
  <c r="M8" i="81"/>
  <c r="L8" i="81"/>
  <c r="O4" i="83"/>
  <c r="L4" i="83"/>
  <c r="N4" i="83"/>
  <c r="M4" i="83"/>
  <c r="N6" i="79"/>
  <c r="M6" i="79"/>
  <c r="L6" i="79"/>
  <c r="O6" i="79"/>
  <c r="N7" i="81"/>
  <c r="M7" i="81"/>
  <c r="AE7" i="81" s="1" a="1"/>
  <c r="AE7" i="81" s="1"/>
  <c r="L7" i="81"/>
  <c r="O7" i="81"/>
  <c r="I10" i="78"/>
  <c r="H10" i="78"/>
  <c r="G10" i="78"/>
  <c r="J10" i="78"/>
  <c r="D5" i="80"/>
  <c r="C5" i="80"/>
  <c r="E5" i="80"/>
  <c r="AB12" i="86" a="1"/>
  <c r="AB12" i="86" s="1"/>
  <c r="AC12" i="86" a="1"/>
  <c r="AC12" i="86" s="1"/>
  <c r="AE12" i="86" a="1"/>
  <c r="AE12" i="86" s="1"/>
  <c r="AD12" i="86" a="1"/>
  <c r="AD12" i="86" s="1"/>
  <c r="Q12" i="86" a="1"/>
  <c r="Q12" i="86" s="1"/>
  <c r="AJ12" i="77" a="1"/>
  <c r="AJ12" i="77" s="1"/>
  <c r="W12" i="77" a="1"/>
  <c r="W12" i="77" s="1"/>
  <c r="AG12" i="77" a="1"/>
  <c r="AG12" i="77" s="1"/>
  <c r="AB12" i="77" a="1"/>
  <c r="AB12" i="77" s="1"/>
  <c r="R12" i="77" a="1"/>
  <c r="R12" i="77" s="1"/>
  <c r="E10" i="74"/>
  <c r="C10" i="74"/>
  <c r="D10" i="74"/>
  <c r="AA12" i="82" a="1"/>
  <c r="AA12" i="82" s="1"/>
  <c r="U12" i="82" a="1"/>
  <c r="U12" i="82" s="1"/>
  <c r="AC12" i="82" a="1"/>
  <c r="AC12" i="82" s="1"/>
  <c r="R12" i="82" a="1"/>
  <c r="R12" i="82" s="1"/>
  <c r="AF12" i="82" a="1"/>
  <c r="AF12" i="82" s="1"/>
  <c r="G10" i="85"/>
  <c r="I10" i="85"/>
  <c r="J10" i="85"/>
  <c r="H10" i="85"/>
  <c r="L9" i="77"/>
  <c r="N9" i="77"/>
  <c r="M9" i="77"/>
  <c r="O9" i="77"/>
  <c r="C8" i="71"/>
  <c r="E8" i="71"/>
  <c r="D8" i="71"/>
  <c r="N10" i="84"/>
  <c r="L10" i="84"/>
  <c r="O10" i="84"/>
  <c r="S10" i="84" s="1" a="1"/>
  <c r="S10" i="84" s="1"/>
  <c r="M10" i="84"/>
  <c r="L9" i="74"/>
  <c r="N9" i="74"/>
  <c r="M9" i="74"/>
  <c r="AE9" i="74" s="1" a="1"/>
  <c r="AE9" i="74" s="1"/>
  <c r="O9" i="74"/>
  <c r="AH12" i="73" a="1"/>
  <c r="AH12" i="73" s="1"/>
  <c r="AF12" i="73" a="1"/>
  <c r="AF12" i="73" s="1"/>
  <c r="S12" i="73" a="1"/>
  <c r="S12" i="73" s="1"/>
  <c r="AB12" i="73" a="1"/>
  <c r="AB12" i="73" s="1"/>
  <c r="AC12" i="73" a="1"/>
  <c r="AC12" i="73" s="1"/>
  <c r="D10" i="73"/>
  <c r="E10" i="73"/>
  <c r="C10" i="73"/>
  <c r="C6" i="77"/>
  <c r="E6" i="77"/>
  <c r="D6" i="77"/>
  <c r="E4" i="83"/>
  <c r="C4" i="83"/>
  <c r="D4" i="83"/>
  <c r="M2" i="84"/>
  <c r="L2" i="84"/>
  <c r="O2" i="84"/>
  <c r="AB2" i="84" s="1" a="1"/>
  <c r="AB2" i="84" s="1"/>
  <c r="N2" i="84"/>
  <c r="I5" i="83"/>
  <c r="G5" i="83"/>
  <c r="J5" i="83"/>
  <c r="H5" i="83"/>
  <c r="D6" i="83"/>
  <c r="C6" i="83"/>
  <c r="E6" i="83"/>
  <c r="M6" i="82"/>
  <c r="AJ6" i="82" s="1" a="1"/>
  <c r="AJ6" i="82" s="1"/>
  <c r="L6" i="82"/>
  <c r="O6" i="82"/>
  <c r="AA6" i="82" s="1" a="1"/>
  <c r="AA6" i="82" s="1"/>
  <c r="N6" i="82"/>
  <c r="N6" i="73"/>
  <c r="M6" i="73"/>
  <c r="L6" i="73"/>
  <c r="O6" i="73"/>
  <c r="H7" i="81"/>
  <c r="G7" i="81"/>
  <c r="J7" i="81"/>
  <c r="I7" i="81"/>
  <c r="AD12" i="80" a="1"/>
  <c r="AD12" i="80" s="1"/>
  <c r="AB12" i="80" a="1"/>
  <c r="AB12" i="80" s="1"/>
  <c r="AC12" i="80" a="1"/>
  <c r="AC12" i="80" s="1"/>
  <c r="S12" i="80" a="1"/>
  <c r="S12" i="80" s="1"/>
  <c r="V12" i="80" a="1"/>
  <c r="V12" i="80" s="1"/>
  <c r="M10" i="76"/>
  <c r="L10" i="76"/>
  <c r="AF10" i="76" s="1" a="1"/>
  <c r="AF10" i="76" s="1"/>
  <c r="O10" i="76"/>
  <c r="N10" i="76"/>
  <c r="AD10" i="76" s="1" a="1"/>
  <c r="AD10" i="76" s="1"/>
  <c r="G2" i="83"/>
  <c r="I2" i="83"/>
  <c r="H2" i="83"/>
  <c r="J2" i="83"/>
  <c r="J8" i="78"/>
  <c r="H8" i="78"/>
  <c r="I8" i="78"/>
  <c r="G8" i="78"/>
  <c r="E6" i="85"/>
  <c r="D6" i="85"/>
  <c r="C6" i="85"/>
  <c r="D11" i="85"/>
  <c r="E11" i="85"/>
  <c r="C11" i="85"/>
  <c r="J9" i="85"/>
  <c r="I9" i="85"/>
  <c r="G9" i="85"/>
  <c r="H9" i="85"/>
  <c r="M10" i="85"/>
  <c r="AH10" i="85" s="1" a="1"/>
  <c r="AH10" i="85" s="1"/>
  <c r="O10" i="85"/>
  <c r="N10" i="85"/>
  <c r="Z10" i="85" s="1" a="1"/>
  <c r="Z10" i="85" s="1"/>
  <c r="L10" i="85"/>
  <c r="I4" i="82"/>
  <c r="H4" i="82"/>
  <c r="G4" i="82"/>
  <c r="J4" i="82"/>
  <c r="M5" i="85"/>
  <c r="L5" i="85"/>
  <c r="N5" i="85"/>
  <c r="O5" i="85"/>
  <c r="V5" i="85" a="1"/>
  <c r="V5" i="85" s="1"/>
  <c r="N8" i="84"/>
  <c r="M8" i="84"/>
  <c r="O8" i="84"/>
  <c r="L8" i="84"/>
  <c r="X8" i="84" s="1" a="1"/>
  <c r="X8" i="84" s="1"/>
  <c r="I7" i="85"/>
  <c r="H7" i="85"/>
  <c r="G7" i="85"/>
  <c r="J7" i="85"/>
  <c r="G8" i="83"/>
  <c r="H8" i="83"/>
  <c r="J8" i="83"/>
  <c r="I8" i="83"/>
  <c r="M5" i="86"/>
  <c r="L5" i="86"/>
  <c r="N5" i="86"/>
  <c r="AH5" i="86" s="1" a="1"/>
  <c r="AH5" i="86" s="1"/>
  <c r="O5" i="86"/>
  <c r="E9" i="80"/>
  <c r="C9" i="80"/>
  <c r="D9" i="80"/>
  <c r="I11" i="84"/>
  <c r="H11" i="84"/>
  <c r="J11" i="84"/>
  <c r="G11" i="84"/>
  <c r="C10" i="80"/>
  <c r="E10" i="80"/>
  <c r="D10" i="80"/>
  <c r="I5" i="82"/>
  <c r="G5" i="82"/>
  <c r="J5" i="82"/>
  <c r="H5" i="82"/>
  <c r="N7" i="82"/>
  <c r="M7" i="82"/>
  <c r="L7" i="82"/>
  <c r="O7" i="82"/>
  <c r="J11" i="76"/>
  <c r="I11" i="76"/>
  <c r="H11" i="76"/>
  <c r="G11" i="76"/>
  <c r="C4" i="81"/>
  <c r="E4" i="81"/>
  <c r="D4" i="81"/>
  <c r="N3" i="81"/>
  <c r="M3" i="81"/>
  <c r="L3" i="81"/>
  <c r="O3" i="81"/>
  <c r="AB3" i="81" a="1"/>
  <c r="AB3" i="81" s="1"/>
  <c r="AA12" i="74" a="1"/>
  <c r="AA12" i="74" s="1"/>
  <c r="Y12" i="74" a="1"/>
  <c r="Y12" i="74" s="1"/>
  <c r="AH12" i="74" a="1"/>
  <c r="AH12" i="74" s="1"/>
  <c r="U12" i="74" a="1"/>
  <c r="U12" i="74" s="1"/>
  <c r="X12" i="74" a="1"/>
  <c r="X12" i="74" s="1"/>
  <c r="G10" i="76"/>
  <c r="J10" i="76"/>
  <c r="H10" i="76"/>
  <c r="I10" i="76"/>
  <c r="R12" i="81" a="1"/>
  <c r="R12" i="81" s="1"/>
  <c r="AJ12" i="81" a="1"/>
  <c r="AJ12" i="81" s="1"/>
  <c r="AA12" i="81" a="1"/>
  <c r="AA12" i="81" s="1"/>
  <c r="AI12" i="81" a="1"/>
  <c r="AI12" i="81" s="1"/>
  <c r="U12" i="81" a="1"/>
  <c r="U12" i="81" s="1"/>
  <c r="L2" i="80"/>
  <c r="AC2" i="80" s="1" a="1"/>
  <c r="AC2" i="80" s="1"/>
  <c r="M2" i="80"/>
  <c r="O2" i="80"/>
  <c r="N2" i="80"/>
  <c r="M11" i="75"/>
  <c r="T11" i="75" s="1" a="1"/>
  <c r="T11" i="75" s="1"/>
  <c r="L11" i="75"/>
  <c r="O11" i="75"/>
  <c r="N11" i="75"/>
  <c r="Z11" i="75" a="1"/>
  <c r="Z11" i="75" s="1"/>
  <c r="C5" i="79"/>
  <c r="E5" i="79"/>
  <c r="D5" i="79"/>
  <c r="M3" i="76"/>
  <c r="L3" i="76"/>
  <c r="O3" i="76"/>
  <c r="N3" i="76"/>
  <c r="N3" i="79"/>
  <c r="L3" i="79"/>
  <c r="O3" i="79"/>
  <c r="M3" i="79"/>
  <c r="AC3" i="79" s="1" a="1"/>
  <c r="AC3" i="79" s="1"/>
  <c r="C7" i="73"/>
  <c r="D7" i="73"/>
  <c r="E7" i="73"/>
  <c r="M6" i="84"/>
  <c r="L6" i="84"/>
  <c r="N6" i="84"/>
  <c r="T6" i="84" s="1" a="1"/>
  <c r="T6" i="84" s="1"/>
  <c r="O6" i="84"/>
  <c r="E9" i="84"/>
  <c r="D9" i="84"/>
  <c r="C9" i="84"/>
  <c r="N4" i="84"/>
  <c r="M4" i="84"/>
  <c r="L4" i="84"/>
  <c r="Y4" i="84" s="1" a="1"/>
  <c r="Y4" i="84" s="1"/>
  <c r="O4" i="84"/>
  <c r="G6" i="83"/>
  <c r="J6" i="83"/>
  <c r="I6" i="83"/>
  <c r="H6" i="83"/>
  <c r="E5" i="83"/>
  <c r="D5" i="83"/>
  <c r="C5" i="83"/>
  <c r="C2" i="80"/>
  <c r="E2" i="80"/>
  <c r="D2" i="80"/>
  <c r="C11" i="84"/>
  <c r="D11" i="84"/>
  <c r="E11" i="84"/>
  <c r="M9" i="73"/>
  <c r="L9" i="73"/>
  <c r="AC9" i="73" s="1" a="1"/>
  <c r="AC9" i="73" s="1"/>
  <c r="O9" i="73"/>
  <c r="N9" i="73"/>
  <c r="O10" i="77"/>
  <c r="N10" i="77"/>
  <c r="M10" i="77"/>
  <c r="T10" i="77" s="1" a="1"/>
  <c r="T10" i="77" s="1"/>
  <c r="L10" i="77"/>
  <c r="J3" i="79"/>
  <c r="I3" i="79"/>
  <c r="H3" i="79"/>
  <c r="G3" i="79"/>
  <c r="D9" i="74"/>
  <c r="C9" i="74"/>
  <c r="E9" i="74"/>
  <c r="G11" i="79"/>
  <c r="J11" i="79"/>
  <c r="I11" i="79"/>
  <c r="H11" i="79"/>
  <c r="L7" i="73"/>
  <c r="N7" i="73"/>
  <c r="O7" i="73"/>
  <c r="M7" i="73"/>
  <c r="H8" i="75"/>
  <c r="J8" i="75"/>
  <c r="I8" i="75"/>
  <c r="G8" i="75"/>
  <c r="E5" i="73"/>
  <c r="C5" i="73"/>
  <c r="D5" i="73"/>
  <c r="C8" i="74"/>
  <c r="E8" i="74"/>
  <c r="D8" i="74"/>
  <c r="O2" i="82"/>
  <c r="N2" i="82"/>
  <c r="M2" i="82"/>
  <c r="L2" i="82"/>
  <c r="AG2" i="82" s="1" a="1"/>
  <c r="AG2" i="82" s="1"/>
  <c r="G8" i="86"/>
  <c r="I8" i="86"/>
  <c r="H8" i="86"/>
  <c r="J8" i="86"/>
  <c r="C5" i="81"/>
  <c r="D5" i="81"/>
  <c r="E5" i="81"/>
  <c r="L4" i="73"/>
  <c r="N4" i="73"/>
  <c r="O4" i="73"/>
  <c r="M4" i="73"/>
  <c r="O10" i="83"/>
  <c r="N10" i="83"/>
  <c r="L10" i="83"/>
  <c r="T10" i="83" s="1" a="1"/>
  <c r="T10" i="83" s="1"/>
  <c r="M10" i="83"/>
  <c r="Y10" i="83" a="1"/>
  <c r="Y10" i="83" s="1"/>
  <c r="C7" i="80"/>
  <c r="D7" i="80"/>
  <c r="E7" i="80"/>
  <c r="D11" i="75"/>
  <c r="E11" i="75"/>
  <c r="C11" i="75"/>
  <c r="N7" i="84"/>
  <c r="L7" i="84"/>
  <c r="AI7" i="84" s="1" a="1"/>
  <c r="AI7" i="84" s="1"/>
  <c r="O7" i="84"/>
  <c r="M7" i="84"/>
  <c r="H9" i="77"/>
  <c r="I9" i="77"/>
  <c r="G9" i="77"/>
  <c r="J9" i="77"/>
  <c r="G6" i="84"/>
  <c r="J6" i="84"/>
  <c r="H6" i="84"/>
  <c r="I6" i="84"/>
  <c r="E10" i="84"/>
  <c r="D10" i="84"/>
  <c r="C10" i="84"/>
  <c r="N6" i="71"/>
  <c r="M6" i="71"/>
  <c r="O6" i="71"/>
  <c r="V6" i="71" s="1" a="1"/>
  <c r="V6" i="71" s="1"/>
  <c r="L6" i="71"/>
  <c r="L7" i="75"/>
  <c r="O7" i="75"/>
  <c r="M7" i="75"/>
  <c r="N7" i="75"/>
  <c r="O3" i="73"/>
  <c r="N3" i="73"/>
  <c r="M3" i="73"/>
  <c r="L3" i="73"/>
  <c r="V3" i="73" a="1"/>
  <c r="V3" i="73" s="1"/>
  <c r="O10" i="86"/>
  <c r="N10" i="86"/>
  <c r="M10" i="86"/>
  <c r="L10" i="86"/>
  <c r="AG10" i="86" s="1" a="1"/>
  <c r="AG10" i="86" s="1"/>
  <c r="D2" i="77"/>
  <c r="C2" i="77"/>
  <c r="E2" i="77"/>
  <c r="C6" i="73"/>
  <c r="E6" i="73"/>
  <c r="D6" i="73"/>
  <c r="I7" i="75"/>
  <c r="H7" i="75"/>
  <c r="G7" i="75"/>
  <c r="J7" i="75"/>
  <c r="N4" i="85"/>
  <c r="M4" i="85"/>
  <c r="L4" i="85"/>
  <c r="O4" i="85"/>
  <c r="M5" i="79"/>
  <c r="L5" i="79"/>
  <c r="U5" i="79" s="1" a="1"/>
  <c r="U5" i="79" s="1"/>
  <c r="O5" i="79"/>
  <c r="N5" i="79"/>
  <c r="Y5" i="79" a="1"/>
  <c r="Y5" i="79" s="1"/>
  <c r="I4" i="83"/>
  <c r="H4" i="83"/>
  <c r="J4" i="83"/>
  <c r="G4" i="83"/>
  <c r="G4" i="85"/>
  <c r="J4" i="85"/>
  <c r="I4" i="85"/>
  <c r="H4" i="85"/>
  <c r="J8" i="80"/>
  <c r="I8" i="80"/>
  <c r="G8" i="80"/>
  <c r="H8" i="80"/>
  <c r="G9" i="81"/>
  <c r="J9" i="81"/>
  <c r="I9" i="81"/>
  <c r="H9" i="81"/>
  <c r="E4" i="78"/>
  <c r="D4" i="78"/>
  <c r="C4" i="78"/>
  <c r="G9" i="80"/>
  <c r="J9" i="80"/>
  <c r="H9" i="80"/>
  <c r="I9" i="80"/>
  <c r="M6" i="77"/>
  <c r="V6" i="77" s="1" a="1"/>
  <c r="V6" i="77" s="1"/>
  <c r="O6" i="77"/>
  <c r="N6" i="77"/>
  <c r="L6" i="77"/>
  <c r="W6" i="77" a="1"/>
  <c r="W6" i="77" s="1"/>
  <c r="L7" i="86"/>
  <c r="M7" i="86"/>
  <c r="AG7" i="86" s="1" a="1"/>
  <c r="AG7" i="86" s="1"/>
  <c r="O7" i="86"/>
  <c r="N7" i="86"/>
  <c r="J4" i="84"/>
  <c r="I4" i="84"/>
  <c r="H4" i="84"/>
  <c r="G4" i="84"/>
  <c r="D10" i="77"/>
  <c r="C10" i="77"/>
  <c r="E10" i="77"/>
  <c r="O9" i="75"/>
  <c r="N9" i="75"/>
  <c r="M9" i="75"/>
  <c r="L9" i="75"/>
  <c r="V9" i="75" s="1" a="1"/>
  <c r="V9" i="75" s="1"/>
  <c r="I11" i="80"/>
  <c r="H11" i="80"/>
  <c r="J11" i="80"/>
  <c r="G11" i="80"/>
  <c r="C10" i="82"/>
  <c r="E10" i="82"/>
  <c r="D10" i="82"/>
  <c r="O11" i="73"/>
  <c r="M11" i="73"/>
  <c r="AB11" i="73" s="1" a="1"/>
  <c r="AB11" i="73" s="1"/>
  <c r="L11" i="73"/>
  <c r="N11" i="73"/>
  <c r="W11" i="73" s="1" a="1"/>
  <c r="W11" i="73" s="1"/>
  <c r="D11" i="76"/>
  <c r="C11" i="76"/>
  <c r="E11" i="76"/>
  <c r="N2" i="85"/>
  <c r="M2" i="85"/>
  <c r="L2" i="85"/>
  <c r="O2" i="85"/>
  <c r="AH2" i="85" s="1" a="1"/>
  <c r="AH2" i="85" s="1"/>
  <c r="H10" i="84"/>
  <c r="G10" i="84"/>
  <c r="J10" i="84"/>
  <c r="I10" i="84"/>
  <c r="M8" i="86"/>
  <c r="N8" i="86"/>
  <c r="L8" i="86"/>
  <c r="Z8" i="86" s="1" a="1"/>
  <c r="Z8" i="86" s="1"/>
  <c r="O8" i="86"/>
  <c r="N2" i="74"/>
  <c r="L2" i="74"/>
  <c r="M2" i="74"/>
  <c r="V2" i="74" s="1" a="1"/>
  <c r="V2" i="74" s="1"/>
  <c r="O2" i="74"/>
  <c r="N9" i="76"/>
  <c r="M9" i="76"/>
  <c r="L9" i="76"/>
  <c r="AD9" i="76" s="1" a="1"/>
  <c r="AD9" i="76" s="1"/>
  <c r="O9" i="76"/>
  <c r="U12" i="76" a="1"/>
  <c r="U12" i="76" s="1"/>
  <c r="AC12" i="76" a="1"/>
  <c r="AC12" i="76" s="1"/>
  <c r="N2" i="77"/>
  <c r="L2" i="77"/>
  <c r="M2" i="77"/>
  <c r="O2" i="77"/>
  <c r="C11" i="81"/>
  <c r="E11" i="81"/>
  <c r="D11" i="81"/>
  <c r="L6" i="80"/>
  <c r="M6" i="80"/>
  <c r="O6" i="80"/>
  <c r="N6" i="80"/>
  <c r="H2" i="75"/>
  <c r="I2" i="75"/>
  <c r="G2" i="75"/>
  <c r="J2" i="75"/>
  <c r="G5" i="75"/>
  <c r="J5" i="75"/>
  <c r="H5" i="75"/>
  <c r="I5" i="75"/>
  <c r="D11" i="79"/>
  <c r="C11" i="79"/>
  <c r="E11" i="79"/>
  <c r="D5" i="76"/>
  <c r="C5" i="76"/>
  <c r="E5" i="76"/>
  <c r="D3" i="78"/>
  <c r="C3" i="78"/>
  <c r="E3" i="78"/>
  <c r="J11" i="78"/>
  <c r="I11" i="78"/>
  <c r="G11" i="78"/>
  <c r="H11" i="78"/>
  <c r="H4" i="74"/>
  <c r="G4" i="74"/>
  <c r="J4" i="74"/>
  <c r="I4" i="74"/>
  <c r="G11" i="83"/>
  <c r="I11" i="83"/>
  <c r="H11" i="83"/>
  <c r="J11" i="83"/>
  <c r="L2" i="83"/>
  <c r="O2" i="83"/>
  <c r="N2" i="83"/>
  <c r="M2" i="83"/>
  <c r="C3" i="75"/>
  <c r="E3" i="75"/>
  <c r="D3" i="75"/>
  <c r="C2" i="76"/>
  <c r="E2" i="76"/>
  <c r="D2" i="76"/>
  <c r="J9" i="75"/>
  <c r="I9" i="75"/>
  <c r="H9" i="75"/>
  <c r="G9" i="75"/>
  <c r="C8" i="76"/>
  <c r="E8" i="76"/>
  <c r="D8" i="76"/>
  <c r="C9" i="73"/>
  <c r="E9" i="73"/>
  <c r="D9" i="73"/>
  <c r="G3" i="86"/>
  <c r="I3" i="86"/>
  <c r="J3" i="86"/>
  <c r="H3" i="86"/>
  <c r="C3" i="77"/>
  <c r="E3" i="77"/>
  <c r="D3" i="77"/>
  <c r="Z12" i="77" a="1"/>
  <c r="Z12" i="77" s="1"/>
  <c r="AH12" i="82" a="1"/>
  <c r="AH12" i="82" s="1"/>
  <c r="X12" i="82" a="1"/>
  <c r="X12" i="82" s="1"/>
  <c r="AD12" i="82" a="1"/>
  <c r="AD12" i="82" s="1"/>
  <c r="I7" i="86"/>
  <c r="H7" i="86"/>
  <c r="G7" i="86"/>
  <c r="J7" i="86"/>
  <c r="AJ12" i="85" a="1"/>
  <c r="AJ12" i="85" s="1"/>
  <c r="AA12" i="85" a="1"/>
  <c r="AA12" i="85" s="1"/>
  <c r="AF12" i="85" a="1"/>
  <c r="AF12" i="85" s="1"/>
  <c r="AC12" i="85" a="1"/>
  <c r="AC12" i="85" s="1"/>
  <c r="AH12" i="85" a="1"/>
  <c r="AH12" i="85" s="1"/>
  <c r="W12" i="85" a="1"/>
  <c r="W12" i="85" s="1"/>
  <c r="AB12" i="85" a="1"/>
  <c r="AB12" i="85" s="1"/>
  <c r="S12" i="85" a="1"/>
  <c r="S12" i="85" s="1"/>
  <c r="X12" i="85" a="1"/>
  <c r="X12" i="85" s="1"/>
  <c r="U12" i="85" a="1"/>
  <c r="U12" i="85" s="1"/>
  <c r="V12" i="85" a="1"/>
  <c r="V12" i="85" s="1"/>
  <c r="Q12" i="85" a="1"/>
  <c r="Q12" i="85" s="1"/>
  <c r="Y12" i="85" a="1"/>
  <c r="Y12" i="85" s="1"/>
  <c r="AG12" i="85" a="1"/>
  <c r="AG12" i="85" s="1"/>
  <c r="AD12" i="85" a="1"/>
  <c r="AD12" i="85" s="1"/>
  <c r="R12" i="85" a="1"/>
  <c r="R12" i="85" s="1"/>
  <c r="AE12" i="85" a="1"/>
  <c r="AE12" i="85" s="1"/>
  <c r="Z12" i="85" a="1"/>
  <c r="Z12" i="85" s="1"/>
  <c r="T12" i="85" a="1"/>
  <c r="T12" i="85" s="1"/>
  <c r="AI12" i="85" a="1"/>
  <c r="AI12" i="85" s="1"/>
  <c r="G7" i="73"/>
  <c r="J7" i="73"/>
  <c r="H7" i="73"/>
  <c r="I7" i="73"/>
  <c r="H2" i="82"/>
  <c r="G2" i="82"/>
  <c r="I2" i="82"/>
  <c r="J2" i="82"/>
  <c r="AI12" i="73" a="1"/>
  <c r="AI12" i="73" s="1"/>
  <c r="X12" i="73" a="1"/>
  <c r="X12" i="73" s="1"/>
  <c r="AJ12" i="84" a="1"/>
  <c r="AJ12" i="84" s="1"/>
  <c r="AA12" i="84" a="1"/>
  <c r="AA12" i="84" s="1"/>
  <c r="AF12" i="84" a="1"/>
  <c r="AF12" i="84" s="1"/>
  <c r="AD12" i="84" a="1"/>
  <c r="AD12" i="84" s="1"/>
  <c r="R12" i="84" a="1"/>
  <c r="R12" i="84" s="1"/>
  <c r="W12" i="84" a="1"/>
  <c r="W12" i="84" s="1"/>
  <c r="AB12" i="84" a="1"/>
  <c r="AB12" i="84" s="1"/>
  <c r="S12" i="84" a="1"/>
  <c r="S12" i="84" s="1"/>
  <c r="X12" i="84" a="1"/>
  <c r="X12" i="84" s="1"/>
  <c r="AG12" i="84" a="1"/>
  <c r="AG12" i="84" s="1"/>
  <c r="AC12" i="84" a="1"/>
  <c r="AC12" i="84" s="1"/>
  <c r="AH12" i="84" a="1"/>
  <c r="AH12" i="84" s="1"/>
  <c r="T12" i="84" a="1"/>
  <c r="T12" i="84" s="1"/>
  <c r="V12" i="84" a="1"/>
  <c r="V12" i="84" s="1"/>
  <c r="AI12" i="84" a="1"/>
  <c r="AI12" i="84" s="1"/>
  <c r="Q12" i="84" a="1"/>
  <c r="Q12" i="84" s="1"/>
  <c r="U12" i="84" a="1"/>
  <c r="U12" i="84" s="1"/>
  <c r="Z12" i="84" a="1"/>
  <c r="Z12" i="84" s="1"/>
  <c r="AE12" i="84" a="1"/>
  <c r="AE12" i="84" s="1"/>
  <c r="Y12" i="84" a="1"/>
  <c r="Y12" i="84" s="1"/>
  <c r="N9" i="83"/>
  <c r="L9" i="83"/>
  <c r="AJ9" i="83" s="1" a="1"/>
  <c r="AJ9" i="83" s="1"/>
  <c r="M9" i="83"/>
  <c r="O9" i="83"/>
  <c r="O9" i="78"/>
  <c r="N9" i="78"/>
  <c r="L9" i="78"/>
  <c r="M9" i="78"/>
  <c r="G2" i="76"/>
  <c r="I2" i="76"/>
  <c r="J2" i="76"/>
  <c r="H2" i="76"/>
  <c r="C7" i="77"/>
  <c r="E7" i="77"/>
  <c r="D7" i="77"/>
  <c r="C8" i="77"/>
  <c r="E8" i="77"/>
  <c r="D8" i="77"/>
  <c r="I11" i="73"/>
  <c r="G11" i="73"/>
  <c r="J11" i="73"/>
  <c r="H11" i="73"/>
  <c r="M4" i="82"/>
  <c r="L4" i="82"/>
  <c r="N4" i="82"/>
  <c r="O4" i="82"/>
  <c r="AA12" i="80" a="1"/>
  <c r="AA12" i="80" s="1"/>
  <c r="U12" i="80" a="1"/>
  <c r="U12" i="80" s="1"/>
  <c r="I9" i="76"/>
  <c r="H9" i="76"/>
  <c r="G9" i="76"/>
  <c r="J9" i="76"/>
  <c r="G2" i="80"/>
  <c r="I2" i="80"/>
  <c r="J2" i="80"/>
  <c r="H2" i="80"/>
  <c r="G5" i="86"/>
  <c r="H5" i="86"/>
  <c r="J5" i="86"/>
  <c r="I5" i="86"/>
  <c r="M8" i="77"/>
  <c r="L8" i="77"/>
  <c r="O8" i="77"/>
  <c r="N8" i="77"/>
  <c r="Q8" i="77" a="1"/>
  <c r="Q8" i="77" s="1"/>
  <c r="E3" i="79"/>
  <c r="D3" i="79"/>
  <c r="C3" i="79"/>
  <c r="L4" i="74"/>
  <c r="O4" i="74"/>
  <c r="N4" i="74"/>
  <c r="M4" i="74"/>
  <c r="AD4" i="74" a="1"/>
  <c r="AD4" i="74" s="1"/>
  <c r="M3" i="74"/>
  <c r="L3" i="74"/>
  <c r="O3" i="74"/>
  <c r="N3" i="74"/>
  <c r="L7" i="78"/>
  <c r="O7" i="78"/>
  <c r="N7" i="78"/>
  <c r="M7" i="78"/>
  <c r="AG7" i="78" s="1" a="1"/>
  <c r="AG7" i="78" s="1"/>
  <c r="H3" i="71"/>
  <c r="G3" i="71"/>
  <c r="I3" i="71"/>
  <c r="J3" i="71"/>
  <c r="E5" i="82"/>
  <c r="D5" i="82"/>
  <c r="C5" i="82"/>
  <c r="M8" i="82"/>
  <c r="L8" i="82"/>
  <c r="AF8" i="82" s="1" a="1"/>
  <c r="AF8" i="82" s="1"/>
  <c r="N8" i="82"/>
  <c r="O8" i="82"/>
  <c r="AB8" i="82" s="1" a="1"/>
  <c r="AB8" i="82" s="1"/>
  <c r="AB12" i="75" a="1"/>
  <c r="AB12" i="75" s="1"/>
  <c r="W12" i="75" a="1"/>
  <c r="W12" i="75" s="1"/>
  <c r="AA12" i="75" a="1"/>
  <c r="AA12" i="75" s="1"/>
  <c r="T12" i="75" a="1"/>
  <c r="T12" i="75" s="1"/>
  <c r="H9" i="73"/>
  <c r="G9" i="73"/>
  <c r="I9" i="73"/>
  <c r="J9" i="73"/>
  <c r="AG12" i="76" a="1"/>
  <c r="AG12" i="76" s="1"/>
  <c r="AH12" i="76" a="1"/>
  <c r="AH12" i="76" s="1"/>
  <c r="T12" i="76" a="1"/>
  <c r="T12" i="76" s="1"/>
  <c r="AI12" i="76" a="1"/>
  <c r="AI12" i="76" s="1"/>
  <c r="C7" i="86"/>
  <c r="E7" i="86"/>
  <c r="D7" i="86"/>
  <c r="J4" i="81"/>
  <c r="I4" i="81"/>
  <c r="H4" i="81"/>
  <c r="G4" i="81"/>
  <c r="D2" i="78"/>
  <c r="E2" i="78"/>
  <c r="C2" i="78"/>
  <c r="N10" i="79"/>
  <c r="M10" i="79"/>
  <c r="AG10" i="79" s="1" a="1"/>
  <c r="AG10" i="79" s="1"/>
  <c r="L10" i="79"/>
  <c r="O10" i="79"/>
  <c r="O4" i="71"/>
  <c r="M4" i="71"/>
  <c r="N4" i="71"/>
  <c r="W4" i="71" s="1" a="1"/>
  <c r="W4" i="71" s="1"/>
  <c r="L4" i="71"/>
  <c r="L2" i="81"/>
  <c r="O2" i="81"/>
  <c r="X2" i="81" s="1" a="1"/>
  <c r="X2" i="81" s="1"/>
  <c r="N2" i="81"/>
  <c r="M2" i="81"/>
  <c r="AE2" i="81" s="1" a="1"/>
  <c r="AE2" i="81" s="1"/>
  <c r="G9" i="82"/>
  <c r="J9" i="82"/>
  <c r="I9" i="82"/>
  <c r="H9" i="82"/>
  <c r="C2" i="71"/>
  <c r="E2" i="71"/>
  <c r="D2" i="71"/>
  <c r="G11" i="77"/>
  <c r="H11" i="77"/>
  <c r="J11" i="77"/>
  <c r="I11" i="77"/>
  <c r="C6" i="78"/>
  <c r="E6" i="78"/>
  <c r="D6" i="78"/>
  <c r="G7" i="80"/>
  <c r="I7" i="80"/>
  <c r="H7" i="80"/>
  <c r="J7" i="80"/>
  <c r="O3" i="78"/>
  <c r="N3" i="78"/>
  <c r="M3" i="78"/>
  <c r="AF3" i="78" s="1" a="1"/>
  <c r="AF3" i="78" s="1"/>
  <c r="L3" i="78"/>
  <c r="Y3" i="78" a="1"/>
  <c r="Y3" i="78" s="1"/>
  <c r="C11" i="71"/>
  <c r="E11" i="71"/>
  <c r="D11" i="71"/>
  <c r="O6" i="74"/>
  <c r="N6" i="74"/>
  <c r="L6" i="74"/>
  <c r="M6" i="74"/>
  <c r="U6" i="74" a="1"/>
  <c r="U6" i="74" s="1"/>
  <c r="Q12" i="83" a="1"/>
  <c r="Q12" i="83" s="1"/>
  <c r="AF12" i="83" a="1"/>
  <c r="AF12" i="83" s="1"/>
  <c r="AB12" i="83" a="1"/>
  <c r="AB12" i="83" s="1"/>
  <c r="W12" i="83" a="1"/>
  <c r="W12" i="83" s="1"/>
  <c r="U12" i="83" a="1"/>
  <c r="U12" i="83" s="1"/>
  <c r="X12" i="83" a="1"/>
  <c r="X12" i="83" s="1"/>
  <c r="V12" i="83" a="1"/>
  <c r="V12" i="83" s="1"/>
  <c r="Z12" i="83" a="1"/>
  <c r="Z12" i="83" s="1"/>
  <c r="AI12" i="83" a="1"/>
  <c r="AI12" i="83" s="1"/>
  <c r="T12" i="83" a="1"/>
  <c r="T12" i="83" s="1"/>
  <c r="AE12" i="83" a="1"/>
  <c r="AE12" i="83" s="1"/>
  <c r="AH12" i="83" a="1"/>
  <c r="AH12" i="83" s="1"/>
  <c r="Y12" i="83" a="1"/>
  <c r="Y12" i="83" s="1"/>
  <c r="AA12" i="83" a="1"/>
  <c r="AA12" i="83" s="1"/>
  <c r="AJ12" i="83" a="1"/>
  <c r="AJ12" i="83" s="1"/>
  <c r="S12" i="83" a="1"/>
  <c r="S12" i="83" s="1"/>
  <c r="AD12" i="83" a="1"/>
  <c r="AD12" i="83" s="1"/>
  <c r="AC12" i="83" a="1"/>
  <c r="AC12" i="83" s="1"/>
  <c r="R12" i="83" a="1"/>
  <c r="R12" i="83" s="1"/>
  <c r="AG12" i="83" a="1"/>
  <c r="AG12" i="83" s="1"/>
  <c r="M5" i="73"/>
  <c r="O5" i="73"/>
  <c r="L5" i="73"/>
  <c r="N5" i="73"/>
  <c r="R5" i="73" s="1" a="1"/>
  <c r="R5" i="73" s="1"/>
  <c r="E8" i="75"/>
  <c r="C8" i="75"/>
  <c r="D8" i="75"/>
  <c r="D4" i="73"/>
  <c r="C4" i="73"/>
  <c r="E4" i="73"/>
  <c r="D10" i="71"/>
  <c r="C10" i="71"/>
  <c r="E10" i="71"/>
  <c r="C3" i="73"/>
  <c r="I3" i="73"/>
  <c r="H3" i="73"/>
  <c r="D3" i="73"/>
  <c r="J3" i="73"/>
  <c r="E3" i="73"/>
  <c r="G3" i="73"/>
  <c r="N9" i="86"/>
  <c r="M9" i="86"/>
  <c r="L9" i="86"/>
  <c r="AG9" i="86" s="1" a="1"/>
  <c r="AG9" i="86" s="1"/>
  <c r="O9" i="86"/>
  <c r="AH12" i="86" a="1"/>
  <c r="AH12" i="86" s="1"/>
  <c r="X12" i="86" a="1"/>
  <c r="X12" i="86" s="1"/>
  <c r="S12" i="86" a="1"/>
  <c r="S12" i="86" s="1"/>
  <c r="T12" i="86" a="1"/>
  <c r="T12" i="86" s="1"/>
  <c r="C7" i="78"/>
  <c r="E7" i="78"/>
  <c r="D7" i="78"/>
  <c r="AI12" i="77" a="1"/>
  <c r="AI12" i="77" s="1"/>
  <c r="AD12" i="77" a="1"/>
  <c r="AD12" i="77" s="1"/>
  <c r="AC12" i="77" a="1"/>
  <c r="AC12" i="77" s="1"/>
  <c r="Y12" i="77" a="1"/>
  <c r="Y12" i="77" s="1"/>
  <c r="E7" i="85"/>
  <c r="D7" i="85"/>
  <c r="C7" i="85"/>
  <c r="AB12" i="82" a="1"/>
  <c r="AB12" i="82" s="1"/>
  <c r="Y12" i="82" a="1"/>
  <c r="Y12" i="82" s="1"/>
  <c r="Q12" i="82" a="1"/>
  <c r="Q12" i="82" s="1"/>
  <c r="V12" i="82" a="1"/>
  <c r="V12" i="82" s="1"/>
  <c r="N7" i="79"/>
  <c r="M7" i="79"/>
  <c r="AB7" i="79" s="1" a="1"/>
  <c r="AB7" i="79" s="1"/>
  <c r="L7" i="79"/>
  <c r="O7" i="79"/>
  <c r="W7" i="79" s="1" a="1"/>
  <c r="W7" i="79" s="1"/>
  <c r="L4" i="76"/>
  <c r="N4" i="76"/>
  <c r="M4" i="76"/>
  <c r="O4" i="76"/>
  <c r="D3" i="74"/>
  <c r="C3" i="74"/>
  <c r="E3" i="74"/>
  <c r="R12" i="73" a="1"/>
  <c r="R12" i="73" s="1"/>
  <c r="AA12" i="73" a="1"/>
  <c r="AA12" i="73" s="1"/>
  <c r="Y12" i="73" a="1"/>
  <c r="Y12" i="73" s="1"/>
  <c r="AE12" i="73" a="1"/>
  <c r="AE12" i="73" s="1"/>
  <c r="I11" i="74"/>
  <c r="H11" i="74"/>
  <c r="G11" i="74"/>
  <c r="J11" i="74"/>
  <c r="H3" i="84"/>
  <c r="J3" i="84"/>
  <c r="G3" i="84"/>
  <c r="I3" i="84"/>
  <c r="C4" i="75"/>
  <c r="D4" i="75"/>
  <c r="E4" i="75"/>
  <c r="M8" i="78"/>
  <c r="O8" i="78"/>
  <c r="L8" i="78"/>
  <c r="N8" i="78"/>
  <c r="S8" i="78" a="1"/>
  <c r="S8" i="78" s="1"/>
  <c r="O5" i="71"/>
  <c r="N5" i="71"/>
  <c r="M5" i="71"/>
  <c r="L5" i="71"/>
  <c r="AJ5" i="71" s="1" a="1"/>
  <c r="AJ5" i="71" s="1"/>
  <c r="E5" i="77"/>
  <c r="C5" i="77"/>
  <c r="D5" i="77"/>
  <c r="M2" i="71"/>
  <c r="O2" i="71"/>
  <c r="N2" i="71"/>
  <c r="L2" i="71"/>
  <c r="T2" i="71" s="1" a="1"/>
  <c r="T2" i="71" s="1"/>
  <c r="L10" i="71"/>
  <c r="O10" i="71"/>
  <c r="M10" i="71"/>
  <c r="AE10" i="71" s="1" a="1"/>
  <c r="AE10" i="71" s="1"/>
  <c r="N10" i="71"/>
  <c r="C6" i="75"/>
  <c r="E6" i="75"/>
  <c r="D6" i="75"/>
  <c r="H3" i="77"/>
  <c r="G3" i="77"/>
  <c r="J3" i="77"/>
  <c r="I3" i="77"/>
  <c r="R12" i="80" a="1"/>
  <c r="R12" i="80" s="1"/>
  <c r="AJ12" i="80" a="1"/>
  <c r="AJ12" i="80" s="1"/>
  <c r="Z12" i="80" a="1"/>
  <c r="Z12" i="80" s="1"/>
  <c r="Y12" i="80" a="1"/>
  <c r="Y12" i="80" s="1"/>
  <c r="C8" i="81"/>
  <c r="E8" i="81"/>
  <c r="D8" i="81"/>
  <c r="H4" i="79"/>
  <c r="J4" i="79"/>
  <c r="I4" i="79"/>
  <c r="G4" i="79"/>
  <c r="E10" i="81"/>
  <c r="C10" i="81"/>
  <c r="D10" i="81"/>
  <c r="I10" i="82"/>
  <c r="H10" i="82"/>
  <c r="G10" i="82"/>
  <c r="J10" i="82"/>
  <c r="J10" i="80"/>
  <c r="H10" i="80"/>
  <c r="G10" i="80"/>
  <c r="I10" i="80"/>
  <c r="E10" i="75"/>
  <c r="D10" i="75"/>
  <c r="C10" i="75"/>
  <c r="C2" i="79"/>
  <c r="E2" i="79"/>
  <c r="D2" i="79"/>
  <c r="I6" i="76"/>
  <c r="H6" i="76"/>
  <c r="G6" i="76"/>
  <c r="J6" i="76"/>
  <c r="L4" i="79"/>
  <c r="O4" i="79"/>
  <c r="N4" i="79"/>
  <c r="M4" i="79"/>
  <c r="AD4" i="79" s="1" a="1"/>
  <c r="AD4" i="79" s="1"/>
  <c r="M11" i="74"/>
  <c r="L11" i="74"/>
  <c r="O11" i="74"/>
  <c r="N11" i="74"/>
  <c r="D5" i="78"/>
  <c r="C5" i="78"/>
  <c r="E5" i="78"/>
  <c r="I10" i="71"/>
  <c r="J10" i="71"/>
  <c r="G10" i="71"/>
  <c r="H10" i="71"/>
  <c r="C7" i="84"/>
  <c r="E7" i="84"/>
  <c r="D7" i="84"/>
  <c r="H10" i="77"/>
  <c r="G10" i="77"/>
  <c r="I10" i="77"/>
  <c r="J10" i="77"/>
  <c r="C7" i="76"/>
  <c r="D7" i="76"/>
  <c r="E7" i="76"/>
  <c r="H4" i="71"/>
  <c r="J4" i="71"/>
  <c r="G4" i="71"/>
  <c r="I4" i="71"/>
  <c r="H3" i="78"/>
  <c r="J3" i="78"/>
  <c r="G3" i="78"/>
  <c r="I3" i="78"/>
  <c r="L8" i="71"/>
  <c r="O8" i="71"/>
  <c r="N8" i="71"/>
  <c r="M8" i="71"/>
  <c r="O5" i="75"/>
  <c r="S5" i="75" s="1" a="1"/>
  <c r="S5" i="75" s="1"/>
  <c r="L5" i="75"/>
  <c r="N5" i="75"/>
  <c r="M5" i="75"/>
  <c r="Z5" i="75" a="1"/>
  <c r="Z5" i="75" s="1"/>
  <c r="D7" i="75"/>
  <c r="C7" i="75"/>
  <c r="E7" i="75"/>
  <c r="C3" i="76"/>
  <c r="D3" i="76"/>
  <c r="E3" i="76"/>
  <c r="AI12" i="74" a="1"/>
  <c r="AI12" i="74" s="1"/>
  <c r="T12" i="74" a="1"/>
  <c r="T12" i="74" s="1"/>
  <c r="AD12" i="74" a="1"/>
  <c r="AD12" i="74" s="1"/>
  <c r="AE12" i="74" a="1"/>
  <c r="AE12" i="74" s="1"/>
  <c r="X12" i="81" a="1"/>
  <c r="X12" i="81" s="1"/>
  <c r="AG12" i="81" a="1"/>
  <c r="AG12" i="81" s="1"/>
  <c r="V12" i="81" a="1"/>
  <c r="V12" i="81" s="1"/>
  <c r="AH12" i="81" a="1"/>
  <c r="AH12" i="81" s="1"/>
  <c r="E10" i="76"/>
  <c r="D10" i="76"/>
  <c r="C10" i="76"/>
  <c r="E2" i="86"/>
  <c r="D2" i="86"/>
  <c r="C2" i="86"/>
  <c r="D5" i="86"/>
  <c r="C5" i="86"/>
  <c r="E5" i="86"/>
  <c r="D10" i="86"/>
  <c r="C10" i="86"/>
  <c r="E10" i="86"/>
  <c r="D2" i="85"/>
  <c r="C2" i="85"/>
  <c r="E2" i="85"/>
  <c r="E4" i="85"/>
  <c r="D4" i="85"/>
  <c r="C4" i="85"/>
  <c r="C5" i="71"/>
  <c r="E5" i="71"/>
  <c r="D5" i="71"/>
  <c r="C9" i="77"/>
  <c r="D9" i="77"/>
  <c r="E9" i="77"/>
  <c r="L11" i="84"/>
  <c r="O11" i="84"/>
  <c r="N11" i="84"/>
  <c r="M11" i="84"/>
  <c r="L10" i="75"/>
  <c r="O10" i="75"/>
  <c r="U10" i="75" s="1" a="1"/>
  <c r="U10" i="75" s="1"/>
  <c r="N10" i="75"/>
  <c r="M10" i="75"/>
  <c r="C7" i="79"/>
  <c r="E7" i="79"/>
  <c r="D7" i="79"/>
  <c r="N6" i="75"/>
  <c r="M6" i="75"/>
  <c r="L6" i="75"/>
  <c r="AD6" i="75" s="1" a="1"/>
  <c r="AD6" i="75" s="1"/>
  <c r="O6" i="75"/>
  <c r="I9" i="79"/>
  <c r="H9" i="79"/>
  <c r="J9" i="79"/>
  <c r="G9" i="79"/>
  <c r="J10" i="74"/>
  <c r="I10" i="74"/>
  <c r="H10" i="74"/>
  <c r="G10" i="74"/>
  <c r="J4" i="77"/>
  <c r="G4" i="77"/>
  <c r="I4" i="77"/>
  <c r="H4" i="77"/>
  <c r="I7" i="84"/>
  <c r="H7" i="84"/>
  <c r="J7" i="84"/>
  <c r="G7" i="84"/>
  <c r="D4" i="86"/>
  <c r="E4" i="86"/>
  <c r="C4" i="86"/>
  <c r="J5" i="81"/>
  <c r="I5" i="81"/>
  <c r="H5" i="81"/>
  <c r="G5" i="81"/>
  <c r="L11" i="79"/>
  <c r="O11" i="79"/>
  <c r="N11" i="79"/>
  <c r="M11" i="79"/>
  <c r="AH11" i="79" s="1" a="1"/>
  <c r="AH11" i="79" s="1"/>
  <c r="I5" i="74"/>
  <c r="G5" i="74"/>
  <c r="H5" i="74"/>
  <c r="J5" i="74"/>
  <c r="N2" i="79"/>
  <c r="M2" i="79"/>
  <c r="L2" i="79"/>
  <c r="O2" i="79"/>
  <c r="AD2" i="79" a="1"/>
  <c r="AD2" i="79" s="1"/>
  <c r="D11" i="82"/>
  <c r="C11" i="82"/>
  <c r="E11" i="82"/>
  <c r="M11" i="83"/>
  <c r="L11" i="83"/>
  <c r="O11" i="83"/>
  <c r="N11" i="83"/>
  <c r="T11" i="83" a="1"/>
  <c r="T11" i="83" s="1"/>
  <c r="G11" i="86"/>
  <c r="J11" i="86"/>
  <c r="I11" i="86"/>
  <c r="H11" i="86"/>
  <c r="I6" i="75"/>
  <c r="J6" i="75"/>
  <c r="H6" i="75"/>
  <c r="G6" i="75"/>
  <c r="J4" i="76"/>
  <c r="H4" i="76"/>
  <c r="I4" i="76"/>
  <c r="G4" i="76"/>
  <c r="H11" i="71"/>
  <c r="G11" i="71"/>
  <c r="J11" i="71"/>
  <c r="I11" i="71"/>
  <c r="O5" i="80"/>
  <c r="N5" i="80"/>
  <c r="M5" i="80"/>
  <c r="L5" i="80"/>
  <c r="AD5" i="80" s="1" a="1"/>
  <c r="AD5" i="80" s="1"/>
  <c r="E7" i="83"/>
  <c r="D7" i="83"/>
  <c r="C7" i="83"/>
  <c r="N6" i="76"/>
  <c r="M6" i="76"/>
  <c r="L6" i="76"/>
  <c r="AJ6" i="76" s="1" a="1"/>
  <c r="AJ6" i="76" s="1"/>
  <c r="O6" i="76"/>
  <c r="E11" i="73"/>
  <c r="D11" i="73"/>
  <c r="C11" i="73"/>
  <c r="E6" i="79"/>
  <c r="D6" i="79"/>
  <c r="C6" i="79"/>
  <c r="L8" i="79"/>
  <c r="M8" i="79"/>
  <c r="O8" i="79"/>
  <c r="N8" i="79"/>
  <c r="S8" i="79" a="1"/>
  <c r="S8" i="79" s="1"/>
  <c r="O8" i="73"/>
  <c r="L8" i="73"/>
  <c r="M8" i="73"/>
  <c r="N8" i="73"/>
  <c r="AI8" i="73" s="1" a="1"/>
  <c r="AI8" i="73" s="1"/>
  <c r="I2" i="86"/>
  <c r="G2" i="86"/>
  <c r="J2" i="86"/>
  <c r="H2" i="86"/>
  <c r="U12" i="78" a="1"/>
  <c r="U12" i="78" s="1"/>
  <c r="Z12" i="78" a="1"/>
  <c r="Z12" i="78" s="1"/>
  <c r="AE12" i="78" a="1"/>
  <c r="AE12" i="78" s="1"/>
  <c r="Y12" i="78" a="1"/>
  <c r="Y12" i="78" s="1"/>
  <c r="Q12" i="78" a="1"/>
  <c r="Q12" i="78" s="1"/>
  <c r="AF12" i="78" a="1"/>
  <c r="AF12" i="78" s="1"/>
  <c r="V12" i="78" a="1"/>
  <c r="V12" i="78" s="1"/>
  <c r="R12" i="78" a="1"/>
  <c r="R12" i="78" s="1"/>
  <c r="AJ12" i="78" a="1"/>
  <c r="AJ12" i="78" s="1"/>
  <c r="AA12" i="78" a="1"/>
  <c r="AA12" i="78" s="1"/>
  <c r="AH12" i="78" a="1"/>
  <c r="AH12" i="78" s="1"/>
  <c r="AI12" i="78" a="1"/>
  <c r="AI12" i="78" s="1"/>
  <c r="AB12" i="78" a="1"/>
  <c r="AB12" i="78" s="1"/>
  <c r="S12" i="78" a="1"/>
  <c r="S12" i="78" s="1"/>
  <c r="X12" i="78" a="1"/>
  <c r="X12" i="78" s="1"/>
  <c r="AG12" i="78" a="1"/>
  <c r="AG12" i="78" s="1"/>
  <c r="W12" i="78" a="1"/>
  <c r="W12" i="78" s="1"/>
  <c r="T12" i="78" a="1"/>
  <c r="T12" i="78" s="1"/>
  <c r="AC12" i="78" a="1"/>
  <c r="AC12" i="78" s="1"/>
  <c r="AD12" i="78" a="1"/>
  <c r="AD12" i="78" s="1"/>
  <c r="O3" i="85"/>
  <c r="N3" i="85"/>
  <c r="M3" i="85"/>
  <c r="L3" i="85"/>
  <c r="N11" i="77"/>
  <c r="L11" i="77"/>
  <c r="M11" i="77"/>
  <c r="O11" i="77"/>
  <c r="G6" i="82"/>
  <c r="J6" i="82"/>
  <c r="I6" i="82"/>
  <c r="H6" i="82"/>
  <c r="G10" i="79"/>
  <c r="I10" i="79"/>
  <c r="J10" i="79"/>
  <c r="H10" i="79"/>
  <c r="G2" i="77"/>
  <c r="J2" i="77"/>
  <c r="I2" i="77"/>
  <c r="H2" i="77"/>
  <c r="E8" i="86"/>
  <c r="C8" i="86"/>
  <c r="D8" i="86"/>
  <c r="H4" i="78"/>
  <c r="J4" i="78"/>
  <c r="I4" i="78"/>
  <c r="G4" i="78"/>
  <c r="I3" i="81"/>
  <c r="H3" i="81"/>
  <c r="G3" i="81"/>
  <c r="J3" i="81"/>
  <c r="C6" i="84"/>
  <c r="D6" i="84"/>
  <c r="E6" i="84"/>
  <c r="E9" i="78"/>
  <c r="D9" i="78"/>
  <c r="C9" i="78"/>
  <c r="H2" i="84"/>
  <c r="I2" i="84"/>
  <c r="J2" i="84"/>
  <c r="G2" i="84"/>
  <c r="N9" i="79"/>
  <c r="M9" i="79"/>
  <c r="V9" i="79" s="1" a="1"/>
  <c r="V9" i="79" s="1"/>
  <c r="L9" i="79"/>
  <c r="O9" i="79"/>
  <c r="O9" i="82"/>
  <c r="M9" i="82"/>
  <c r="L9" i="82"/>
  <c r="N9" i="82"/>
  <c r="AE9" i="82" a="1"/>
  <c r="AE9" i="82" s="1"/>
  <c r="I6" i="73"/>
  <c r="G6" i="73"/>
  <c r="H6" i="73"/>
  <c r="J6" i="73"/>
  <c r="H9" i="84"/>
  <c r="I9" i="84"/>
  <c r="G9" i="84"/>
  <c r="J9" i="84"/>
  <c r="L3" i="82"/>
  <c r="O3" i="82"/>
  <c r="N3" i="82"/>
  <c r="M3" i="82"/>
  <c r="G6" i="81"/>
  <c r="J6" i="81"/>
  <c r="I6" i="81"/>
  <c r="H6" i="81"/>
  <c r="L5" i="82"/>
  <c r="O5" i="82"/>
  <c r="N5" i="82"/>
  <c r="M5" i="82"/>
  <c r="AE5" i="82" s="1" a="1"/>
  <c r="AE5" i="82" s="1"/>
  <c r="M2" i="75"/>
  <c r="L2" i="75"/>
  <c r="O2" i="75"/>
  <c r="U2" i="75" s="1" a="1"/>
  <c r="U2" i="75" s="1"/>
  <c r="N2" i="75"/>
  <c r="L8" i="76"/>
  <c r="O8" i="76"/>
  <c r="N8" i="76"/>
  <c r="M8" i="76"/>
  <c r="AH8" i="76" s="1" a="1"/>
  <c r="AH8" i="76" s="1"/>
  <c r="O10" i="78"/>
  <c r="N10" i="78"/>
  <c r="M10" i="78"/>
  <c r="L10" i="78"/>
  <c r="E7" i="81"/>
  <c r="D7" i="81"/>
  <c r="C7" i="81"/>
  <c r="H7" i="77"/>
  <c r="G7" i="77"/>
  <c r="J7" i="77"/>
  <c r="I7" i="77"/>
  <c r="O10" i="80"/>
  <c r="N10" i="80"/>
  <c r="AJ10" i="80" s="1" a="1"/>
  <c r="AJ10" i="80" s="1"/>
  <c r="L10" i="80"/>
  <c r="AI10" i="80" s="1" a="1"/>
  <c r="AI10" i="80" s="1"/>
  <c r="M10" i="80"/>
  <c r="L8" i="74"/>
  <c r="N8" i="74"/>
  <c r="M8" i="74"/>
  <c r="O8" i="74"/>
  <c r="H4" i="80"/>
  <c r="I4" i="80"/>
  <c r="G4" i="80"/>
  <c r="J4" i="80"/>
  <c r="H10" i="83"/>
  <c r="G10" i="83"/>
  <c r="J10" i="83"/>
  <c r="I10" i="83"/>
  <c r="E9" i="83"/>
  <c r="D9" i="83"/>
  <c r="C9" i="83"/>
  <c r="I2" i="81"/>
  <c r="H2" i="81"/>
  <c r="G2" i="81"/>
  <c r="J2" i="81"/>
  <c r="C6" i="82"/>
  <c r="E6" i="82"/>
  <c r="D6" i="82"/>
  <c r="E9" i="81"/>
  <c r="D9" i="81"/>
  <c r="C9" i="81"/>
  <c r="J6" i="74"/>
  <c r="H6" i="74"/>
  <c r="I6" i="74"/>
  <c r="G6" i="74"/>
  <c r="E4" i="76"/>
  <c r="D4" i="76"/>
  <c r="C4" i="76"/>
  <c r="I6" i="71"/>
  <c r="J6" i="71"/>
  <c r="H6" i="71"/>
  <c r="G6" i="71"/>
  <c r="G10" i="81"/>
  <c r="J10" i="81"/>
  <c r="I10" i="81"/>
  <c r="H10" i="81"/>
  <c r="D11" i="86"/>
  <c r="C11" i="86"/>
  <c r="E11" i="86"/>
  <c r="I4" i="75"/>
  <c r="G4" i="75"/>
  <c r="H4" i="75"/>
  <c r="J4" i="75"/>
  <c r="C3" i="85"/>
  <c r="E3" i="85"/>
  <c r="D3" i="85"/>
  <c r="G8" i="71"/>
  <c r="I8" i="71"/>
  <c r="J8" i="71"/>
  <c r="H8" i="71"/>
  <c r="L8" i="85"/>
  <c r="N8" i="85"/>
  <c r="M8" i="85"/>
  <c r="AE8" i="85" s="1" a="1"/>
  <c r="AE8" i="85" s="1"/>
  <c r="O8" i="85"/>
  <c r="L8" i="75"/>
  <c r="O8" i="75"/>
  <c r="N8" i="75"/>
  <c r="M8" i="75"/>
  <c r="E3" i="83"/>
  <c r="C3" i="83"/>
  <c r="D3" i="83"/>
  <c r="H2" i="74"/>
  <c r="J2" i="74"/>
  <c r="G2" i="74"/>
  <c r="I2" i="74"/>
  <c r="D2" i="73"/>
  <c r="H2" i="73"/>
  <c r="G2" i="73"/>
  <c r="I2" i="73"/>
  <c r="J2" i="73"/>
  <c r="E2" i="73"/>
  <c r="C2" i="73"/>
  <c r="N9" i="80"/>
  <c r="M9" i="80"/>
  <c r="O9" i="80"/>
  <c r="L9" i="80"/>
  <c r="M9" i="81"/>
  <c r="L9" i="81"/>
  <c r="AE9" i="81" s="1" a="1"/>
  <c r="AE9" i="81" s="1"/>
  <c r="O9" i="81"/>
  <c r="N9" i="81"/>
  <c r="C9" i="76"/>
  <c r="E9" i="76"/>
  <c r="D9" i="76"/>
  <c r="O5" i="74"/>
  <c r="N5" i="74"/>
  <c r="M5" i="74"/>
  <c r="L5" i="74"/>
  <c r="W5" i="74" s="1" a="1"/>
  <c r="W5" i="74" s="1"/>
  <c r="H11" i="82"/>
  <c r="G11" i="82"/>
  <c r="J11" i="82"/>
  <c r="I11" i="82"/>
  <c r="I8" i="79"/>
  <c r="H8" i="79"/>
  <c r="G8" i="79"/>
  <c r="J8" i="79"/>
  <c r="C3" i="81"/>
  <c r="E3" i="81"/>
  <c r="D3" i="81"/>
  <c r="O10" i="73"/>
  <c r="N10" i="73"/>
  <c r="L10" i="73"/>
  <c r="M10" i="73"/>
  <c r="D11" i="80"/>
  <c r="E11" i="80"/>
  <c r="C11" i="80"/>
  <c r="H8" i="77"/>
  <c r="J8" i="77"/>
  <c r="I8" i="77"/>
  <c r="G8" i="77"/>
  <c r="L3" i="80"/>
  <c r="O3" i="80"/>
  <c r="N3" i="80"/>
  <c r="M3" i="80"/>
  <c r="D2" i="75"/>
  <c r="C2" i="75"/>
  <c r="E2" i="75"/>
  <c r="H6" i="79"/>
  <c r="G6" i="79"/>
  <c r="I6" i="79"/>
  <c r="J6" i="79"/>
  <c r="M11" i="76"/>
  <c r="L11" i="76"/>
  <c r="Q11" i="76" s="1" a="1"/>
  <c r="Q11" i="76" s="1"/>
  <c r="N11" i="76"/>
  <c r="O11" i="76"/>
  <c r="M9" i="85"/>
  <c r="O9" i="85"/>
  <c r="L9" i="85"/>
  <c r="N9" i="85"/>
  <c r="AA9" i="85" s="1" a="1"/>
  <c r="AA9" i="85" s="1"/>
  <c r="T9" i="85" a="1"/>
  <c r="T9" i="85" s="1"/>
  <c r="J3" i="83"/>
  <c r="H3" i="83"/>
  <c r="I3" i="83"/>
  <c r="G3" i="83"/>
  <c r="E11" i="83"/>
  <c r="D11" i="83"/>
  <c r="C11" i="83"/>
  <c r="D9" i="79"/>
  <c r="C9" i="79"/>
  <c r="E9" i="79"/>
  <c r="G3" i="82"/>
  <c r="J3" i="82"/>
  <c r="H3" i="82"/>
  <c r="I3" i="82"/>
  <c r="C9" i="82"/>
  <c r="E9" i="82"/>
  <c r="D9" i="82"/>
  <c r="E6" i="71"/>
  <c r="D6" i="71"/>
  <c r="C6" i="71"/>
  <c r="H9" i="78"/>
  <c r="G9" i="78"/>
  <c r="J9" i="78"/>
  <c r="I9" i="78"/>
  <c r="H3" i="75"/>
  <c r="G3" i="75"/>
  <c r="J3" i="75"/>
  <c r="I3" i="75"/>
  <c r="D6" i="74"/>
  <c r="C6" i="74"/>
  <c r="E6" i="74"/>
  <c r="N7" i="74"/>
  <c r="L7" i="74"/>
  <c r="O7" i="74"/>
  <c r="M7" i="74"/>
  <c r="AA7" i="74" a="1"/>
  <c r="AA7" i="74" s="1"/>
  <c r="C11" i="78"/>
  <c r="E11" i="78"/>
  <c r="D11" i="78"/>
  <c r="I9" i="86"/>
  <c r="H9" i="86"/>
  <c r="G9" i="86"/>
  <c r="J9" i="86"/>
  <c r="O3" i="83"/>
  <c r="M3" i="83"/>
  <c r="L3" i="83"/>
  <c r="N3" i="83"/>
  <c r="H4" i="73"/>
  <c r="J4" i="73"/>
  <c r="G4" i="73"/>
  <c r="I4" i="73"/>
  <c r="J6" i="77"/>
  <c r="I6" i="77"/>
  <c r="G6" i="77"/>
  <c r="H6" i="77"/>
  <c r="N2" i="76"/>
  <c r="L2" i="76"/>
  <c r="O2" i="76"/>
  <c r="M2" i="76"/>
  <c r="Z2" i="76" a="1"/>
  <c r="Z2" i="76" s="1"/>
  <c r="O7" i="71"/>
  <c r="N7" i="71"/>
  <c r="M7" i="71"/>
  <c r="L7" i="71"/>
  <c r="R7" i="71" s="1" a="1"/>
  <c r="R7" i="71" s="1"/>
  <c r="I2" i="79"/>
  <c r="G2" i="79"/>
  <c r="J2" i="79"/>
  <c r="H2" i="79"/>
  <c r="J5" i="73"/>
  <c r="I5" i="73"/>
  <c r="H5" i="73"/>
  <c r="G5" i="73"/>
  <c r="I10" i="75"/>
  <c r="H10" i="75"/>
  <c r="J10" i="75"/>
  <c r="G10" i="75"/>
  <c r="E2" i="74"/>
  <c r="D2" i="74"/>
  <c r="C2" i="74"/>
  <c r="M6" i="83"/>
  <c r="L6" i="83"/>
  <c r="O6" i="83"/>
  <c r="N6" i="83"/>
  <c r="E10" i="83"/>
  <c r="D10" i="83"/>
  <c r="C10" i="83"/>
  <c r="D2" i="83"/>
  <c r="C2" i="83"/>
  <c r="E2" i="83"/>
  <c r="E7" i="71"/>
  <c r="C7" i="71"/>
  <c r="D7" i="71"/>
  <c r="M2" i="86"/>
  <c r="O2" i="86"/>
  <c r="N2" i="86"/>
  <c r="L2" i="86"/>
  <c r="E3" i="82"/>
  <c r="D3" i="82"/>
  <c r="C3" i="82"/>
  <c r="D2" i="84"/>
  <c r="C2" i="84"/>
  <c r="E2" i="84"/>
  <c r="E9" i="85"/>
  <c r="D9" i="85"/>
  <c r="C9" i="85"/>
  <c r="C9" i="86"/>
  <c r="E9" i="86"/>
  <c r="D9" i="86"/>
  <c r="G5" i="85"/>
  <c r="J5" i="85"/>
  <c r="H5" i="85"/>
  <c r="I5" i="85"/>
  <c r="J8" i="74"/>
  <c r="I8" i="74"/>
  <c r="H8" i="74"/>
  <c r="G8" i="74"/>
  <c r="I2" i="85"/>
  <c r="G2" i="85"/>
  <c r="J2" i="85"/>
  <c r="H2" i="85"/>
  <c r="L3" i="77"/>
  <c r="M3" i="77"/>
  <c r="AE3" i="77" s="1" a="1"/>
  <c r="AE3" i="77" s="1"/>
  <c r="O3" i="77"/>
  <c r="N3" i="77"/>
  <c r="G5" i="76"/>
  <c r="J5" i="76"/>
  <c r="I5" i="76"/>
  <c r="H5" i="76"/>
  <c r="N3" i="75"/>
  <c r="AI3" i="75" s="1" a="1"/>
  <c r="AI3" i="75" s="1"/>
  <c r="L3" i="75"/>
  <c r="M3" i="75"/>
  <c r="O3" i="75"/>
  <c r="V3" i="75" a="1"/>
  <c r="V3" i="75" s="1"/>
  <c r="AI7" i="71" l="1" a="1"/>
  <c r="AI7" i="71" s="1"/>
  <c r="Z8" i="85" a="1"/>
  <c r="Z8" i="85" s="1"/>
  <c r="AI2" i="75" a="1"/>
  <c r="AI2" i="75" s="1"/>
  <c r="Z3" i="82" a="1"/>
  <c r="Z3" i="82" s="1"/>
  <c r="AF9" i="82" a="1"/>
  <c r="AF9" i="82" s="1"/>
  <c r="W11" i="77" a="1"/>
  <c r="W11" i="77" s="1"/>
  <c r="W8" i="73" a="1"/>
  <c r="W8" i="73" s="1"/>
  <c r="Z8" i="79" a="1"/>
  <c r="Z8" i="79" s="1"/>
  <c r="AF5" i="80" a="1"/>
  <c r="AF5" i="80" s="1"/>
  <c r="AE2" i="79" a="1"/>
  <c r="AE2" i="79" s="1"/>
  <c r="AH6" i="75" a="1"/>
  <c r="AH6" i="75" s="1"/>
  <c r="AI6" i="75" a="1"/>
  <c r="AI6" i="75" s="1"/>
  <c r="S8" i="71" a="1"/>
  <c r="S8" i="71" s="1"/>
  <c r="AJ4" i="79" a="1"/>
  <c r="AJ4" i="79" s="1"/>
  <c r="AD5" i="71" a="1"/>
  <c r="AD5" i="71" s="1"/>
  <c r="AE8" i="78" a="1"/>
  <c r="AE8" i="78" s="1"/>
  <c r="AA9" i="86" a="1"/>
  <c r="AA9" i="86" s="1"/>
  <c r="W5" i="73" a="1"/>
  <c r="W5" i="73" s="1"/>
  <c r="Q6" i="74" a="1"/>
  <c r="Q6" i="74" s="1"/>
  <c r="AD3" i="78" a="1"/>
  <c r="AD3" i="78" s="1"/>
  <c r="AE3" i="78" a="1"/>
  <c r="AE3" i="78" s="1"/>
  <c r="U4" i="71" a="1"/>
  <c r="U4" i="71" s="1"/>
  <c r="R8" i="82" a="1"/>
  <c r="R8" i="82" s="1"/>
  <c r="AF9" i="76" a="1"/>
  <c r="AF9" i="76" s="1"/>
  <c r="AE4" i="85" a="1"/>
  <c r="AE4" i="85" s="1"/>
  <c r="AF3" i="73" a="1"/>
  <c r="AF3" i="73" s="1"/>
  <c r="AA7" i="75" a="1"/>
  <c r="AA7" i="75" s="1"/>
  <c r="AI10" i="83" a="1"/>
  <c r="AI10" i="83" s="1"/>
  <c r="AJ4" i="73" a="1"/>
  <c r="AJ4" i="73" s="1"/>
  <c r="AC2" i="82" a="1"/>
  <c r="AC2" i="82" s="1"/>
  <c r="AF7" i="73" a="1"/>
  <c r="AF7" i="73" s="1"/>
  <c r="AI10" i="77" a="1"/>
  <c r="AI10" i="77" s="1"/>
  <c r="V4" i="84" a="1"/>
  <c r="V4" i="84" s="1"/>
  <c r="Z4" i="84" a="1"/>
  <c r="Z4" i="84" s="1"/>
  <c r="AD3" i="79" a="1"/>
  <c r="AD3" i="79" s="1"/>
  <c r="AJ3" i="79" a="1"/>
  <c r="AJ3" i="79" s="1"/>
  <c r="AE3" i="76" a="1"/>
  <c r="AE3" i="76" s="1"/>
  <c r="AI3" i="81" a="1"/>
  <c r="AI3" i="81" s="1"/>
  <c r="V5" i="86" a="1"/>
  <c r="V5" i="86" s="1"/>
  <c r="AI5" i="86" a="1"/>
  <c r="AI5" i="86" s="1"/>
  <c r="R5" i="85" a="1"/>
  <c r="R5" i="85" s="1"/>
  <c r="AH10" i="76" a="1"/>
  <c r="AH10" i="76" s="1"/>
  <c r="S2" i="84" a="1"/>
  <c r="S2" i="84" s="1"/>
  <c r="Y10" i="84" a="1"/>
  <c r="Y10" i="84" s="1"/>
  <c r="U9" i="77" a="1"/>
  <c r="U9" i="77" s="1"/>
  <c r="W4" i="83" a="1"/>
  <c r="W4" i="83" s="1"/>
  <c r="Z7" i="83" a="1"/>
  <c r="Z7" i="83" s="1"/>
  <c r="AD3" i="86" a="1"/>
  <c r="AD3" i="86" s="1"/>
  <c r="X3" i="84" a="1"/>
  <c r="X3" i="84" s="1"/>
  <c r="AJ7" i="80" a="1"/>
  <c r="AJ7" i="80" s="1"/>
  <c r="X5" i="81" a="1"/>
  <c r="X5" i="81" s="1"/>
  <c r="W5" i="81" a="1"/>
  <c r="W5" i="81" s="1"/>
  <c r="V4" i="78" a="1"/>
  <c r="V4" i="78" s="1"/>
  <c r="AF11" i="78" a="1"/>
  <c r="AF11" i="78" s="1"/>
  <c r="Q7" i="76" a="1"/>
  <c r="Q7" i="76" s="1"/>
  <c r="U6" i="86" a="1"/>
  <c r="U6" i="86" s="1"/>
  <c r="V7" i="77" a="1"/>
  <c r="V7" i="77" s="1"/>
  <c r="W3" i="71" a="1"/>
  <c r="W3" i="71" s="1"/>
  <c r="AI4" i="86" a="1"/>
  <c r="AI4" i="86" s="1"/>
  <c r="AE11" i="82" a="1"/>
  <c r="AE11" i="82" s="1"/>
  <c r="U8" i="80" a="1"/>
  <c r="U8" i="80" s="1"/>
  <c r="AD3" i="75" a="1"/>
  <c r="AD3" i="75" s="1"/>
  <c r="AF6" i="83" a="1"/>
  <c r="AF6" i="83" s="1"/>
  <c r="Q3" i="83" a="1"/>
  <c r="Q3" i="83" s="1"/>
  <c r="R11" i="76" a="1"/>
  <c r="R11" i="76" s="1"/>
  <c r="Q9" i="80" a="1"/>
  <c r="Q9" i="80" s="1"/>
  <c r="AE3" i="75" a="1"/>
  <c r="AE3" i="75" s="1"/>
  <c r="S2" i="86" a="1"/>
  <c r="S2" i="86" s="1"/>
  <c r="AI6" i="83" a="1"/>
  <c r="AI6" i="83" s="1"/>
  <c r="AA7" i="71" a="1"/>
  <c r="AA7" i="71" s="1"/>
  <c r="AJ2" i="76" a="1"/>
  <c r="AJ2" i="76" s="1"/>
  <c r="V9" i="81" a="1"/>
  <c r="V9" i="81" s="1"/>
  <c r="AH10" i="78" a="1"/>
  <c r="AH10" i="78" s="1"/>
  <c r="Q8" i="76" a="1"/>
  <c r="Q8" i="76" s="1"/>
  <c r="Y5" i="82" a="1"/>
  <c r="Y5" i="82" s="1"/>
  <c r="S9" i="79" a="1"/>
  <c r="S9" i="79" s="1"/>
  <c r="AB11" i="77" a="1"/>
  <c r="AB11" i="77" s="1"/>
  <c r="AJ8" i="79" a="1"/>
  <c r="AJ8" i="79" s="1"/>
  <c r="T6" i="76" a="1"/>
  <c r="T6" i="76" s="1"/>
  <c r="AG5" i="80" a="1"/>
  <c r="AG5" i="80" s="1"/>
  <c r="AB11" i="79" a="1"/>
  <c r="AB11" i="79" s="1"/>
  <c r="S11" i="84" a="1"/>
  <c r="S11" i="84" s="1"/>
  <c r="AJ11" i="74" a="1"/>
  <c r="AJ11" i="74" s="1"/>
  <c r="AG2" i="71" a="1"/>
  <c r="AG2" i="71" s="1"/>
  <c r="AB8" i="78" a="1"/>
  <c r="AB8" i="78" s="1"/>
  <c r="V8" i="77" a="1"/>
  <c r="V8" i="77" s="1"/>
  <c r="Z4" i="82" a="1"/>
  <c r="Z4" i="82" s="1"/>
  <c r="AG2" i="74" a="1"/>
  <c r="AG2" i="74" s="1"/>
  <c r="S9" i="75" a="1"/>
  <c r="S9" i="75" s="1"/>
  <c r="X4" i="85" a="1"/>
  <c r="X4" i="85" s="1"/>
  <c r="S7" i="75" a="1"/>
  <c r="S7" i="75" s="1"/>
  <c r="T4" i="73" a="1"/>
  <c r="T4" i="73" s="1"/>
  <c r="AB2" i="82" a="1"/>
  <c r="AB2" i="82" s="1"/>
  <c r="AH10" i="77" a="1"/>
  <c r="AH10" i="77" s="1"/>
  <c r="R9" i="73" a="1"/>
  <c r="R9" i="73" s="1"/>
  <c r="AI3" i="79" a="1"/>
  <c r="AI3" i="79" s="1"/>
  <c r="Y3" i="79" a="1"/>
  <c r="Y3" i="79" s="1"/>
  <c r="V11" i="75" a="1"/>
  <c r="V11" i="75" s="1"/>
  <c r="AG11" i="75" a="1"/>
  <c r="AG11" i="75" s="1"/>
  <c r="AA3" i="81" a="1"/>
  <c r="AA3" i="81" s="1"/>
  <c r="AF3" i="81" a="1"/>
  <c r="AF3" i="81" s="1"/>
  <c r="AB5" i="86" a="1"/>
  <c r="AB5" i="86" s="1"/>
  <c r="AH8" i="84" a="1"/>
  <c r="AH8" i="84" s="1"/>
  <c r="AG10" i="76" a="1"/>
  <c r="AG10" i="76" s="1"/>
  <c r="AA2" i="73" a="1"/>
  <c r="AA2" i="73" s="1"/>
  <c r="U7" i="83" a="1"/>
  <c r="U7" i="83" s="1"/>
  <c r="R9" i="84" a="1"/>
  <c r="R9" i="84" s="1"/>
  <c r="V8" i="83" a="1"/>
  <c r="V8" i="83" s="1"/>
  <c r="Z5" i="77" a="1"/>
  <c r="Z5" i="77" s="1"/>
  <c r="AF6" i="78" a="1"/>
  <c r="AF6" i="78" s="1"/>
  <c r="U7" i="85" a="1"/>
  <c r="U7" i="85" s="1"/>
  <c r="X4" i="78" a="1"/>
  <c r="X4" i="78" s="1"/>
  <c r="R11" i="81" a="1"/>
  <c r="R11" i="81" s="1"/>
  <c r="AH4" i="81" a="1"/>
  <c r="AH4" i="81" s="1"/>
  <c r="Q11" i="82" a="1"/>
  <c r="Q11" i="82" s="1"/>
  <c r="S8" i="80" a="1"/>
  <c r="S8" i="80" s="1"/>
  <c r="Y8" i="80" a="1"/>
  <c r="Y8" i="80" s="1"/>
  <c r="AD8" i="80" a="1"/>
  <c r="AD8" i="80" s="1"/>
  <c r="AF8" i="80" a="1"/>
  <c r="AF8" i="80" s="1"/>
  <c r="AA8" i="80" a="1"/>
  <c r="AA8" i="80" s="1"/>
  <c r="Z3" i="77" a="1"/>
  <c r="Z3" i="77" s="1"/>
  <c r="X7" i="74" a="1"/>
  <c r="X7" i="74" s="1"/>
  <c r="X9" i="85" a="1"/>
  <c r="X9" i="85" s="1"/>
  <c r="Z3" i="80" a="1"/>
  <c r="Z3" i="80" s="1"/>
  <c r="R5" i="74" a="1"/>
  <c r="R5" i="74" s="1"/>
  <c r="AB9" i="80" a="1"/>
  <c r="AB9" i="80" s="1"/>
  <c r="AF8" i="75" a="1"/>
  <c r="AF8" i="75" s="1"/>
  <c r="V8" i="74" a="1"/>
  <c r="V8" i="74" s="1"/>
  <c r="U8" i="76" a="1"/>
  <c r="U8" i="76" s="1"/>
  <c r="AI3" i="85" a="1"/>
  <c r="AI3" i="85" s="1"/>
  <c r="AC2" i="79" a="1"/>
  <c r="AC2" i="79" s="1"/>
  <c r="Q6" i="75" a="1"/>
  <c r="Q6" i="75" s="1"/>
  <c r="AC5" i="75" a="1"/>
  <c r="AC5" i="75" s="1"/>
  <c r="R8" i="71" a="1"/>
  <c r="R8" i="71" s="1"/>
  <c r="AA11" i="74" a="1"/>
  <c r="AA11" i="74" s="1"/>
  <c r="R9" i="86" a="1"/>
  <c r="R9" i="86" s="1"/>
  <c r="V9" i="78" a="1"/>
  <c r="V9" i="78" s="1"/>
  <c r="V9" i="83" a="1"/>
  <c r="V9" i="83" s="1"/>
  <c r="AH6" i="80" a="1"/>
  <c r="AH6" i="80" s="1"/>
  <c r="AJ2" i="85" a="1"/>
  <c r="AJ2" i="85" s="1"/>
  <c r="AE11" i="73" a="1"/>
  <c r="AE11" i="73" s="1"/>
  <c r="AF6" i="77" a="1"/>
  <c r="AF6" i="77" s="1"/>
  <c r="AC5" i="79" a="1"/>
  <c r="AC5" i="79" s="1"/>
  <c r="X3" i="73" a="1"/>
  <c r="X3" i="73" s="1"/>
  <c r="V7" i="75" a="1"/>
  <c r="V7" i="75" s="1"/>
  <c r="AI7" i="75" a="1"/>
  <c r="AI7" i="75" s="1"/>
  <c r="W6" i="71" a="1"/>
  <c r="W6" i="71" s="1"/>
  <c r="X10" i="83" a="1"/>
  <c r="X10" i="83" s="1"/>
  <c r="S10" i="83" a="1"/>
  <c r="S10" i="83" s="1"/>
  <c r="AJ2" i="82" a="1"/>
  <c r="AJ2" i="82" s="1"/>
  <c r="AG7" i="73" a="1"/>
  <c r="AG7" i="73" s="1"/>
  <c r="AA10" i="77" a="1"/>
  <c r="AA10" i="77" s="1"/>
  <c r="AA4" i="84" a="1"/>
  <c r="AA4" i="84" s="1"/>
  <c r="AA6" i="84" a="1"/>
  <c r="AA6" i="84" s="1"/>
  <c r="W3" i="76" a="1"/>
  <c r="W3" i="76" s="1"/>
  <c r="W2" i="80" a="1"/>
  <c r="W2" i="80" s="1"/>
  <c r="AF7" i="82" a="1"/>
  <c r="AF7" i="82" s="1"/>
  <c r="AB8" i="84" a="1"/>
  <c r="AB8" i="84" s="1"/>
  <c r="AE6" i="73" a="1"/>
  <c r="AE6" i="73" s="1"/>
  <c r="AI6" i="82" a="1"/>
  <c r="AI6" i="82" s="1"/>
  <c r="U8" i="81" a="1"/>
  <c r="U8" i="81" s="1"/>
  <c r="R5" i="78" a="1"/>
  <c r="R5" i="78" s="1"/>
  <c r="S6" i="81" a="1"/>
  <c r="S6" i="81" s="1"/>
  <c r="AG9" i="71" a="1"/>
  <c r="AG9" i="71" s="1"/>
  <c r="AA10" i="81" a="1"/>
  <c r="AA10" i="81" s="1"/>
  <c r="AC2" i="78" a="1"/>
  <c r="AC2" i="78" s="1"/>
  <c r="AB4" i="75" a="1"/>
  <c r="AB4" i="75" s="1"/>
  <c r="S5" i="76" a="1"/>
  <c r="S5" i="76" s="1"/>
  <c r="AC4" i="78" a="1"/>
  <c r="AC4" i="78" s="1"/>
  <c r="Y11" i="78" a="1"/>
  <c r="Y11" i="78" s="1"/>
  <c r="X4" i="81" a="1"/>
  <c r="X4" i="81" s="1"/>
  <c r="R6" i="86" a="1"/>
  <c r="R6" i="86" s="1"/>
  <c r="AF7" i="77" a="1"/>
  <c r="AF7" i="77" s="1"/>
  <c r="AI8" i="80" a="1"/>
  <c r="AI8" i="80" s="1"/>
  <c r="V8" i="80" a="1"/>
  <c r="V8" i="80" s="1"/>
  <c r="R8" i="80" a="1"/>
  <c r="R8" i="80" s="1"/>
  <c r="AJ10" i="75" a="1"/>
  <c r="AJ10" i="75" s="1"/>
  <c r="AF3" i="74" a="1"/>
  <c r="AF3" i="74" s="1"/>
  <c r="Y3" i="74" a="1"/>
  <c r="Y3" i="74" s="1"/>
  <c r="AG3" i="75" a="1"/>
  <c r="AG3" i="75" s="1"/>
  <c r="T3" i="77" a="1"/>
  <c r="T3" i="77" s="1"/>
  <c r="Y2" i="86" a="1"/>
  <c r="Y2" i="86" s="1"/>
  <c r="W7" i="71" a="1"/>
  <c r="W7" i="71" s="1"/>
  <c r="Y11" i="76" a="1"/>
  <c r="Y11" i="76" s="1"/>
  <c r="T10" i="73" a="1"/>
  <c r="T10" i="73" s="1"/>
  <c r="X5" i="74" a="1"/>
  <c r="X5" i="74" s="1"/>
  <c r="S8" i="85" a="1"/>
  <c r="S8" i="85" s="1"/>
  <c r="U8" i="74" a="1"/>
  <c r="U8" i="74" s="1"/>
  <c r="AE8" i="74" a="1"/>
  <c r="AE8" i="74" s="1"/>
  <c r="V8" i="76" a="1"/>
  <c r="V8" i="76" s="1"/>
  <c r="R2" i="75" a="1"/>
  <c r="R2" i="75" s="1"/>
  <c r="AA2" i="75" a="1"/>
  <c r="AA2" i="75" s="1"/>
  <c r="Y9" i="82" a="1"/>
  <c r="Y9" i="82" s="1"/>
  <c r="W9" i="79" a="1"/>
  <c r="W9" i="79" s="1"/>
  <c r="AE8" i="73" a="1"/>
  <c r="AE8" i="73" s="1"/>
  <c r="R8" i="73" a="1"/>
  <c r="R8" i="73" s="1"/>
  <c r="V5" i="80" a="1"/>
  <c r="V5" i="80" s="1"/>
  <c r="AA5" i="80" a="1"/>
  <c r="AA5" i="80" s="1"/>
  <c r="T5" i="80" a="1"/>
  <c r="T5" i="80" s="1"/>
  <c r="S11" i="79" a="1"/>
  <c r="S11" i="79" s="1"/>
  <c r="AF11" i="79" a="1"/>
  <c r="AF11" i="79" s="1"/>
  <c r="W6" i="75" a="1"/>
  <c r="W6" i="75" s="1"/>
  <c r="X10" i="75" a="1"/>
  <c r="X10" i="75" s="1"/>
  <c r="AE8" i="71" a="1"/>
  <c r="AE8" i="71" s="1"/>
  <c r="AF8" i="71" a="1"/>
  <c r="AF8" i="71" s="1"/>
  <c r="AD11" i="74" a="1"/>
  <c r="AD11" i="74" s="1"/>
  <c r="AF10" i="71" a="1"/>
  <c r="AF10" i="71" s="1"/>
  <c r="W5" i="71" a="1"/>
  <c r="W5" i="71" s="1"/>
  <c r="AE4" i="76" a="1"/>
  <c r="AE4" i="76" s="1"/>
  <c r="X4" i="76" a="1"/>
  <c r="X4" i="76" s="1"/>
  <c r="T7" i="79" a="1"/>
  <c r="T7" i="79" s="1"/>
  <c r="R7" i="79" a="1"/>
  <c r="R7" i="79" s="1"/>
  <c r="AE7" i="79" a="1"/>
  <c r="AE7" i="79" s="1"/>
  <c r="Y7" i="79" a="1"/>
  <c r="Y7" i="79" s="1"/>
  <c r="AC7" i="79" a="1"/>
  <c r="AC7" i="79" s="1"/>
  <c r="V5" i="73" a="1"/>
  <c r="V5" i="73" s="1"/>
  <c r="AI5" i="73" a="1"/>
  <c r="AI5" i="73" s="1"/>
  <c r="AH5" i="73" a="1"/>
  <c r="AH5" i="73" s="1"/>
  <c r="Y10" i="79" a="1"/>
  <c r="Y10" i="79" s="1"/>
  <c r="V10" i="79" a="1"/>
  <c r="V10" i="79" s="1"/>
  <c r="AA10" i="79" a="1"/>
  <c r="AA10" i="79" s="1"/>
  <c r="W3" i="74" a="1"/>
  <c r="W3" i="74" s="1"/>
  <c r="U6" i="80" a="1"/>
  <c r="U6" i="80" s="1"/>
  <c r="W2" i="77" a="1"/>
  <c r="W2" i="77" s="1"/>
  <c r="U2" i="77" a="1"/>
  <c r="U2" i="77" s="1"/>
  <c r="T2" i="77" a="1"/>
  <c r="T2" i="77" s="1"/>
  <c r="AH2" i="71" a="1"/>
  <c r="AH2" i="71" s="1"/>
  <c r="U2" i="71" a="1"/>
  <c r="U2" i="71" s="1"/>
  <c r="AH3" i="77" a="1"/>
  <c r="AH3" i="77" s="1"/>
  <c r="R9" i="85" a="1"/>
  <c r="R9" i="85" s="1"/>
  <c r="V3" i="80" a="1"/>
  <c r="V3" i="80" s="1"/>
  <c r="AB3" i="77" a="1"/>
  <c r="AB3" i="77" s="1"/>
  <c r="AI7" i="74" a="1"/>
  <c r="AI7" i="74" s="1"/>
  <c r="AC9" i="85" a="1"/>
  <c r="AC9" i="85" s="1"/>
  <c r="AC5" i="74" a="1"/>
  <c r="AC5" i="74" s="1"/>
  <c r="AA5" i="74" a="1"/>
  <c r="AA5" i="74" s="1"/>
  <c r="Z9" i="81" a="1"/>
  <c r="Z9" i="81" s="1"/>
  <c r="W8" i="85" a="1"/>
  <c r="W8" i="85" s="1"/>
  <c r="AG8" i="85" a="1"/>
  <c r="AG8" i="85" s="1"/>
  <c r="AB8" i="74" a="1"/>
  <c r="AB8" i="74" s="1"/>
  <c r="AB10" i="80" a="1"/>
  <c r="AB10" i="80" s="1"/>
  <c r="AC8" i="76" a="1"/>
  <c r="AC8" i="76" s="1"/>
  <c r="W2" i="75" a="1"/>
  <c r="W2" i="75" s="1"/>
  <c r="W5" i="82" a="1"/>
  <c r="W5" i="82" s="1"/>
  <c r="AJ9" i="82" a="1"/>
  <c r="AJ9" i="82" s="1"/>
  <c r="AC9" i="82" a="1"/>
  <c r="AC9" i="82" s="1"/>
  <c r="R9" i="79" a="1"/>
  <c r="R9" i="79" s="1"/>
  <c r="X11" i="77" a="1"/>
  <c r="X11" i="77" s="1"/>
  <c r="AB8" i="73" a="1"/>
  <c r="AB8" i="73" s="1"/>
  <c r="X6" i="76" a="1"/>
  <c r="X6" i="76" s="1"/>
  <c r="W6" i="76" a="1"/>
  <c r="W6" i="76" s="1"/>
  <c r="AJ5" i="80" a="1"/>
  <c r="AJ5" i="80" s="1"/>
  <c r="R5" i="80" a="1"/>
  <c r="R5" i="80" s="1"/>
  <c r="Z2" i="79" a="1"/>
  <c r="Z2" i="79" s="1"/>
  <c r="U6" i="75" a="1"/>
  <c r="U6" i="75" s="1"/>
  <c r="Y5" i="75" a="1"/>
  <c r="Y5" i="75" s="1"/>
  <c r="T8" i="71" a="1"/>
  <c r="T8" i="71" s="1"/>
  <c r="AH8" i="71" a="1"/>
  <c r="AH8" i="71" s="1"/>
  <c r="Z4" i="79" a="1"/>
  <c r="Z4" i="79" s="1"/>
  <c r="Q2" i="71" a="1"/>
  <c r="Q2" i="71" s="1"/>
  <c r="AI4" i="76" a="1"/>
  <c r="AI4" i="76" s="1"/>
  <c r="AD7" i="79" a="1"/>
  <c r="AD7" i="79" s="1"/>
  <c r="X6" i="74" a="1"/>
  <c r="X6" i="74" s="1"/>
  <c r="Z6" i="74" a="1"/>
  <c r="Z6" i="74" s="1"/>
  <c r="Z2" i="81" a="1"/>
  <c r="Z2" i="81" s="1"/>
  <c r="AH10" i="79" a="1"/>
  <c r="AH10" i="79" s="1"/>
  <c r="V8" i="82" a="1"/>
  <c r="V8" i="82" s="1"/>
  <c r="S8" i="82" a="1"/>
  <c r="S8" i="82" s="1"/>
  <c r="X7" i="78" a="1"/>
  <c r="X7" i="78" s="1"/>
  <c r="AC7" i="78" a="1"/>
  <c r="AC7" i="78" s="1"/>
  <c r="S4" i="74" a="1"/>
  <c r="S4" i="74" s="1"/>
  <c r="AI4" i="74" a="1"/>
  <c r="AI4" i="74" s="1"/>
  <c r="S4" i="82" a="1"/>
  <c r="S4" i="82" s="1"/>
  <c r="AA9" i="78" a="1"/>
  <c r="AA9" i="78" s="1"/>
  <c r="X9" i="78" a="1"/>
  <c r="X9" i="78" s="1"/>
  <c r="Q9" i="83" a="1"/>
  <c r="Q9" i="83" s="1"/>
  <c r="AC2" i="83" a="1"/>
  <c r="AC2" i="83" s="1"/>
  <c r="Z2" i="83" a="1"/>
  <c r="Z2" i="83" s="1"/>
  <c r="AH2" i="83" a="1"/>
  <c r="AH2" i="83" s="1"/>
  <c r="Z2" i="77" a="1"/>
  <c r="Z2" i="77" s="1"/>
  <c r="Q9" i="76" a="1"/>
  <c r="Q9" i="76" s="1"/>
  <c r="Z9" i="76" a="1"/>
  <c r="Z9" i="76" s="1"/>
  <c r="AJ3" i="77" a="1"/>
  <c r="AJ3" i="77" s="1"/>
  <c r="AH7" i="71" a="1"/>
  <c r="AH7" i="71" s="1"/>
  <c r="AA2" i="76" a="1"/>
  <c r="AA2" i="76" s="1"/>
  <c r="AB11" i="76" a="1"/>
  <c r="AB11" i="76" s="1"/>
  <c r="AA9" i="81" a="1"/>
  <c r="AA9" i="81" s="1"/>
  <c r="AF2" i="76" a="1"/>
  <c r="AF2" i="76" s="1"/>
  <c r="AC11" i="76" a="1"/>
  <c r="AC11" i="76" s="1"/>
  <c r="V3" i="77" a="1"/>
  <c r="V3" i="77" s="1"/>
  <c r="AF7" i="71" a="1"/>
  <c r="AF7" i="71" s="1"/>
  <c r="W2" i="76" a="1"/>
  <c r="W2" i="76" s="1"/>
  <c r="AB7" i="74" a="1"/>
  <c r="AB7" i="74" s="1"/>
  <c r="AH9" i="85" a="1"/>
  <c r="AH9" i="85" s="1"/>
  <c r="AF5" i="74" a="1"/>
  <c r="AF5" i="74" s="1"/>
  <c r="Z9" i="80" a="1"/>
  <c r="Z9" i="80" s="1"/>
  <c r="AC8" i="85" a="1"/>
  <c r="AC8" i="85" s="1"/>
  <c r="T8" i="74" a="1"/>
  <c r="T8" i="74" s="1"/>
  <c r="AH10" i="80" a="1"/>
  <c r="AH10" i="80" s="1"/>
  <c r="AJ8" i="76" a="1"/>
  <c r="AJ8" i="76" s="1"/>
  <c r="AH2" i="75" a="1"/>
  <c r="AH2" i="75" s="1"/>
  <c r="Z9" i="79" a="1"/>
  <c r="Z9" i="79" s="1"/>
  <c r="S11" i="77" a="1"/>
  <c r="S11" i="77" s="1"/>
  <c r="AC8" i="73" a="1"/>
  <c r="AC8" i="73" s="1"/>
  <c r="U8" i="79" a="1"/>
  <c r="U8" i="79" s="1"/>
  <c r="AE5" i="80" a="1"/>
  <c r="AE5" i="80" s="1"/>
  <c r="W5" i="80" a="1"/>
  <c r="W5" i="80" s="1"/>
  <c r="AI5" i="80" a="1"/>
  <c r="AI5" i="80" s="1"/>
  <c r="R6" i="75" a="1"/>
  <c r="R6" i="75" s="1"/>
  <c r="V8" i="71" a="1"/>
  <c r="V8" i="71" s="1"/>
  <c r="AE11" i="74" a="1"/>
  <c r="AE11" i="74" s="1"/>
  <c r="AC2" i="71" a="1"/>
  <c r="AC2" i="71" s="1"/>
  <c r="Y2" i="71" a="1"/>
  <c r="Y2" i="71" s="1"/>
  <c r="S5" i="71" a="1"/>
  <c r="S5" i="71" s="1"/>
  <c r="AI5" i="71" a="1"/>
  <c r="AI5" i="71" s="1"/>
  <c r="Q8" i="78" a="1"/>
  <c r="Q8" i="78" s="1"/>
  <c r="AA8" i="78" a="1"/>
  <c r="AA8" i="78" s="1"/>
  <c r="AC8" i="78" a="1"/>
  <c r="AC8" i="78" s="1"/>
  <c r="AD4" i="76" a="1"/>
  <c r="AD4" i="76" s="1"/>
  <c r="R4" i="76" a="1"/>
  <c r="R4" i="76" s="1"/>
  <c r="X7" i="79" a="1"/>
  <c r="X7" i="79" s="1"/>
  <c r="AJ9" i="86" a="1"/>
  <c r="AJ9" i="86" s="1"/>
  <c r="AA5" i="73" a="1"/>
  <c r="AA5" i="73" s="1"/>
  <c r="AE6" i="74" a="1"/>
  <c r="AE6" i="74" s="1"/>
  <c r="V6" i="74" a="1"/>
  <c r="V6" i="74" s="1"/>
  <c r="AC3" i="78" a="1"/>
  <c r="AC3" i="78" s="1"/>
  <c r="AI3" i="78" a="1"/>
  <c r="AI3" i="78" s="1"/>
  <c r="AJ3" i="78" a="1"/>
  <c r="AJ3" i="78" s="1"/>
  <c r="V3" i="78" a="1"/>
  <c r="V3" i="78" s="1"/>
  <c r="Q3" i="78" a="1"/>
  <c r="Q3" i="78" s="1"/>
  <c r="V4" i="71" a="1"/>
  <c r="V4" i="71" s="1"/>
  <c r="AB4" i="71" a="1"/>
  <c r="AB4" i="71" s="1"/>
  <c r="S4" i="71" a="1"/>
  <c r="S4" i="71" s="1"/>
  <c r="AI8" i="82" a="1"/>
  <c r="AI8" i="82" s="1"/>
  <c r="AB8" i="77" a="1"/>
  <c r="AB8" i="77" s="1"/>
  <c r="W8" i="77" a="1"/>
  <c r="W8" i="77" s="1"/>
  <c r="AI4" i="82" a="1"/>
  <c r="AI4" i="82" s="1"/>
  <c r="AG9" i="78" a="1"/>
  <c r="AG9" i="78" s="1"/>
  <c r="X10" i="71" a="1"/>
  <c r="X10" i="71" s="1"/>
  <c r="AF2" i="81" a="1"/>
  <c r="AF2" i="81" s="1"/>
  <c r="AG4" i="71" a="1"/>
  <c r="AG4" i="71" s="1"/>
  <c r="Y8" i="82" a="1"/>
  <c r="Y8" i="82" s="1"/>
  <c r="S7" i="78" a="1"/>
  <c r="S7" i="78" s="1"/>
  <c r="U3" i="74" a="1"/>
  <c r="U3" i="74" s="1"/>
  <c r="Y4" i="74" a="1"/>
  <c r="Y4" i="74" s="1"/>
  <c r="V9" i="76" a="1"/>
  <c r="V9" i="76" s="1"/>
  <c r="AB2" i="74" a="1"/>
  <c r="AB2" i="74" s="1"/>
  <c r="AH2" i="74" a="1"/>
  <c r="AH2" i="74" s="1"/>
  <c r="AF2" i="85" a="1"/>
  <c r="AF2" i="85" s="1"/>
  <c r="R11" i="73" a="1"/>
  <c r="R11" i="73" s="1"/>
  <c r="Y11" i="73" a="1"/>
  <c r="Y11" i="73" s="1"/>
  <c r="AA6" i="77" a="1"/>
  <c r="AA6" i="77" s="1"/>
  <c r="AJ5" i="79" a="1"/>
  <c r="AJ5" i="79" s="1"/>
  <c r="S4" i="85" a="1"/>
  <c r="S4" i="85" s="1"/>
  <c r="Z4" i="85" a="1"/>
  <c r="Z4" i="85" s="1"/>
  <c r="AJ6" i="71" a="1"/>
  <c r="AJ6" i="71" s="1"/>
  <c r="AA10" i="83" a="1"/>
  <c r="AA10" i="83" s="1"/>
  <c r="S2" i="82" a="1"/>
  <c r="S2" i="82" s="1"/>
  <c r="U10" i="77" a="1"/>
  <c r="U10" i="77" s="1"/>
  <c r="AC4" i="84" a="1"/>
  <c r="AC4" i="84" s="1"/>
  <c r="V6" i="84" a="1"/>
  <c r="V6" i="84" s="1"/>
  <c r="AB3" i="79" a="1"/>
  <c r="AB3" i="79" s="1"/>
  <c r="X11" i="75" a="1"/>
  <c r="X11" i="75" s="1"/>
  <c r="AE2" i="80" a="1"/>
  <c r="AE2" i="80" s="1"/>
  <c r="U3" i="81" a="1"/>
  <c r="U3" i="81" s="1"/>
  <c r="V7" i="82" a="1"/>
  <c r="V7" i="82" s="1"/>
  <c r="T5" i="86" a="1"/>
  <c r="T5" i="86" s="1"/>
  <c r="AE5" i="86" a="1"/>
  <c r="AE5" i="86" s="1"/>
  <c r="Z8" i="84" a="1"/>
  <c r="Z8" i="84" s="1"/>
  <c r="AG5" i="85" a="1"/>
  <c r="AG5" i="85" s="1"/>
  <c r="R10" i="85" a="1"/>
  <c r="R10" i="85" s="1"/>
  <c r="S10" i="76" a="1"/>
  <c r="S10" i="76" s="1"/>
  <c r="R10" i="76" a="1"/>
  <c r="R10" i="76" s="1"/>
  <c r="AI10" i="76" a="1"/>
  <c r="AI10" i="76" s="1"/>
  <c r="AE10" i="76" a="1"/>
  <c r="AE10" i="76" s="1"/>
  <c r="AD6" i="82" a="1"/>
  <c r="AD6" i="82" s="1"/>
  <c r="X6" i="82" a="1"/>
  <c r="X6" i="82" s="1"/>
  <c r="Z6" i="82" a="1"/>
  <c r="Z6" i="82" s="1"/>
  <c r="AG6" i="82" a="1"/>
  <c r="AG6" i="82" s="1"/>
  <c r="AF9" i="77" a="1"/>
  <c r="AF9" i="77" s="1"/>
  <c r="AA5" i="83" a="1"/>
  <c r="AA5" i="83" s="1"/>
  <c r="W5" i="83" a="1"/>
  <c r="W5" i="83" s="1"/>
  <c r="Z5" i="83" a="1"/>
  <c r="Z5" i="83" s="1"/>
  <c r="AE3" i="86" a="1"/>
  <c r="AE3" i="86" s="1"/>
  <c r="AJ3" i="86" a="1"/>
  <c r="AJ3" i="86" s="1"/>
  <c r="AI8" i="83" a="1"/>
  <c r="AI8" i="83" s="1"/>
  <c r="AD11" i="80" a="1"/>
  <c r="AD11" i="80" s="1"/>
  <c r="Y11" i="80" a="1"/>
  <c r="Y11" i="80" s="1"/>
  <c r="AI11" i="80" a="1"/>
  <c r="AI11" i="80" s="1"/>
  <c r="U11" i="86" a="1"/>
  <c r="U11" i="86" s="1"/>
  <c r="R8" i="78" a="1"/>
  <c r="R8" i="78" s="1"/>
  <c r="S7" i="79" a="1"/>
  <c r="S7" i="79" s="1"/>
  <c r="S9" i="86" a="1"/>
  <c r="S9" i="86" s="1"/>
  <c r="Y5" i="73" a="1"/>
  <c r="Y5" i="73" s="1"/>
  <c r="AG3" i="78" a="1"/>
  <c r="AG3" i="78" s="1"/>
  <c r="Y4" i="71" a="1"/>
  <c r="Y4" i="71" s="1"/>
  <c r="U10" i="79" a="1"/>
  <c r="U10" i="79" s="1"/>
  <c r="AC8" i="82" a="1"/>
  <c r="AC8" i="82" s="1"/>
  <c r="AH7" i="78" a="1"/>
  <c r="AH7" i="78" s="1"/>
  <c r="AA4" i="82" a="1"/>
  <c r="AA4" i="82" s="1"/>
  <c r="Z9" i="83" a="1"/>
  <c r="Z9" i="83" s="1"/>
  <c r="AG9" i="76" a="1"/>
  <c r="AG9" i="76" s="1"/>
  <c r="AA11" i="73" a="1"/>
  <c r="AA11" i="73" s="1"/>
  <c r="Z5" i="79" a="1"/>
  <c r="Z5" i="79" s="1"/>
  <c r="Y3" i="73" a="1"/>
  <c r="Y3" i="73" s="1"/>
  <c r="Y7" i="75" a="1"/>
  <c r="Y7" i="75" s="1"/>
  <c r="AF7" i="75" a="1"/>
  <c r="AF7" i="75" s="1"/>
  <c r="AJ10" i="83" a="1"/>
  <c r="AJ10" i="83" s="1"/>
  <c r="AH10" i="83" a="1"/>
  <c r="AH10" i="83" s="1"/>
  <c r="Z2" i="82" a="1"/>
  <c r="Z2" i="82" s="1"/>
  <c r="X2" i="82" a="1"/>
  <c r="X2" i="82" s="1"/>
  <c r="AD7" i="73" a="1"/>
  <c r="AD7" i="73" s="1"/>
  <c r="AE7" i="73" a="1"/>
  <c r="AE7" i="73" s="1"/>
  <c r="AF10" i="77" a="1"/>
  <c r="AF10" i="77" s="1"/>
  <c r="AJ10" i="77" a="1"/>
  <c r="AJ10" i="77" s="1"/>
  <c r="AB4" i="84" a="1"/>
  <c r="AB4" i="84" s="1"/>
  <c r="AH4" i="84" a="1"/>
  <c r="AH4" i="84" s="1"/>
  <c r="Z6" i="84" a="1"/>
  <c r="Z6" i="84" s="1"/>
  <c r="R3" i="79" a="1"/>
  <c r="R3" i="79" s="1"/>
  <c r="S11" i="75" a="1"/>
  <c r="S11" i="75" s="1"/>
  <c r="AA11" i="75" a="1"/>
  <c r="AA11" i="75" s="1"/>
  <c r="AD2" i="80" a="1"/>
  <c r="AD2" i="80" s="1"/>
  <c r="V2" i="80" a="1"/>
  <c r="V2" i="80" s="1"/>
  <c r="Q3" i="81" a="1"/>
  <c r="Q3" i="81" s="1"/>
  <c r="AD3" i="81" a="1"/>
  <c r="AD3" i="81" s="1"/>
  <c r="R5" i="86" a="1"/>
  <c r="R5" i="86" s="1"/>
  <c r="U8" i="84" a="1"/>
  <c r="U8" i="84" s="1"/>
  <c r="W5" i="85" a="1"/>
  <c r="W5" i="85" s="1"/>
  <c r="AH7" i="81" a="1"/>
  <c r="AH7" i="81" s="1"/>
  <c r="S6" i="79" a="1"/>
  <c r="S6" i="79" s="1"/>
  <c r="W6" i="79" a="1"/>
  <c r="W6" i="79" s="1"/>
  <c r="V10" i="74" a="1"/>
  <c r="V10" i="74" s="1"/>
  <c r="AA10" i="74" a="1"/>
  <c r="AA10" i="74" s="1"/>
  <c r="AB10" i="74" a="1"/>
  <c r="AB10" i="74" s="1"/>
  <c r="W10" i="74" a="1"/>
  <c r="W10" i="74" s="1"/>
  <c r="AH11" i="71" a="1"/>
  <c r="AH11" i="71" s="1"/>
  <c r="W11" i="71" a="1"/>
  <c r="W11" i="71" s="1"/>
  <c r="Y5" i="85" a="1"/>
  <c r="Y5" i="85" s="1"/>
  <c r="Q5" i="85" a="1"/>
  <c r="Q5" i="85" s="1"/>
  <c r="T5" i="85" a="1"/>
  <c r="T5" i="85" s="1"/>
  <c r="T9" i="74" a="1"/>
  <c r="T9" i="74" s="1"/>
  <c r="AG9" i="74" a="1"/>
  <c r="AG9" i="74" s="1"/>
  <c r="T9" i="77" a="1"/>
  <c r="T9" i="77" s="1"/>
  <c r="V9" i="77" a="1"/>
  <c r="V9" i="77" s="1"/>
  <c r="AC2" i="73" a="1"/>
  <c r="AC2" i="73" s="1"/>
  <c r="AJ2" i="73" a="1"/>
  <c r="AJ2" i="73" s="1"/>
  <c r="AI7" i="83" a="1"/>
  <c r="AI7" i="83" s="1"/>
  <c r="Y7" i="83" a="1"/>
  <c r="Y7" i="83" s="1"/>
  <c r="X4" i="80" a="1"/>
  <c r="X4" i="80" s="1"/>
  <c r="AE4" i="80" a="1"/>
  <c r="AE4" i="80" s="1"/>
  <c r="AB5" i="84" a="1"/>
  <c r="AB5" i="84" s="1"/>
  <c r="V5" i="84" a="1"/>
  <c r="V5" i="84" s="1"/>
  <c r="AE5" i="84" a="1"/>
  <c r="AE5" i="84" s="1"/>
  <c r="R5" i="84" a="1"/>
  <c r="R5" i="84" s="1"/>
  <c r="X6" i="85" a="1"/>
  <c r="X6" i="85" s="1"/>
  <c r="R6" i="85" a="1"/>
  <c r="R6" i="85" s="1"/>
  <c r="AB6" i="85" a="1"/>
  <c r="AB6" i="85" s="1"/>
  <c r="AF6" i="85" a="1"/>
  <c r="AF6" i="85" s="1"/>
  <c r="Q4" i="77" a="1"/>
  <c r="Q4" i="77" s="1"/>
  <c r="AI4" i="77" a="1"/>
  <c r="AI4" i="77" s="1"/>
  <c r="AJ4" i="77" a="1"/>
  <c r="AJ4" i="77" s="1"/>
  <c r="AC4" i="77" a="1"/>
  <c r="AC4" i="77" s="1"/>
  <c r="S3" i="74" a="1"/>
  <c r="S3" i="74" s="1"/>
  <c r="AE4" i="74" a="1"/>
  <c r="AE4" i="74" s="1"/>
  <c r="AG8" i="77" a="1"/>
  <c r="AG8" i="77" s="1"/>
  <c r="AC2" i="85" a="1"/>
  <c r="AC2" i="85" s="1"/>
  <c r="X11" i="73" a="1"/>
  <c r="X11" i="73" s="1"/>
  <c r="Y9" i="75" a="1"/>
  <c r="Y9" i="75" s="1"/>
  <c r="AH6" i="77" a="1"/>
  <c r="AH6" i="77" s="1"/>
  <c r="X7" i="75" a="1"/>
  <c r="X7" i="75" s="1"/>
  <c r="AD10" i="83" a="1"/>
  <c r="AD10" i="83" s="1"/>
  <c r="AE10" i="83" a="1"/>
  <c r="AE10" i="83" s="1"/>
  <c r="AA2" i="82" a="1"/>
  <c r="AA2" i="82" s="1"/>
  <c r="AI2" i="82" a="1"/>
  <c r="AI2" i="82" s="1"/>
  <c r="AB10" i="77" a="1"/>
  <c r="AB10" i="77" s="1"/>
  <c r="X10" i="77" a="1"/>
  <c r="X10" i="77" s="1"/>
  <c r="AJ9" i="73" a="1"/>
  <c r="AJ9" i="73" s="1"/>
  <c r="S4" i="84" a="1"/>
  <c r="S4" i="84" s="1"/>
  <c r="V3" i="79" a="1"/>
  <c r="V3" i="79" s="1"/>
  <c r="AB3" i="76" a="1"/>
  <c r="AB3" i="76" s="1"/>
  <c r="AI3" i="76" a="1"/>
  <c r="AI3" i="76" s="1"/>
  <c r="AE11" i="75" a="1"/>
  <c r="AE11" i="75" s="1"/>
  <c r="W3" i="81" a="1"/>
  <c r="W3" i="81" s="1"/>
  <c r="U7" i="82" a="1"/>
  <c r="U7" i="82" s="1"/>
  <c r="S5" i="86" a="1"/>
  <c r="S5" i="86" s="1"/>
  <c r="AF5" i="86" a="1"/>
  <c r="AF5" i="86" s="1"/>
  <c r="AC5" i="85" a="1"/>
  <c r="AC5" i="85" s="1"/>
  <c r="AF9" i="74" a="1"/>
  <c r="AF9" i="74" s="1"/>
  <c r="V9" i="74" a="1"/>
  <c r="V9" i="74" s="1"/>
  <c r="AH9" i="77" a="1"/>
  <c r="AH9" i="77" s="1"/>
  <c r="V7" i="81" a="1"/>
  <c r="V7" i="81" s="1"/>
  <c r="AF7" i="81" a="1"/>
  <c r="AF7" i="81" s="1"/>
  <c r="T4" i="83" a="1"/>
  <c r="T4" i="83" s="1"/>
  <c r="AB4" i="83" a="1"/>
  <c r="AB4" i="83" s="1"/>
  <c r="AF8" i="81" a="1"/>
  <c r="AF8" i="81" s="1"/>
  <c r="S8" i="81" a="1"/>
  <c r="S8" i="81" s="1"/>
  <c r="R8" i="81" a="1"/>
  <c r="R8" i="81" s="1"/>
  <c r="AC8" i="81" a="1"/>
  <c r="AC8" i="81" s="1"/>
  <c r="S5" i="77" a="1"/>
  <c r="S5" i="77" s="1"/>
  <c r="AG5" i="77" a="1"/>
  <c r="AG5" i="77" s="1"/>
  <c r="AH5" i="77" a="1"/>
  <c r="AH5" i="77" s="1"/>
  <c r="AE3" i="84" a="1"/>
  <c r="AE3" i="84" s="1"/>
  <c r="U3" i="84" a="1"/>
  <c r="U3" i="84" s="1"/>
  <c r="T5" i="78" a="1"/>
  <c r="T5" i="78" s="1"/>
  <c r="X5" i="78" a="1"/>
  <c r="X5" i="78" s="1"/>
  <c r="AI5" i="78" a="1"/>
  <c r="AI5" i="78" s="1"/>
  <c r="S5" i="78" a="1"/>
  <c r="S5" i="78" s="1"/>
  <c r="AE7" i="85" a="1"/>
  <c r="AE7" i="85" s="1"/>
  <c r="AA7" i="85" a="1"/>
  <c r="AA7" i="85" s="1"/>
  <c r="AI7" i="85" a="1"/>
  <c r="AI7" i="85" s="1"/>
  <c r="Z6" i="73" a="1"/>
  <c r="Z6" i="73" s="1"/>
  <c r="AF6" i="82" a="1"/>
  <c r="AF6" i="82" s="1"/>
  <c r="W10" i="84" a="1"/>
  <c r="W10" i="84" s="1"/>
  <c r="S4" i="83" a="1"/>
  <c r="S4" i="83" s="1"/>
  <c r="AB10" i="82" a="1"/>
  <c r="AB10" i="82" s="1"/>
  <c r="AF9" i="84" a="1"/>
  <c r="AF9" i="84" s="1"/>
  <c r="T3" i="84" a="1"/>
  <c r="T3" i="84" s="1"/>
  <c r="AI11" i="86" a="1"/>
  <c r="AI11" i="86" s="1"/>
  <c r="AJ7" i="85" a="1"/>
  <c r="AJ7" i="85" s="1"/>
  <c r="AF7" i="80" a="1"/>
  <c r="AF7" i="80" s="1"/>
  <c r="AI9" i="71" a="1"/>
  <c r="AI9" i="71" s="1"/>
  <c r="AC9" i="71" a="1"/>
  <c r="AC9" i="71" s="1"/>
  <c r="AJ9" i="71" a="1"/>
  <c r="AJ9" i="71" s="1"/>
  <c r="AC10" i="81" a="1"/>
  <c r="AC10" i="81" s="1"/>
  <c r="AH10" i="81" a="1"/>
  <c r="AH10" i="81" s="1"/>
  <c r="R2" i="78" a="1"/>
  <c r="R2" i="78" s="1"/>
  <c r="T2" i="78" a="1"/>
  <c r="T2" i="78" s="1"/>
  <c r="Y4" i="75" a="1"/>
  <c r="Y4" i="75" s="1"/>
  <c r="V5" i="76" a="1"/>
  <c r="V5" i="76" s="1"/>
  <c r="Z5" i="81" a="1"/>
  <c r="Z5" i="81" s="1"/>
  <c r="AJ5" i="81" a="1"/>
  <c r="AJ5" i="81" s="1"/>
  <c r="AG4" i="78" a="1"/>
  <c r="AG4" i="78" s="1"/>
  <c r="AF4" i="78" a="1"/>
  <c r="AF4" i="78" s="1"/>
  <c r="Q11" i="78" a="1"/>
  <c r="Q11" i="78" s="1"/>
  <c r="AD7" i="76" a="1"/>
  <c r="AD7" i="76" s="1"/>
  <c r="Q11" i="81" a="1"/>
  <c r="Q11" i="81" s="1"/>
  <c r="AF11" i="81" a="1"/>
  <c r="AF11" i="81" s="1"/>
  <c r="R4" i="81" a="1"/>
  <c r="R4" i="81" s="1"/>
  <c r="Z4" i="81" a="1"/>
  <c r="Z4" i="81" s="1"/>
  <c r="AA6" i="86" a="1"/>
  <c r="AA6" i="86" s="1"/>
  <c r="X6" i="86" a="1"/>
  <c r="X6" i="86" s="1"/>
  <c r="Z6" i="86" a="1"/>
  <c r="Z6" i="86" s="1"/>
  <c r="R7" i="77" a="1"/>
  <c r="R7" i="77" s="1"/>
  <c r="Z7" i="77" a="1"/>
  <c r="Z7" i="77" s="1"/>
  <c r="AE3" i="71" a="1"/>
  <c r="AE3" i="71" s="1"/>
  <c r="T3" i="71" a="1"/>
  <c r="T3" i="71" s="1"/>
  <c r="AB3" i="71" a="1"/>
  <c r="AB3" i="71" s="1"/>
  <c r="Z4" i="86" a="1"/>
  <c r="Z4" i="86" s="1"/>
  <c r="AH4" i="86" a="1"/>
  <c r="AH4" i="86" s="1"/>
  <c r="AJ11" i="82" a="1"/>
  <c r="AJ11" i="82" s="1"/>
  <c r="AC11" i="82" a="1"/>
  <c r="AC11" i="82" s="1"/>
  <c r="AB11" i="82" a="1"/>
  <c r="AB11" i="82" s="1"/>
  <c r="AA5" i="85" a="1"/>
  <c r="AA5" i="85" s="1"/>
  <c r="S10" i="85" a="1"/>
  <c r="S10" i="85" s="1"/>
  <c r="AG6" i="73" a="1"/>
  <c r="AG6" i="73" s="1"/>
  <c r="R2" i="84" a="1"/>
  <c r="R2" i="84" s="1"/>
  <c r="AB9" i="74" a="1"/>
  <c r="AB9" i="74" s="1"/>
  <c r="W9" i="74" a="1"/>
  <c r="W9" i="74" s="1"/>
  <c r="AE10" i="84" a="1"/>
  <c r="AE10" i="84" s="1"/>
  <c r="Y9" i="77" a="1"/>
  <c r="Y9" i="77" s="1"/>
  <c r="AA9" i="77" a="1"/>
  <c r="AA9" i="77" s="1"/>
  <c r="V6" i="79" a="1"/>
  <c r="V6" i="79" s="1"/>
  <c r="W2" i="73" a="1"/>
  <c r="W2" i="73" s="1"/>
  <c r="AF7" i="83" a="1"/>
  <c r="AF7" i="83" s="1"/>
  <c r="X3" i="86" a="1"/>
  <c r="X3" i="86" s="1"/>
  <c r="AE10" i="82" a="1"/>
  <c r="AE10" i="82" s="1"/>
  <c r="AC10" i="74" a="1"/>
  <c r="AC10" i="74" s="1"/>
  <c r="R8" i="83" a="1"/>
  <c r="R8" i="83" s="1"/>
  <c r="Z8" i="83" a="1"/>
  <c r="Z8" i="83" s="1"/>
  <c r="W5" i="77" a="1"/>
  <c r="W5" i="77" s="1"/>
  <c r="W3" i="84" a="1"/>
  <c r="W3" i="84" s="1"/>
  <c r="AE9" i="71" a="1"/>
  <c r="AE9" i="71" s="1"/>
  <c r="X10" i="81" a="1"/>
  <c r="X10" i="81" s="1"/>
  <c r="AB10" i="81" a="1"/>
  <c r="AB10" i="81" s="1"/>
  <c r="U10" i="81" a="1"/>
  <c r="U10" i="81" s="1"/>
  <c r="AD2" i="78" a="1"/>
  <c r="AD2" i="78" s="1"/>
  <c r="V2" i="78" a="1"/>
  <c r="V2" i="78" s="1"/>
  <c r="X4" i="75" a="1"/>
  <c r="X4" i="75" s="1"/>
  <c r="AD4" i="75" a="1"/>
  <c r="AD4" i="75" s="1"/>
  <c r="Q4" i="75" a="1"/>
  <c r="Q4" i="75" s="1"/>
  <c r="AE5" i="76" a="1"/>
  <c r="AE5" i="76" s="1"/>
  <c r="AG5" i="81" a="1"/>
  <c r="AG5" i="81" s="1"/>
  <c r="Q5" i="81" a="1"/>
  <c r="Q5" i="81" s="1"/>
  <c r="R4" i="78" a="1"/>
  <c r="R4" i="78" s="1"/>
  <c r="S4" i="78" a="1"/>
  <c r="S4" i="78" s="1"/>
  <c r="AC11" i="78" a="1"/>
  <c r="AC11" i="78" s="1"/>
  <c r="AE7" i="76" a="1"/>
  <c r="AE7" i="76" s="1"/>
  <c r="W7" i="76" a="1"/>
  <c r="W7" i="76" s="1"/>
  <c r="AB11" i="81" a="1"/>
  <c r="AB11" i="81" s="1"/>
  <c r="AC11" i="81" a="1"/>
  <c r="AC11" i="81" s="1"/>
  <c r="AF4" i="81" a="1"/>
  <c r="AF4" i="81" s="1"/>
  <c r="T4" i="81" a="1"/>
  <c r="T4" i="81" s="1"/>
  <c r="AD4" i="81" a="1"/>
  <c r="AD4" i="81" s="1"/>
  <c r="AH6" i="86" a="1"/>
  <c r="AH6" i="86" s="1"/>
  <c r="AJ6" i="86" a="1"/>
  <c r="AJ6" i="86" s="1"/>
  <c r="AE6" i="86" a="1"/>
  <c r="AE6" i="86" s="1"/>
  <c r="T6" i="86" a="1"/>
  <c r="T6" i="86" s="1"/>
  <c r="AB7" i="77" a="1"/>
  <c r="AB7" i="77" s="1"/>
  <c r="AG7" i="77" a="1"/>
  <c r="AG7" i="77" s="1"/>
  <c r="AH7" i="77" a="1"/>
  <c r="AH7" i="77" s="1"/>
  <c r="AH3" i="71" a="1"/>
  <c r="AH3" i="71" s="1"/>
  <c r="AA3" i="71" a="1"/>
  <c r="AA3" i="71" s="1"/>
  <c r="Z3" i="71" a="1"/>
  <c r="Z3" i="71" s="1"/>
  <c r="Y3" i="71" a="1"/>
  <c r="Y3" i="71" s="1"/>
  <c r="T4" i="86" a="1"/>
  <c r="T4" i="86" s="1"/>
  <c r="Q4" i="86" a="1"/>
  <c r="Q4" i="86" s="1"/>
  <c r="X4" i="86" a="1"/>
  <c r="X4" i="86" s="1"/>
  <c r="AJ4" i="86" a="1"/>
  <c r="AJ4" i="86" s="1"/>
  <c r="AG11" i="82" a="1"/>
  <c r="AG11" i="82" s="1"/>
  <c r="S11" i="82" a="1"/>
  <c r="S11" i="82" s="1"/>
  <c r="U11" i="82" a="1"/>
  <c r="U11" i="82" s="1"/>
  <c r="AH8" i="80" a="1"/>
  <c r="AH8" i="80" s="1"/>
  <c r="AJ10" i="85" a="1"/>
  <c r="AJ10" i="85" s="1"/>
  <c r="AC6" i="73" a="1"/>
  <c r="AC6" i="73" s="1"/>
  <c r="V6" i="82" a="1"/>
  <c r="V6" i="82" s="1"/>
  <c r="V2" i="84" a="1"/>
  <c r="V2" i="84" s="1"/>
  <c r="R9" i="74" a="1"/>
  <c r="R9" i="74" s="1"/>
  <c r="AI10" i="84" a="1"/>
  <c r="AI10" i="84" s="1"/>
  <c r="X9" i="77" a="1"/>
  <c r="X9" i="77" s="1"/>
  <c r="T8" i="81" a="1"/>
  <c r="T8" i="81" s="1"/>
  <c r="V11" i="85" a="1"/>
  <c r="V11" i="85" s="1"/>
  <c r="AB7" i="83" a="1"/>
  <c r="AB7" i="83" s="1"/>
  <c r="X10" i="82" a="1"/>
  <c r="X10" i="82" s="1"/>
  <c r="AB11" i="71" a="1"/>
  <c r="AB11" i="71" s="1"/>
  <c r="Z6" i="78" a="1"/>
  <c r="Z6" i="78" s="1"/>
  <c r="AA4" i="77" a="1"/>
  <c r="AA4" i="77" s="1"/>
  <c r="U6" i="81" a="1"/>
  <c r="U6" i="81" s="1"/>
  <c r="Y9" i="71" a="1"/>
  <c r="Y9" i="71" s="1"/>
  <c r="W9" i="71" a="1"/>
  <c r="W9" i="71" s="1"/>
  <c r="AA2" i="78" a="1"/>
  <c r="AA2" i="78" s="1"/>
  <c r="S4" i="75" a="1"/>
  <c r="S4" i="75" s="1"/>
  <c r="AJ5" i="76" a="1"/>
  <c r="AJ5" i="76" s="1"/>
  <c r="Q5" i="76" a="1"/>
  <c r="Q5" i="76" s="1"/>
  <c r="AC5" i="76" a="1"/>
  <c r="AC5" i="76" s="1"/>
  <c r="T4" i="78" a="1"/>
  <c r="T4" i="78" s="1"/>
  <c r="AD11" i="78" a="1"/>
  <c r="AD11" i="78" s="1"/>
  <c r="R7" i="76" a="1"/>
  <c r="R7" i="76" s="1"/>
  <c r="AA7" i="76" a="1"/>
  <c r="AA7" i="76" s="1"/>
  <c r="AE11" i="81" a="1"/>
  <c r="AE11" i="81" s="1"/>
  <c r="AH11" i="81" a="1"/>
  <c r="AH11" i="81" s="1"/>
  <c r="AD11" i="81" a="1"/>
  <c r="AD11" i="81" s="1"/>
  <c r="AC4" i="81" a="1"/>
  <c r="AC4" i="81" s="1"/>
  <c r="U4" i="81" a="1"/>
  <c r="U4" i="81" s="1"/>
  <c r="AI6" i="86" a="1"/>
  <c r="AI6" i="86" s="1"/>
  <c r="AB6" i="86" a="1"/>
  <c r="AB6" i="86" s="1"/>
  <c r="T7" i="77" a="1"/>
  <c r="T7" i="77" s="1"/>
  <c r="AC7" i="77" a="1"/>
  <c r="AC7" i="77" s="1"/>
  <c r="S7" i="77" a="1"/>
  <c r="S7" i="77" s="1"/>
  <c r="R3" i="71" a="1"/>
  <c r="R3" i="71" s="1"/>
  <c r="AF3" i="71" a="1"/>
  <c r="AF3" i="71" s="1"/>
  <c r="AF4" i="86" a="1"/>
  <c r="AF4" i="86" s="1"/>
  <c r="AG4" i="86" a="1"/>
  <c r="AG4" i="86" s="1"/>
  <c r="AI11" i="82" a="1"/>
  <c r="AI11" i="82" s="1"/>
  <c r="W11" i="82" a="1"/>
  <c r="W11" i="82" s="1"/>
  <c r="AA3" i="75" a="1"/>
  <c r="AA3" i="75" s="1"/>
  <c r="AC3" i="75" a="1"/>
  <c r="AC3" i="75" s="1"/>
  <c r="R3" i="75" a="1"/>
  <c r="R3" i="75" s="1"/>
  <c r="AB3" i="75" a="1"/>
  <c r="AB3" i="75" s="1"/>
  <c r="W3" i="75" a="1"/>
  <c r="W3" i="75" s="1"/>
  <c r="AJ3" i="75" a="1"/>
  <c r="AJ3" i="75" s="1"/>
  <c r="Z3" i="75" a="1"/>
  <c r="Z3" i="75" s="1"/>
  <c r="S3" i="75" a="1"/>
  <c r="S3" i="75" s="1"/>
  <c r="T3" i="75" a="1"/>
  <c r="T3" i="75" s="1"/>
  <c r="Q3" i="75" a="1"/>
  <c r="Q3" i="75" s="1"/>
  <c r="Q2" i="86" a="1"/>
  <c r="Q2" i="86" s="1"/>
  <c r="T3" i="80" a="1"/>
  <c r="T3" i="80" s="1"/>
  <c r="AC10" i="73" a="1"/>
  <c r="AC10" i="73" s="1"/>
  <c r="AG8" i="75" a="1"/>
  <c r="AG8" i="75" s="1"/>
  <c r="Q8" i="75" a="1"/>
  <c r="Q8" i="75" s="1"/>
  <c r="W8" i="75" a="1"/>
  <c r="W8" i="75" s="1"/>
  <c r="AA8" i="75" a="1"/>
  <c r="AA8" i="75" s="1"/>
  <c r="AC8" i="75" a="1"/>
  <c r="AC8" i="75" s="1"/>
  <c r="T3" i="82" a="1"/>
  <c r="T3" i="82" s="1"/>
  <c r="AH3" i="82" a="1"/>
  <c r="AH3" i="82" s="1"/>
  <c r="AI3" i="82" a="1"/>
  <c r="AI3" i="82" s="1"/>
  <c r="S3" i="82" a="1"/>
  <c r="S3" i="82" s="1"/>
  <c r="X3" i="82" a="1"/>
  <c r="X3" i="82" s="1"/>
  <c r="AA3" i="82" a="1"/>
  <c r="AA3" i="82" s="1"/>
  <c r="AE3" i="82" a="1"/>
  <c r="AE3" i="82" s="1"/>
  <c r="Q3" i="82" a="1"/>
  <c r="Q3" i="82" s="1"/>
  <c r="U3" i="82" a="1"/>
  <c r="U3" i="82" s="1"/>
  <c r="AB3" i="82" a="1"/>
  <c r="AB3" i="82" s="1"/>
  <c r="W3" i="85" a="1"/>
  <c r="W3" i="85" s="1"/>
  <c r="X3" i="85" a="1"/>
  <c r="X3" i="85" s="1"/>
  <c r="Y3" i="85" a="1"/>
  <c r="Y3" i="85" s="1"/>
  <c r="V3" i="85" a="1"/>
  <c r="V3" i="85" s="1"/>
  <c r="AE3" i="85" a="1"/>
  <c r="AE3" i="85" s="1"/>
  <c r="R3" i="85" a="1"/>
  <c r="R3" i="85" s="1"/>
  <c r="AD3" i="85" a="1"/>
  <c r="AD3" i="85" s="1"/>
  <c r="AG3" i="85" a="1"/>
  <c r="AG3" i="85" s="1"/>
  <c r="S3" i="85" a="1"/>
  <c r="S3" i="85" s="1"/>
  <c r="AH3" i="85" a="1"/>
  <c r="AH3" i="85" s="1"/>
  <c r="AC3" i="85" a="1"/>
  <c r="AC3" i="85" s="1"/>
  <c r="AB3" i="85" a="1"/>
  <c r="AB3" i="85" s="1"/>
  <c r="AF3" i="85" a="1"/>
  <c r="AF3" i="85" s="1"/>
  <c r="Q3" i="85" a="1"/>
  <c r="Q3" i="85" s="1"/>
  <c r="Z3" i="85" a="1"/>
  <c r="Z3" i="85" s="1"/>
  <c r="AJ11" i="83" a="1"/>
  <c r="AJ11" i="83" s="1"/>
  <c r="X11" i="83" a="1"/>
  <c r="X11" i="83" s="1"/>
  <c r="S11" i="83" a="1"/>
  <c r="S11" i="83" s="1"/>
  <c r="AB11" i="83" a="1"/>
  <c r="AB11" i="83" s="1"/>
  <c r="Y11" i="83" a="1"/>
  <c r="Y11" i="83" s="1"/>
  <c r="AD11" i="83" a="1"/>
  <c r="AD11" i="83" s="1"/>
  <c r="W11" i="83" a="1"/>
  <c r="W11" i="83" s="1"/>
  <c r="AI11" i="83" a="1"/>
  <c r="AI11" i="83" s="1"/>
  <c r="AA11" i="83" a="1"/>
  <c r="AA11" i="83" s="1"/>
  <c r="AE11" i="83" a="1"/>
  <c r="AE11" i="83" s="1"/>
  <c r="AC11" i="83" a="1"/>
  <c r="AC11" i="83" s="1"/>
  <c r="R11" i="83" a="1"/>
  <c r="R11" i="83" s="1"/>
  <c r="U11" i="83" a="1"/>
  <c r="U11" i="83" s="1"/>
  <c r="AF11" i="83" a="1"/>
  <c r="AF11" i="83" s="1"/>
  <c r="V11" i="83" a="1"/>
  <c r="V11" i="83" s="1"/>
  <c r="Z11" i="83" a="1"/>
  <c r="Z11" i="83" s="1"/>
  <c r="U11" i="84" a="1"/>
  <c r="U11" i="84" s="1"/>
  <c r="Z11" i="84" a="1"/>
  <c r="Z11" i="84" s="1"/>
  <c r="R11" i="84" a="1"/>
  <c r="R11" i="84" s="1"/>
  <c r="Q11" i="84" a="1"/>
  <c r="Q11" i="84" s="1"/>
  <c r="AA11" i="84" a="1"/>
  <c r="AA11" i="84" s="1"/>
  <c r="AB11" i="84" a="1"/>
  <c r="AB11" i="84" s="1"/>
  <c r="AE11" i="84" a="1"/>
  <c r="AE11" i="84" s="1"/>
  <c r="AI11" i="84" a="1"/>
  <c r="AI11" i="84" s="1"/>
  <c r="T11" i="84" a="1"/>
  <c r="T11" i="84" s="1"/>
  <c r="AH11" i="84" a="1"/>
  <c r="AH11" i="84" s="1"/>
  <c r="AG11" i="84" a="1"/>
  <c r="AG11" i="84" s="1"/>
  <c r="AF11" i="84" a="1"/>
  <c r="AF11" i="84" s="1"/>
  <c r="W11" i="84" a="1"/>
  <c r="W11" i="84" s="1"/>
  <c r="X11" i="84" a="1"/>
  <c r="X11" i="84" s="1"/>
  <c r="Y11" i="84" a="1"/>
  <c r="Y11" i="84" s="1"/>
  <c r="V11" i="84" a="1"/>
  <c r="V11" i="84" s="1"/>
  <c r="U3" i="83" a="1"/>
  <c r="U3" i="83" s="1"/>
  <c r="AB3" i="83" a="1"/>
  <c r="AB3" i="83" s="1"/>
  <c r="AA3" i="83" a="1"/>
  <c r="AA3" i="83" s="1"/>
  <c r="Z3" i="83" a="1"/>
  <c r="Z3" i="83" s="1"/>
  <c r="AF3" i="83" a="1"/>
  <c r="AF3" i="83" s="1"/>
  <c r="AG3" i="83" a="1"/>
  <c r="AG3" i="83" s="1"/>
  <c r="Y3" i="83" a="1"/>
  <c r="Y3" i="83" s="1"/>
  <c r="AD3" i="83" a="1"/>
  <c r="AD3" i="83" s="1"/>
  <c r="V3" i="83" a="1"/>
  <c r="V3" i="83" s="1"/>
  <c r="AC3" i="83" a="1"/>
  <c r="AC3" i="83" s="1"/>
  <c r="AI2" i="86" a="1"/>
  <c r="AI2" i="86" s="1"/>
  <c r="W2" i="86" a="1"/>
  <c r="W2" i="86" s="1"/>
  <c r="AG6" i="83" a="1"/>
  <c r="AG6" i="83" s="1"/>
  <c r="AB6" i="83" a="1"/>
  <c r="AB6" i="83" s="1"/>
  <c r="AJ6" i="83" a="1"/>
  <c r="AJ6" i="83" s="1"/>
  <c r="T6" i="83" a="1"/>
  <c r="T6" i="83" s="1"/>
  <c r="AA6" i="83" a="1"/>
  <c r="AA6" i="83" s="1"/>
  <c r="AJ3" i="83" a="1"/>
  <c r="AJ3" i="83" s="1"/>
  <c r="W3" i="83" a="1"/>
  <c r="W3" i="83" s="1"/>
  <c r="AJ7" i="74" a="1"/>
  <c r="AJ7" i="74" s="1"/>
  <c r="T7" i="74" a="1"/>
  <c r="T7" i="74" s="1"/>
  <c r="AF7" i="74" a="1"/>
  <c r="AF7" i="74" s="1"/>
  <c r="W7" i="74" a="1"/>
  <c r="W7" i="74" s="1"/>
  <c r="Y7" i="74" a="1"/>
  <c r="Y7" i="74" s="1"/>
  <c r="AG10" i="78" a="1"/>
  <c r="AG10" i="78" s="1"/>
  <c r="S10" i="78" a="1"/>
  <c r="S10" i="78" s="1"/>
  <c r="Z10" i="78" a="1"/>
  <c r="Z10" i="78" s="1"/>
  <c r="Y10" i="78" a="1"/>
  <c r="Y10" i="78" s="1"/>
  <c r="AC10" i="78" a="1"/>
  <c r="AC10" i="78" s="1"/>
  <c r="AD10" i="78" a="1"/>
  <c r="AD10" i="78" s="1"/>
  <c r="Q10" i="78" a="1"/>
  <c r="Q10" i="78" s="1"/>
  <c r="X10" i="78" a="1"/>
  <c r="X10" i="78" s="1"/>
  <c r="W10" i="78" a="1"/>
  <c r="W10" i="78" s="1"/>
  <c r="AB10" i="78" a="1"/>
  <c r="AB10" i="78" s="1"/>
  <c r="Y3" i="75" a="1"/>
  <c r="Y3" i="75" s="1"/>
  <c r="AH3" i="75" a="1"/>
  <c r="AH3" i="75" s="1"/>
  <c r="X3" i="75" a="1"/>
  <c r="X3" i="75" s="1"/>
  <c r="AH6" i="83" a="1"/>
  <c r="AH6" i="83" s="1"/>
  <c r="AC6" i="83" a="1"/>
  <c r="AC6" i="83" s="1"/>
  <c r="Q7" i="71" a="1"/>
  <c r="Q7" i="71" s="1"/>
  <c r="Z7" i="71" a="1"/>
  <c r="Z7" i="71" s="1"/>
  <c r="AD7" i="71" a="1"/>
  <c r="AD7" i="71" s="1"/>
  <c r="Y7" i="71" a="1"/>
  <c r="Y7" i="71" s="1"/>
  <c r="AG7" i="71" a="1"/>
  <c r="AG7" i="71" s="1"/>
  <c r="S7" i="71" a="1"/>
  <c r="S7" i="71" s="1"/>
  <c r="AJ7" i="71" a="1"/>
  <c r="AJ7" i="71" s="1"/>
  <c r="X7" i="71" a="1"/>
  <c r="X7" i="71" s="1"/>
  <c r="AB7" i="71" a="1"/>
  <c r="AB7" i="71" s="1"/>
  <c r="U7" i="71" a="1"/>
  <c r="U7" i="71" s="1"/>
  <c r="S3" i="83" a="1"/>
  <c r="S3" i="83" s="1"/>
  <c r="R7" i="74" a="1"/>
  <c r="R7" i="74" s="1"/>
  <c r="AE7" i="74" a="1"/>
  <c r="AE7" i="74" s="1"/>
  <c r="Y9" i="85" a="1"/>
  <c r="Y9" i="85" s="1"/>
  <c r="V9" i="85" a="1"/>
  <c r="V9" i="85" s="1"/>
  <c r="Q9" i="85" a="1"/>
  <c r="Q9" i="85" s="1"/>
  <c r="W9" i="85" a="1"/>
  <c r="W9" i="85" s="1"/>
  <c r="Z9" i="85" a="1"/>
  <c r="Z9" i="85" s="1"/>
  <c r="Z11" i="76" a="1"/>
  <c r="Z11" i="76" s="1"/>
  <c r="W11" i="76" a="1"/>
  <c r="W11" i="76" s="1"/>
  <c r="AB3" i="80" a="1"/>
  <c r="AB3" i="80" s="1"/>
  <c r="AE3" i="80" a="1"/>
  <c r="AE3" i="80" s="1"/>
  <c r="AE10" i="73" a="1"/>
  <c r="AE10" i="73" s="1"/>
  <c r="V5" i="74" a="1"/>
  <c r="V5" i="74" s="1"/>
  <c r="AI5" i="74" a="1"/>
  <c r="AI5" i="74" s="1"/>
  <c r="AJ5" i="74" a="1"/>
  <c r="AJ5" i="74" s="1"/>
  <c r="Q5" i="74" a="1"/>
  <c r="Q5" i="74" s="1"/>
  <c r="S5" i="74" a="1"/>
  <c r="S5" i="74" s="1"/>
  <c r="W9" i="81" a="1"/>
  <c r="W9" i="81" s="1"/>
  <c r="AB9" i="81" a="1"/>
  <c r="AB9" i="81" s="1"/>
  <c r="Y9" i="80" a="1"/>
  <c r="Y9" i="80" s="1"/>
  <c r="R8" i="75" a="1"/>
  <c r="R8" i="75" s="1"/>
  <c r="V8" i="75" a="1"/>
  <c r="V8" i="75" s="1"/>
  <c r="AJ8" i="75" a="1"/>
  <c r="AJ8" i="75" s="1"/>
  <c r="R8" i="85" a="1"/>
  <c r="R8" i="85" s="1"/>
  <c r="AF8" i="85" a="1"/>
  <c r="AF8" i="85" s="1"/>
  <c r="AB8" i="85" a="1"/>
  <c r="AB8" i="85" s="1"/>
  <c r="AI8" i="85" a="1"/>
  <c r="AI8" i="85" s="1"/>
  <c r="U8" i="85" a="1"/>
  <c r="U8" i="85" s="1"/>
  <c r="AG8" i="74" a="1"/>
  <c r="AG8" i="74" s="1"/>
  <c r="AH8" i="74" a="1"/>
  <c r="AH8" i="74" s="1"/>
  <c r="AD10" i="80" a="1"/>
  <c r="AD10" i="80" s="1"/>
  <c r="AJ10" i="78" a="1"/>
  <c r="AJ10" i="78" s="1"/>
  <c r="W8" i="76" a="1"/>
  <c r="W8" i="76" s="1"/>
  <c r="S8" i="76" a="1"/>
  <c r="S8" i="76" s="1"/>
  <c r="Z8" i="76" a="1"/>
  <c r="Z8" i="76" s="1"/>
  <c r="AD8" i="76" a="1"/>
  <c r="AD8" i="76" s="1"/>
  <c r="AI8" i="76" a="1"/>
  <c r="AI8" i="76" s="1"/>
  <c r="AE8" i="76" a="1"/>
  <c r="AE8" i="76" s="1"/>
  <c r="R8" i="76" a="1"/>
  <c r="R8" i="76" s="1"/>
  <c r="X8" i="76" a="1"/>
  <c r="X8" i="76" s="1"/>
  <c r="AG8" i="76" a="1"/>
  <c r="AG8" i="76" s="1"/>
  <c r="Y8" i="76" a="1"/>
  <c r="Y8" i="76" s="1"/>
  <c r="T5" i="82" a="1"/>
  <c r="T5" i="82" s="1"/>
  <c r="AD5" i="82" a="1"/>
  <c r="AD5" i="82" s="1"/>
  <c r="V3" i="82" a="1"/>
  <c r="V3" i="82" s="1"/>
  <c r="AB9" i="82" a="1"/>
  <c r="AB9" i="82" s="1"/>
  <c r="U9" i="82" a="1"/>
  <c r="U9" i="82" s="1"/>
  <c r="V9" i="82" a="1"/>
  <c r="V9" i="82" s="1"/>
  <c r="AD9" i="82" a="1"/>
  <c r="AD9" i="82" s="1"/>
  <c r="AI9" i="82" a="1"/>
  <c r="AI9" i="82" s="1"/>
  <c r="X9" i="82" a="1"/>
  <c r="X9" i="82" s="1"/>
  <c r="Q9" i="82" a="1"/>
  <c r="Q9" i="82" s="1"/>
  <c r="AG9" i="82" a="1"/>
  <c r="AG9" i="82" s="1"/>
  <c r="AA9" i="82" a="1"/>
  <c r="AA9" i="82" s="1"/>
  <c r="S9" i="82" a="1"/>
  <c r="S9" i="82" s="1"/>
  <c r="W9" i="82" a="1"/>
  <c r="W9" i="82" s="1"/>
  <c r="T9" i="82" a="1"/>
  <c r="T9" i="82" s="1"/>
  <c r="Z9" i="82" a="1"/>
  <c r="Z9" i="82" s="1"/>
  <c r="R9" i="82" a="1"/>
  <c r="R9" i="82" s="1"/>
  <c r="AH9" i="82" a="1"/>
  <c r="AH9" i="82" s="1"/>
  <c r="AH11" i="77" a="1"/>
  <c r="AH11" i="77" s="1"/>
  <c r="AA3" i="85" a="1"/>
  <c r="AA3" i="85" s="1"/>
  <c r="T8" i="73" a="1"/>
  <c r="T8" i="73" s="1"/>
  <c r="V8" i="73" a="1"/>
  <c r="V8" i="73" s="1"/>
  <c r="Y8" i="73" a="1"/>
  <c r="Y8" i="73" s="1"/>
  <c r="AG8" i="73" a="1"/>
  <c r="AG8" i="73" s="1"/>
  <c r="X8" i="73" a="1"/>
  <c r="X8" i="73" s="1"/>
  <c r="AF8" i="79" a="1"/>
  <c r="AF8" i="79" s="1"/>
  <c r="W8" i="79" a="1"/>
  <c r="W8" i="79" s="1"/>
  <c r="U6" i="76" a="1"/>
  <c r="U6" i="76" s="1"/>
  <c r="AH11" i="83" a="1"/>
  <c r="AH11" i="83" s="1"/>
  <c r="X2" i="79" a="1"/>
  <c r="X2" i="79" s="1"/>
  <c r="AG2" i="79" a="1"/>
  <c r="AG2" i="79" s="1"/>
  <c r="AJ2" i="79" a="1"/>
  <c r="AJ2" i="79" s="1"/>
  <c r="Y2" i="79" a="1"/>
  <c r="Y2" i="79" s="1"/>
  <c r="S2" i="79" a="1"/>
  <c r="S2" i="79" s="1"/>
  <c r="AF2" i="79" a="1"/>
  <c r="AF2" i="79" s="1"/>
  <c r="AI2" i="79" a="1"/>
  <c r="AI2" i="79" s="1"/>
  <c r="Q2" i="79" a="1"/>
  <c r="Q2" i="79" s="1"/>
  <c r="U2" i="79" a="1"/>
  <c r="U2" i="79" s="1"/>
  <c r="AH2" i="79" a="1"/>
  <c r="AH2" i="79" s="1"/>
  <c r="AB2" i="79" a="1"/>
  <c r="AB2" i="79" s="1"/>
  <c r="R2" i="79" a="1"/>
  <c r="R2" i="79" s="1"/>
  <c r="V2" i="79" a="1"/>
  <c r="V2" i="79" s="1"/>
  <c r="W2" i="79" a="1"/>
  <c r="W2" i="79" s="1"/>
  <c r="AA2" i="79" a="1"/>
  <c r="AA2" i="79" s="1"/>
  <c r="T2" i="79" a="1"/>
  <c r="T2" i="79" s="1"/>
  <c r="AI11" i="79" a="1"/>
  <c r="AI11" i="79" s="1"/>
  <c r="AI10" i="75" a="1"/>
  <c r="AI10" i="75" s="1"/>
  <c r="AJ11" i="84" a="1"/>
  <c r="AJ11" i="84" s="1"/>
  <c r="Q5" i="75" a="1"/>
  <c r="Q5" i="75" s="1"/>
  <c r="AD5" i="75" a="1"/>
  <c r="AD5" i="75" s="1"/>
  <c r="X5" i="75" a="1"/>
  <c r="X5" i="75" s="1"/>
  <c r="W5" i="75" a="1"/>
  <c r="W5" i="75" s="1"/>
  <c r="AJ5" i="75" a="1"/>
  <c r="AJ5" i="75" s="1"/>
  <c r="V5" i="75" a="1"/>
  <c r="V5" i="75" s="1"/>
  <c r="AG5" i="75" a="1"/>
  <c r="AG5" i="75" s="1"/>
  <c r="AI5" i="75" a="1"/>
  <c r="AI5" i="75" s="1"/>
  <c r="AH5" i="75" a="1"/>
  <c r="AH5" i="75" s="1"/>
  <c r="U5" i="75" a="1"/>
  <c r="U5" i="75" s="1"/>
  <c r="R5" i="75" a="1"/>
  <c r="R5" i="75" s="1"/>
  <c r="AB5" i="75" a="1"/>
  <c r="AB5" i="75" s="1"/>
  <c r="AF5" i="75" a="1"/>
  <c r="AF5" i="75" s="1"/>
  <c r="T5" i="75" a="1"/>
  <c r="T5" i="75" s="1"/>
  <c r="AA5" i="75" a="1"/>
  <c r="AA5" i="75" s="1"/>
  <c r="AE5" i="75" a="1"/>
  <c r="AE5" i="75" s="1"/>
  <c r="AA4" i="79" a="1"/>
  <c r="AA4" i="79" s="1"/>
  <c r="W10" i="71" a="1"/>
  <c r="W10" i="71" s="1"/>
  <c r="R2" i="86" a="1"/>
  <c r="R2" i="86" s="1"/>
  <c r="AG2" i="86" a="1"/>
  <c r="AG2" i="86" s="1"/>
  <c r="V2" i="86" a="1"/>
  <c r="V2" i="86" s="1"/>
  <c r="AJ2" i="86" a="1"/>
  <c r="AJ2" i="86" s="1"/>
  <c r="AF2" i="86" a="1"/>
  <c r="AF2" i="86" s="1"/>
  <c r="AB10" i="73" a="1"/>
  <c r="AB10" i="73" s="1"/>
  <c r="AG10" i="73" a="1"/>
  <c r="AG10" i="73" s="1"/>
  <c r="W10" i="73" a="1"/>
  <c r="W10" i="73" s="1"/>
  <c r="V10" i="73" a="1"/>
  <c r="V10" i="73" s="1"/>
  <c r="AD10" i="73" a="1"/>
  <c r="AD10" i="73" s="1"/>
  <c r="Z10" i="73" a="1"/>
  <c r="Z10" i="73" s="1"/>
  <c r="AF10" i="73" a="1"/>
  <c r="AF10" i="73" s="1"/>
  <c r="Y10" i="73" a="1"/>
  <c r="Y10" i="73" s="1"/>
  <c r="X10" i="73" a="1"/>
  <c r="X10" i="73" s="1"/>
  <c r="Q10" i="73" a="1"/>
  <c r="Q10" i="73" s="1"/>
  <c r="U3" i="75" a="1"/>
  <c r="U3" i="75" s="1"/>
  <c r="AF3" i="75" a="1"/>
  <c r="AF3" i="75" s="1"/>
  <c r="AI3" i="77" a="1"/>
  <c r="AI3" i="77" s="1"/>
  <c r="X3" i="77" a="1"/>
  <c r="X3" i="77" s="1"/>
  <c r="AD3" i="77" a="1"/>
  <c r="AD3" i="77" s="1"/>
  <c r="U3" i="77" a="1"/>
  <c r="U3" i="77" s="1"/>
  <c r="AC2" i="86" a="1"/>
  <c r="AC2" i="86" s="1"/>
  <c r="Q6" i="83" a="1"/>
  <c r="Q6" i="83" s="1"/>
  <c r="V6" i="83" a="1"/>
  <c r="V6" i="83" s="1"/>
  <c r="AB2" i="76" a="1"/>
  <c r="AB2" i="76" s="1"/>
  <c r="AC2" i="76" a="1"/>
  <c r="AC2" i="76" s="1"/>
  <c r="Q2" i="76" a="1"/>
  <c r="Q2" i="76" s="1"/>
  <c r="AI2" i="76" a="1"/>
  <c r="AI2" i="76" s="1"/>
  <c r="AD2" i="76" a="1"/>
  <c r="AD2" i="76" s="1"/>
  <c r="R2" i="76" a="1"/>
  <c r="R2" i="76" s="1"/>
  <c r="AH2" i="76" a="1"/>
  <c r="AH2" i="76" s="1"/>
  <c r="AE2" i="76" a="1"/>
  <c r="AE2" i="76" s="1"/>
  <c r="S2" i="76" a="1"/>
  <c r="S2" i="76" s="1"/>
  <c r="AG2" i="76" a="1"/>
  <c r="AG2" i="76" s="1"/>
  <c r="Y2" i="76" a="1"/>
  <c r="Y2" i="76" s="1"/>
  <c r="T2" i="76" a="1"/>
  <c r="T2" i="76" s="1"/>
  <c r="X2" i="76" a="1"/>
  <c r="X2" i="76" s="1"/>
  <c r="U2" i="76" a="1"/>
  <c r="U2" i="76" s="1"/>
  <c r="V2" i="76" a="1"/>
  <c r="V2" i="76" s="1"/>
  <c r="AE3" i="83" a="1"/>
  <c r="AE3" i="83" s="1"/>
  <c r="X3" i="83" a="1"/>
  <c r="X3" i="83" s="1"/>
  <c r="U7" i="74" a="1"/>
  <c r="U7" i="74" s="1"/>
  <c r="AJ11" i="76" a="1"/>
  <c r="AJ11" i="76" s="1"/>
  <c r="U11" i="76" a="1"/>
  <c r="U11" i="76" s="1"/>
  <c r="AE11" i="76" a="1"/>
  <c r="AE11" i="76" s="1"/>
  <c r="AF11" i="76" a="1"/>
  <c r="AF11" i="76" s="1"/>
  <c r="AD3" i="80" a="1"/>
  <c r="AD3" i="80" s="1"/>
  <c r="AI10" i="73" a="1"/>
  <c r="AI10" i="73" s="1"/>
  <c r="X9" i="81" a="1"/>
  <c r="X9" i="81" s="1"/>
  <c r="S9" i="81" a="1"/>
  <c r="S9" i="81" s="1"/>
  <c r="AC9" i="81" a="1"/>
  <c r="AC9" i="81" s="1"/>
  <c r="AH9" i="81" a="1"/>
  <c r="AH9" i="81" s="1"/>
  <c r="AJ9" i="81" a="1"/>
  <c r="AJ9" i="81" s="1"/>
  <c r="AF9" i="81" a="1"/>
  <c r="AF9" i="81" s="1"/>
  <c r="T9" i="81" a="1"/>
  <c r="T9" i="81" s="1"/>
  <c r="AI9" i="81" a="1"/>
  <c r="AI9" i="81" s="1"/>
  <c r="AD9" i="81" a="1"/>
  <c r="AD9" i="81" s="1"/>
  <c r="R9" i="81" a="1"/>
  <c r="R9" i="81" s="1"/>
  <c r="X9" i="80" a="1"/>
  <c r="X9" i="80" s="1"/>
  <c r="AH8" i="75" a="1"/>
  <c r="AH8" i="75" s="1"/>
  <c r="Y8" i="74" a="1"/>
  <c r="Y8" i="74" s="1"/>
  <c r="AJ8" i="74" a="1"/>
  <c r="AJ8" i="74" s="1"/>
  <c r="Z8" i="74" a="1"/>
  <c r="Z8" i="74" s="1"/>
  <c r="AG10" i="80" a="1"/>
  <c r="AG10" i="80" s="1"/>
  <c r="V10" i="78" a="1"/>
  <c r="V10" i="78" s="1"/>
  <c r="AI10" i="78" a="1"/>
  <c r="AI10" i="78" s="1"/>
  <c r="Q2" i="75" a="1"/>
  <c r="Q2" i="75" s="1"/>
  <c r="V2" i="75" a="1"/>
  <c r="V2" i="75" s="1"/>
  <c r="Z2" i="75" a="1"/>
  <c r="Z2" i="75" s="1"/>
  <c r="AE2" i="75" a="1"/>
  <c r="AE2" i="75" s="1"/>
  <c r="AJ2" i="75" a="1"/>
  <c r="AJ2" i="75" s="1"/>
  <c r="AH5" i="82" a="1"/>
  <c r="AH5" i="82" s="1"/>
  <c r="AJ3" i="82" a="1"/>
  <c r="AJ3" i="82" s="1"/>
  <c r="AC3" i="82" a="1"/>
  <c r="AC3" i="82" s="1"/>
  <c r="AG9" i="79" a="1"/>
  <c r="AG9" i="79" s="1"/>
  <c r="AJ9" i="79" a="1"/>
  <c r="AJ9" i="79" s="1"/>
  <c r="AB9" i="79" a="1"/>
  <c r="AB9" i="79" s="1"/>
  <c r="AA9" i="79" a="1"/>
  <c r="AA9" i="79" s="1"/>
  <c r="T9" i="79" a="1"/>
  <c r="T9" i="79" s="1"/>
  <c r="Y9" i="79" a="1"/>
  <c r="Y9" i="79" s="1"/>
  <c r="AI9" i="79" a="1"/>
  <c r="AI9" i="79" s="1"/>
  <c r="AC9" i="79" a="1"/>
  <c r="AC9" i="79" s="1"/>
  <c r="AF9" i="79" a="1"/>
  <c r="AF9" i="79" s="1"/>
  <c r="AD9" i="79" a="1"/>
  <c r="AD9" i="79" s="1"/>
  <c r="X9" i="79" a="1"/>
  <c r="X9" i="79" s="1"/>
  <c r="Q9" i="79" a="1"/>
  <c r="Q9" i="79" s="1"/>
  <c r="AE9" i="79" a="1"/>
  <c r="AE9" i="79" s="1"/>
  <c r="AH9" i="79" a="1"/>
  <c r="AH9" i="79" s="1"/>
  <c r="U9" i="79" a="1"/>
  <c r="U9" i="79" s="1"/>
  <c r="T11" i="77" a="1"/>
  <c r="T11" i="77" s="1"/>
  <c r="U3" i="85" a="1"/>
  <c r="U3" i="85" s="1"/>
  <c r="AH8" i="79" a="1"/>
  <c r="AH8" i="79" s="1"/>
  <c r="AD8" i="79" a="1"/>
  <c r="AD8" i="79" s="1"/>
  <c r="V8" i="79" a="1"/>
  <c r="V8" i="79" s="1"/>
  <c r="T8" i="79" a="1"/>
  <c r="T8" i="79" s="1"/>
  <c r="AI8" i="79" a="1"/>
  <c r="AI8" i="79" s="1"/>
  <c r="AA8" i="79" a="1"/>
  <c r="AA8" i="79" s="1"/>
  <c r="AG8" i="79" a="1"/>
  <c r="AG8" i="79" s="1"/>
  <c r="AB8" i="79" a="1"/>
  <c r="AB8" i="79" s="1"/>
  <c r="AE8" i="79" a="1"/>
  <c r="AE8" i="79" s="1"/>
  <c r="R8" i="79" a="1"/>
  <c r="R8" i="79" s="1"/>
  <c r="AI6" i="76" a="1"/>
  <c r="AI6" i="76" s="1"/>
  <c r="Q11" i="83" a="1"/>
  <c r="Q11" i="83" s="1"/>
  <c r="X11" i="79" a="1"/>
  <c r="X11" i="79" s="1"/>
  <c r="AD11" i="79" a="1"/>
  <c r="AD11" i="79" s="1"/>
  <c r="AE11" i="79" a="1"/>
  <c r="AE11" i="79" s="1"/>
  <c r="AC11" i="79" a="1"/>
  <c r="AC11" i="79" s="1"/>
  <c r="AJ11" i="79" a="1"/>
  <c r="AJ11" i="79" s="1"/>
  <c r="U11" i="79" a="1"/>
  <c r="U11" i="79" s="1"/>
  <c r="AG11" i="79" a="1"/>
  <c r="AG11" i="79" s="1"/>
  <c r="AA11" i="79" a="1"/>
  <c r="AA11" i="79" s="1"/>
  <c r="AD11" i="84" a="1"/>
  <c r="AD11" i="84" s="1"/>
  <c r="U11" i="74" a="1"/>
  <c r="U11" i="74" s="1"/>
  <c r="R11" i="74" a="1"/>
  <c r="R11" i="74" s="1"/>
  <c r="AB11" i="74" a="1"/>
  <c r="AB11" i="74" s="1"/>
  <c r="S11" i="74" a="1"/>
  <c r="S11" i="74" s="1"/>
  <c r="V11" i="74" a="1"/>
  <c r="V11" i="74" s="1"/>
  <c r="AF11" i="74" a="1"/>
  <c r="AF11" i="74" s="1"/>
  <c r="Q11" i="74" a="1"/>
  <c r="Q11" i="74" s="1"/>
  <c r="T11" i="74" a="1"/>
  <c r="T11" i="74" s="1"/>
  <c r="Y11" i="74" a="1"/>
  <c r="Y11" i="74" s="1"/>
  <c r="W11" i="74" a="1"/>
  <c r="W11" i="74" s="1"/>
  <c r="AG11" i="74" a="1"/>
  <c r="AG11" i="74" s="1"/>
  <c r="AC11" i="74" a="1"/>
  <c r="AC11" i="74" s="1"/>
  <c r="AI11" i="74" a="1"/>
  <c r="AI11" i="74" s="1"/>
  <c r="Z11" i="74" a="1"/>
  <c r="Z11" i="74" s="1"/>
  <c r="X11" i="74" a="1"/>
  <c r="X11" i="74" s="1"/>
  <c r="AH11" i="74" a="1"/>
  <c r="AH11" i="74" s="1"/>
  <c r="S4" i="79" a="1"/>
  <c r="S4" i="79" s="1"/>
  <c r="AC4" i="79" a="1"/>
  <c r="AC4" i="79" s="1"/>
  <c r="AF4" i="79" a="1"/>
  <c r="AF4" i="79" s="1"/>
  <c r="AG4" i="79" a="1"/>
  <c r="AG4" i="79" s="1"/>
  <c r="Y4" i="79" a="1"/>
  <c r="Y4" i="79" s="1"/>
  <c r="T4" i="79" a="1"/>
  <c r="T4" i="79" s="1"/>
  <c r="AI4" i="79" a="1"/>
  <c r="AI4" i="79" s="1"/>
  <c r="V4" i="79" a="1"/>
  <c r="V4" i="79" s="1"/>
  <c r="AA10" i="71" a="1"/>
  <c r="AA10" i="71" s="1"/>
  <c r="AA3" i="80" a="1"/>
  <c r="AA3" i="80" s="1"/>
  <c r="AI3" i="80" a="1"/>
  <c r="AI3" i="80" s="1"/>
  <c r="X3" i="80" a="1"/>
  <c r="X3" i="80" s="1"/>
  <c r="AF3" i="80" a="1"/>
  <c r="AF3" i="80" s="1"/>
  <c r="W3" i="80" a="1"/>
  <c r="W3" i="80" s="1"/>
  <c r="U3" i="80" a="1"/>
  <c r="U3" i="80" s="1"/>
  <c r="AC3" i="80" a="1"/>
  <c r="AC3" i="80" s="1"/>
  <c r="R3" i="80" a="1"/>
  <c r="R3" i="80" s="1"/>
  <c r="AH3" i="80" a="1"/>
  <c r="AH3" i="80" s="1"/>
  <c r="Y3" i="80" a="1"/>
  <c r="Y3" i="80" s="1"/>
  <c r="AJ10" i="73" a="1"/>
  <c r="AJ10" i="73" s="1"/>
  <c r="S10" i="73" a="1"/>
  <c r="S10" i="73" s="1"/>
  <c r="T9" i="80" a="1"/>
  <c r="T9" i="80" s="1"/>
  <c r="AD9" i="80" a="1"/>
  <c r="AD9" i="80" s="1"/>
  <c r="AE9" i="80" a="1"/>
  <c r="AE9" i="80" s="1"/>
  <c r="AF9" i="80" a="1"/>
  <c r="AF9" i="80" s="1"/>
  <c r="W9" i="80" a="1"/>
  <c r="W9" i="80" s="1"/>
  <c r="U9" i="80" a="1"/>
  <c r="U9" i="80" s="1"/>
  <c r="AC9" i="80" a="1"/>
  <c r="AC9" i="80" s="1"/>
  <c r="AG9" i="80" a="1"/>
  <c r="AG9" i="80" s="1"/>
  <c r="S9" i="80" a="1"/>
  <c r="S9" i="80" s="1"/>
  <c r="AH9" i="80" a="1"/>
  <c r="AH9" i="80" s="1"/>
  <c r="R9" i="80" a="1"/>
  <c r="R9" i="80" s="1"/>
  <c r="AI9" i="80" a="1"/>
  <c r="AI9" i="80" s="1"/>
  <c r="AJ9" i="80" a="1"/>
  <c r="AJ9" i="80" s="1"/>
  <c r="V9" i="80" a="1"/>
  <c r="V9" i="80" s="1"/>
  <c r="AA9" i="80" a="1"/>
  <c r="AA9" i="80" s="1"/>
  <c r="T8" i="75" a="1"/>
  <c r="T8" i="75" s="1"/>
  <c r="AC10" i="80" a="1"/>
  <c r="AC10" i="80" s="1"/>
  <c r="X10" i="80" a="1"/>
  <c r="X10" i="80" s="1"/>
  <c r="S10" i="80" a="1"/>
  <c r="S10" i="80" s="1"/>
  <c r="V10" i="80" a="1"/>
  <c r="V10" i="80" s="1"/>
  <c r="AA10" i="80" a="1"/>
  <c r="AA10" i="80" s="1"/>
  <c r="AE10" i="78" a="1"/>
  <c r="AE10" i="78" s="1"/>
  <c r="U10" i="78" a="1"/>
  <c r="U10" i="78" s="1"/>
  <c r="X5" i="82" a="1"/>
  <c r="X5" i="82" s="1"/>
  <c r="U5" i="82" a="1"/>
  <c r="U5" i="82" s="1"/>
  <c r="Q5" i="82" a="1"/>
  <c r="Q5" i="82" s="1"/>
  <c r="S5" i="82" a="1"/>
  <c r="S5" i="82" s="1"/>
  <c r="Z5" i="82" a="1"/>
  <c r="Z5" i="82" s="1"/>
  <c r="AF5" i="82" a="1"/>
  <c r="AF5" i="82" s="1"/>
  <c r="AC5" i="82" a="1"/>
  <c r="AC5" i="82" s="1"/>
  <c r="AG5" i="82" a="1"/>
  <c r="AG5" i="82" s="1"/>
  <c r="AA5" i="82" a="1"/>
  <c r="AA5" i="82" s="1"/>
  <c r="V5" i="82" a="1"/>
  <c r="V5" i="82" s="1"/>
  <c r="R3" i="82" a="1"/>
  <c r="R3" i="82" s="1"/>
  <c r="Y3" i="82" a="1"/>
  <c r="Y3" i="82" s="1"/>
  <c r="AG11" i="77" a="1"/>
  <c r="AG11" i="77" s="1"/>
  <c r="AC11" i="77" a="1"/>
  <c r="AC11" i="77" s="1"/>
  <c r="Z11" i="77" a="1"/>
  <c r="Z11" i="77" s="1"/>
  <c r="AD11" i="77" a="1"/>
  <c r="AD11" i="77" s="1"/>
  <c r="R11" i="77" a="1"/>
  <c r="R11" i="77" s="1"/>
  <c r="T3" i="85" a="1"/>
  <c r="T3" i="85" s="1"/>
  <c r="AJ3" i="85" a="1"/>
  <c r="AJ3" i="85" s="1"/>
  <c r="AE6" i="76" a="1"/>
  <c r="AE6" i="76" s="1"/>
  <c r="AC6" i="76" a="1"/>
  <c r="AC6" i="76" s="1"/>
  <c r="S6" i="76" a="1"/>
  <c r="S6" i="76" s="1"/>
  <c r="AG6" i="76" a="1"/>
  <c r="AG6" i="76" s="1"/>
  <c r="AH6" i="76" a="1"/>
  <c r="AH6" i="76" s="1"/>
  <c r="AB6" i="76" a="1"/>
  <c r="AB6" i="76" s="1"/>
  <c r="AA6" i="76" a="1"/>
  <c r="AA6" i="76" s="1"/>
  <c r="Y6" i="76" a="1"/>
  <c r="Y6" i="76" s="1"/>
  <c r="Q6" i="76" a="1"/>
  <c r="Q6" i="76" s="1"/>
  <c r="R6" i="76" a="1"/>
  <c r="R6" i="76" s="1"/>
  <c r="AG11" i="83" a="1"/>
  <c r="AG11" i="83" s="1"/>
  <c r="AE10" i="75" a="1"/>
  <c r="AE10" i="75" s="1"/>
  <c r="AG10" i="75" a="1"/>
  <c r="AG10" i="75" s="1"/>
  <c r="AF10" i="75" a="1"/>
  <c r="AF10" i="75" s="1"/>
  <c r="S10" i="75" a="1"/>
  <c r="S10" i="75" s="1"/>
  <c r="AC11" i="84" a="1"/>
  <c r="AC11" i="84" s="1"/>
  <c r="U10" i="71" a="1"/>
  <c r="U10" i="71" s="1"/>
  <c r="AI10" i="71" a="1"/>
  <c r="AI10" i="71" s="1"/>
  <c r="AH10" i="71" a="1"/>
  <c r="AH10" i="71" s="1"/>
  <c r="T10" i="71" a="1"/>
  <c r="T10" i="71" s="1"/>
  <c r="AG10" i="71" a="1"/>
  <c r="AG10" i="71" s="1"/>
  <c r="R10" i="71" a="1"/>
  <c r="R10" i="71" s="1"/>
  <c r="AC10" i="71" a="1"/>
  <c r="AC10" i="71" s="1"/>
  <c r="AD10" i="71" a="1"/>
  <c r="AD10" i="71" s="1"/>
  <c r="S6" i="75" a="1"/>
  <c r="S6" i="75" s="1"/>
  <c r="Y6" i="75" a="1"/>
  <c r="Y6" i="75" s="1"/>
  <c r="Z6" i="75" a="1"/>
  <c r="Z6" i="75" s="1"/>
  <c r="AA6" i="75" a="1"/>
  <c r="AA6" i="75" s="1"/>
  <c r="AF6" i="75" a="1"/>
  <c r="AF6" i="75" s="1"/>
  <c r="R10" i="75" a="1"/>
  <c r="R10" i="75" s="1"/>
  <c r="V10" i="75" a="1"/>
  <c r="V10" i="75" s="1"/>
  <c r="T10" i="75" a="1"/>
  <c r="T10" i="75" s="1"/>
  <c r="W10" i="75" a="1"/>
  <c r="W10" i="75" s="1"/>
  <c r="AA10" i="75" a="1"/>
  <c r="AA10" i="75" s="1"/>
  <c r="X8" i="71" a="1"/>
  <c r="X8" i="71" s="1"/>
  <c r="AA8" i="71" a="1"/>
  <c r="AA8" i="71" s="1"/>
  <c r="W8" i="71" a="1"/>
  <c r="W8" i="71" s="1"/>
  <c r="AC8" i="71" a="1"/>
  <c r="AC8" i="71" s="1"/>
  <c r="AD8" i="71" a="1"/>
  <c r="AD8" i="71" s="1"/>
  <c r="R2" i="71" a="1"/>
  <c r="R2" i="71" s="1"/>
  <c r="V2" i="71" a="1"/>
  <c r="V2" i="71" s="1"/>
  <c r="W2" i="71" a="1"/>
  <c r="W2" i="71" s="1"/>
  <c r="AF2" i="71" a="1"/>
  <c r="AF2" i="71" s="1"/>
  <c r="S2" i="71" a="1"/>
  <c r="S2" i="71" s="1"/>
  <c r="Z5" i="71" a="1"/>
  <c r="Z5" i="71" s="1"/>
  <c r="T5" i="71" a="1"/>
  <c r="T5" i="71" s="1"/>
  <c r="R5" i="71" a="1"/>
  <c r="R5" i="71" s="1"/>
  <c r="V5" i="71" a="1"/>
  <c r="V5" i="71" s="1"/>
  <c r="Z8" i="78" a="1"/>
  <c r="Z8" i="78" s="1"/>
  <c r="W8" i="78" a="1"/>
  <c r="W8" i="78" s="1"/>
  <c r="AD8" i="78" a="1"/>
  <c r="AD8" i="78" s="1"/>
  <c r="S4" i="76" a="1"/>
  <c r="S4" i="76" s="1"/>
  <c r="U4" i="76" a="1"/>
  <c r="U4" i="76" s="1"/>
  <c r="Q4" i="76" a="1"/>
  <c r="Q4" i="76" s="1"/>
  <c r="T4" i="76" a="1"/>
  <c r="T4" i="76" s="1"/>
  <c r="X9" i="86" a="1"/>
  <c r="X9" i="86" s="1"/>
  <c r="U9" i="86" a="1"/>
  <c r="U9" i="86" s="1"/>
  <c r="Z9" i="86" a="1"/>
  <c r="Z9" i="86" s="1"/>
  <c r="AD9" i="86" a="1"/>
  <c r="AD9" i="86" s="1"/>
  <c r="AE5" i="73" a="1"/>
  <c r="AE5" i="73" s="1"/>
  <c r="AB5" i="73" a="1"/>
  <c r="AB5" i="73" s="1"/>
  <c r="Z5" i="73" a="1"/>
  <c r="Z5" i="73" s="1"/>
  <c r="S6" i="74" a="1"/>
  <c r="S6" i="74" s="1"/>
  <c r="AI6" i="74" a="1"/>
  <c r="AI6" i="74" s="1"/>
  <c r="AG6" i="74" a="1"/>
  <c r="AG6" i="74" s="1"/>
  <c r="R2" i="81" a="1"/>
  <c r="R2" i="81" s="1"/>
  <c r="S2" i="81" a="1"/>
  <c r="S2" i="81" s="1"/>
  <c r="AJ2" i="81" a="1"/>
  <c r="AJ2" i="81" s="1"/>
  <c r="W2" i="81" a="1"/>
  <c r="W2" i="81" s="1"/>
  <c r="X4" i="71" a="1"/>
  <c r="X4" i="71" s="1"/>
  <c r="AI4" i="71" a="1"/>
  <c r="AI4" i="71" s="1"/>
  <c r="T4" i="71" a="1"/>
  <c r="T4" i="71" s="1"/>
  <c r="T10" i="79" a="1"/>
  <c r="T10" i="79" s="1"/>
  <c r="AI10" i="79" a="1"/>
  <c r="AI10" i="79" s="1"/>
  <c r="Q10" i="79" a="1"/>
  <c r="Q10" i="79" s="1"/>
  <c r="AD10" i="79" a="1"/>
  <c r="AD10" i="79" s="1"/>
  <c r="U8" i="82" a="1"/>
  <c r="U8" i="82" s="1"/>
  <c r="AE8" i="82" a="1"/>
  <c r="AE8" i="82" s="1"/>
  <c r="AJ8" i="82" a="1"/>
  <c r="AJ8" i="82" s="1"/>
  <c r="AH8" i="82" a="1"/>
  <c r="AH8" i="82" s="1"/>
  <c r="AA8" i="82" a="1"/>
  <c r="AA8" i="82" s="1"/>
  <c r="AF7" i="78" a="1"/>
  <c r="AF7" i="78" s="1"/>
  <c r="R7" i="78" a="1"/>
  <c r="R7" i="78" s="1"/>
  <c r="AB7" i="78" a="1"/>
  <c r="AB7" i="78" s="1"/>
  <c r="Z3" i="74" a="1"/>
  <c r="Z3" i="74" s="1"/>
  <c r="V3" i="74" a="1"/>
  <c r="V3" i="74" s="1"/>
  <c r="AH3" i="74" a="1"/>
  <c r="AH3" i="74" s="1"/>
  <c r="AD3" i="74" a="1"/>
  <c r="AD3" i="74" s="1"/>
  <c r="AG4" i="74" a="1"/>
  <c r="AG4" i="74" s="1"/>
  <c r="R4" i="74" a="1"/>
  <c r="R4" i="74" s="1"/>
  <c r="AH4" i="74" a="1"/>
  <c r="AH4" i="74" s="1"/>
  <c r="X4" i="82" a="1"/>
  <c r="X4" i="82" s="1"/>
  <c r="Q4" i="82" a="1"/>
  <c r="Q4" i="82" s="1"/>
  <c r="Z9" i="78" a="1"/>
  <c r="Z9" i="78" s="1"/>
  <c r="AI9" i="78" a="1"/>
  <c r="AI9" i="78" s="1"/>
  <c r="S9" i="78" a="1"/>
  <c r="S9" i="78" s="1"/>
  <c r="AH9" i="78" a="1"/>
  <c r="AH9" i="78" s="1"/>
  <c r="AB9" i="78" a="1"/>
  <c r="AB9" i="78" s="1"/>
  <c r="AF9" i="78" a="1"/>
  <c r="AF9" i="78" s="1"/>
  <c r="U9" i="78" a="1"/>
  <c r="U9" i="78" s="1"/>
  <c r="W9" i="78" a="1"/>
  <c r="W9" i="78" s="1"/>
  <c r="T9" i="78" a="1"/>
  <c r="T9" i="78" s="1"/>
  <c r="Q9" i="78" a="1"/>
  <c r="Q9" i="78" s="1"/>
  <c r="AI9" i="83" a="1"/>
  <c r="AI9" i="83" s="1"/>
  <c r="AF9" i="83" a="1"/>
  <c r="AF9" i="83" s="1"/>
  <c r="S9" i="83" a="1"/>
  <c r="S9" i="83" s="1"/>
  <c r="Q6" i="80" a="1"/>
  <c r="Q6" i="80" s="1"/>
  <c r="Z6" i="80" a="1"/>
  <c r="Z6" i="80" s="1"/>
  <c r="AD6" i="80" a="1"/>
  <c r="AD6" i="80" s="1"/>
  <c r="AG6" i="80" a="1"/>
  <c r="AG6" i="80" s="1"/>
  <c r="R6" i="80" a="1"/>
  <c r="R6" i="80" s="1"/>
  <c r="T6" i="80" a="1"/>
  <c r="T6" i="80" s="1"/>
  <c r="AF6" i="80" a="1"/>
  <c r="AF6" i="80" s="1"/>
  <c r="AC6" i="80" a="1"/>
  <c r="AC6" i="80" s="1"/>
  <c r="AE6" i="80" a="1"/>
  <c r="AE6" i="80" s="1"/>
  <c r="W6" i="80" a="1"/>
  <c r="W6" i="80" s="1"/>
  <c r="AA6" i="80" a="1"/>
  <c r="AA6" i="80" s="1"/>
  <c r="V6" i="80" a="1"/>
  <c r="V6" i="80" s="1"/>
  <c r="X6" i="80" a="1"/>
  <c r="X6" i="80" s="1"/>
  <c r="AJ6" i="80" a="1"/>
  <c r="AJ6" i="80" s="1"/>
  <c r="AI6" i="80" a="1"/>
  <c r="AI6" i="80" s="1"/>
  <c r="U8" i="86" a="1"/>
  <c r="U8" i="86" s="1"/>
  <c r="S8" i="86" a="1"/>
  <c r="S8" i="86" s="1"/>
  <c r="Q8" i="86" a="1"/>
  <c r="Q8" i="86" s="1"/>
  <c r="AF8" i="86" a="1"/>
  <c r="AF8" i="86" s="1"/>
  <c r="V8" i="86" a="1"/>
  <c r="V8" i="86" s="1"/>
  <c r="AF7" i="86" a="1"/>
  <c r="AF7" i="86" s="1"/>
  <c r="AH7" i="86" a="1"/>
  <c r="AH7" i="86" s="1"/>
  <c r="AD7" i="86" a="1"/>
  <c r="AD7" i="86" s="1"/>
  <c r="R7" i="86" a="1"/>
  <c r="R7" i="86" s="1"/>
  <c r="AC7" i="86" a="1"/>
  <c r="AC7" i="86" s="1"/>
  <c r="R10" i="86" a="1"/>
  <c r="R10" i="86" s="1"/>
  <c r="T10" i="86" a="1"/>
  <c r="T10" i="86" s="1"/>
  <c r="AJ10" i="86" a="1"/>
  <c r="AJ10" i="86" s="1"/>
  <c r="AE10" i="86" a="1"/>
  <c r="AE10" i="86" s="1"/>
  <c r="AF10" i="86" a="1"/>
  <c r="AF10" i="86" s="1"/>
  <c r="Z10" i="86" a="1"/>
  <c r="Z10" i="86" s="1"/>
  <c r="V10" i="86" a="1"/>
  <c r="V10" i="86" s="1"/>
  <c r="Y10" i="86" a="1"/>
  <c r="Y10" i="86" s="1"/>
  <c r="X10" i="86" a="1"/>
  <c r="X10" i="86" s="1"/>
  <c r="S10" i="86" a="1"/>
  <c r="S10" i="86" s="1"/>
  <c r="AB10" i="86" a="1"/>
  <c r="AB10" i="86" s="1"/>
  <c r="W10" i="86" a="1"/>
  <c r="W10" i="86" s="1"/>
  <c r="AD10" i="86" a="1"/>
  <c r="AD10" i="86" s="1"/>
  <c r="AC10" i="86" a="1"/>
  <c r="AC10" i="86" s="1"/>
  <c r="Q10" i="86" a="1"/>
  <c r="Q10" i="86" s="1"/>
  <c r="AC7" i="84" a="1"/>
  <c r="AC7" i="84" s="1"/>
  <c r="S7" i="84" a="1"/>
  <c r="S7" i="84" s="1"/>
  <c r="V7" i="84" a="1"/>
  <c r="V7" i="84" s="1"/>
  <c r="U7" i="84" a="1"/>
  <c r="U7" i="84" s="1"/>
  <c r="AG7" i="84" a="1"/>
  <c r="AG7" i="84" s="1"/>
  <c r="Q8" i="74" a="1"/>
  <c r="Q8" i="74" s="1"/>
  <c r="Q3" i="77" a="1"/>
  <c r="Q3" i="77" s="1"/>
  <c r="S3" i="77" a="1"/>
  <c r="S3" i="77" s="1"/>
  <c r="AG3" i="77" a="1"/>
  <c r="AG3" i="77" s="1"/>
  <c r="R3" i="77" a="1"/>
  <c r="R3" i="77" s="1"/>
  <c r="AC3" i="77" a="1"/>
  <c r="AC3" i="77" s="1"/>
  <c r="AE2" i="86" a="1"/>
  <c r="AE2" i="86" s="1"/>
  <c r="AA2" i="86" a="1"/>
  <c r="AA2" i="86" s="1"/>
  <c r="AB2" i="86" a="1"/>
  <c r="AB2" i="86" s="1"/>
  <c r="Z2" i="86" a="1"/>
  <c r="Z2" i="86" s="1"/>
  <c r="T2" i="86" a="1"/>
  <c r="T2" i="86" s="1"/>
  <c r="W6" i="83" a="1"/>
  <c r="W6" i="83" s="1"/>
  <c r="U6" i="83" a="1"/>
  <c r="U6" i="83" s="1"/>
  <c r="AD6" i="83" a="1"/>
  <c r="AD6" i="83" s="1"/>
  <c r="S6" i="83" a="1"/>
  <c r="S6" i="83" s="1"/>
  <c r="AE6" i="83" a="1"/>
  <c r="AE6" i="83" s="1"/>
  <c r="AE7" i="71" a="1"/>
  <c r="AE7" i="71" s="1"/>
  <c r="V7" i="71" a="1"/>
  <c r="V7" i="71" s="1"/>
  <c r="AC7" i="71" a="1"/>
  <c r="AC7" i="71" s="1"/>
  <c r="T7" i="71" a="1"/>
  <c r="T7" i="71" s="1"/>
  <c r="AH3" i="83" a="1"/>
  <c r="AH3" i="83" s="1"/>
  <c r="R3" i="83" a="1"/>
  <c r="R3" i="83" s="1"/>
  <c r="T3" i="83" a="1"/>
  <c r="T3" i="83" s="1"/>
  <c r="AI3" i="83" a="1"/>
  <c r="AI3" i="83" s="1"/>
  <c r="Q7" i="74" a="1"/>
  <c r="Q7" i="74" s="1"/>
  <c r="Z7" i="74" a="1"/>
  <c r="Z7" i="74" s="1"/>
  <c r="AD7" i="74" a="1"/>
  <c r="AD7" i="74" s="1"/>
  <c r="V7" i="74" a="1"/>
  <c r="V7" i="74" s="1"/>
  <c r="AD9" i="85" a="1"/>
  <c r="AD9" i="85" s="1"/>
  <c r="AE9" i="85" a="1"/>
  <c r="AE9" i="85" s="1"/>
  <c r="AF9" i="85" a="1"/>
  <c r="AF9" i="85" s="1"/>
  <c r="U9" i="85" a="1"/>
  <c r="U9" i="85" s="1"/>
  <c r="AI9" i="85" a="1"/>
  <c r="AI9" i="85" s="1"/>
  <c r="X11" i="76" a="1"/>
  <c r="X11" i="76" s="1"/>
  <c r="AA11" i="76" a="1"/>
  <c r="AA11" i="76" s="1"/>
  <c r="AI11" i="76" a="1"/>
  <c r="AI11" i="76" s="1"/>
  <c r="V11" i="76" a="1"/>
  <c r="V11" i="76" s="1"/>
  <c r="AG3" i="80" a="1"/>
  <c r="AG3" i="80" s="1"/>
  <c r="AJ3" i="80" a="1"/>
  <c r="AJ3" i="80" s="1"/>
  <c r="S3" i="80" a="1"/>
  <c r="S3" i="80" s="1"/>
  <c r="Q3" i="80" a="1"/>
  <c r="Q3" i="80" s="1"/>
  <c r="AH10" i="73" a="1"/>
  <c r="AH10" i="73" s="1"/>
  <c r="R10" i="73" a="1"/>
  <c r="R10" i="73" s="1"/>
  <c r="AA10" i="73" a="1"/>
  <c r="AA10" i="73" s="1"/>
  <c r="U10" i="73" a="1"/>
  <c r="U10" i="73" s="1"/>
  <c r="AD5" i="74" a="1"/>
  <c r="AD5" i="74" s="1"/>
  <c r="AE5" i="74" a="1"/>
  <c r="AE5" i="74" s="1"/>
  <c r="Y5" i="74" a="1"/>
  <c r="Y5" i="74" s="1"/>
  <c r="AH5" i="74" a="1"/>
  <c r="AH5" i="74" s="1"/>
  <c r="U5" i="74" a="1"/>
  <c r="U5" i="74" s="1"/>
  <c r="Q9" i="81" a="1"/>
  <c r="Q9" i="81" s="1"/>
  <c r="U9" i="81" a="1"/>
  <c r="U9" i="81" s="1"/>
  <c r="AG9" i="81" a="1"/>
  <c r="AG9" i="81" s="1"/>
  <c r="Y9" i="81" a="1"/>
  <c r="Y9" i="81" s="1"/>
  <c r="AE8" i="75" a="1"/>
  <c r="AE8" i="75" s="1"/>
  <c r="Z8" i="75" a="1"/>
  <c r="Z8" i="75" s="1"/>
  <c r="AB8" i="75" a="1"/>
  <c r="AB8" i="75" s="1"/>
  <c r="AD8" i="75" a="1"/>
  <c r="AD8" i="75" s="1"/>
  <c r="U8" i="75" a="1"/>
  <c r="U8" i="75" s="1"/>
  <c r="V8" i="85" a="1"/>
  <c r="V8" i="85" s="1"/>
  <c r="Y8" i="85" a="1"/>
  <c r="Y8" i="85" s="1"/>
  <c r="AH8" i="85" a="1"/>
  <c r="AH8" i="85" s="1"/>
  <c r="AD8" i="85" a="1"/>
  <c r="AD8" i="85" s="1"/>
  <c r="Q8" i="85" a="1"/>
  <c r="Q8" i="85" s="1"/>
  <c r="R8" i="74" a="1"/>
  <c r="R8" i="74" s="1"/>
  <c r="AI8" i="74" a="1"/>
  <c r="AI8" i="74" s="1"/>
  <c r="AC8" i="74" a="1"/>
  <c r="AC8" i="74" s="1"/>
  <c r="AF8" i="74" a="1"/>
  <c r="AF8" i="74" s="1"/>
  <c r="T10" i="80" a="1"/>
  <c r="T10" i="80" s="1"/>
  <c r="AF10" i="80" a="1"/>
  <c r="AF10" i="80" s="1"/>
  <c r="Z10" i="80" a="1"/>
  <c r="Z10" i="80" s="1"/>
  <c r="R10" i="80" a="1"/>
  <c r="R10" i="80" s="1"/>
  <c r="AE10" i="80" a="1"/>
  <c r="AE10" i="80" s="1"/>
  <c r="T10" i="78" a="1"/>
  <c r="T10" i="78" s="1"/>
  <c r="AF10" i="78" a="1"/>
  <c r="AF10" i="78" s="1"/>
  <c r="R10" i="78" a="1"/>
  <c r="R10" i="78" s="1"/>
  <c r="AA10" i="78" a="1"/>
  <c r="AA10" i="78" s="1"/>
  <c r="T8" i="76" a="1"/>
  <c r="T8" i="76" s="1"/>
  <c r="AA8" i="76" a="1"/>
  <c r="AA8" i="76" s="1"/>
  <c r="AF8" i="76" a="1"/>
  <c r="AF8" i="76" s="1"/>
  <c r="AB8" i="76" a="1"/>
  <c r="AB8" i="76" s="1"/>
  <c r="AB2" i="75" a="1"/>
  <c r="AB2" i="75" s="1"/>
  <c r="Y2" i="75" a="1"/>
  <c r="Y2" i="75" s="1"/>
  <c r="X2" i="75" a="1"/>
  <c r="X2" i="75" s="1"/>
  <c r="T2" i="75" a="1"/>
  <c r="T2" i="75" s="1"/>
  <c r="AG2" i="75" a="1"/>
  <c r="AG2" i="75" s="1"/>
  <c r="R5" i="82" a="1"/>
  <c r="R5" i="82" s="1"/>
  <c r="AB5" i="82" a="1"/>
  <c r="AB5" i="82" s="1"/>
  <c r="AJ5" i="82" a="1"/>
  <c r="AJ5" i="82" s="1"/>
  <c r="AI5" i="82" a="1"/>
  <c r="AI5" i="82" s="1"/>
  <c r="AF3" i="82" a="1"/>
  <c r="AF3" i="82" s="1"/>
  <c r="W3" i="82" a="1"/>
  <c r="W3" i="82" s="1"/>
  <c r="AD3" i="82" a="1"/>
  <c r="AD3" i="82" s="1"/>
  <c r="AG3" i="82" a="1"/>
  <c r="AG3" i="82" s="1"/>
  <c r="AF11" i="77" a="1"/>
  <c r="AF11" i="77" s="1"/>
  <c r="AA11" i="77" a="1"/>
  <c r="AA11" i="77" s="1"/>
  <c r="AI11" i="77" a="1"/>
  <c r="AI11" i="77" s="1"/>
  <c r="AJ11" i="77" a="1"/>
  <c r="AJ11" i="77" s="1"/>
  <c r="U11" i="77" a="1"/>
  <c r="U11" i="77" s="1"/>
  <c r="AH8" i="73" a="1"/>
  <c r="AH8" i="73" s="1"/>
  <c r="AD8" i="73" a="1"/>
  <c r="AD8" i="73" s="1"/>
  <c r="AA8" i="73" a="1"/>
  <c r="AA8" i="73" s="1"/>
  <c r="AF8" i="73" a="1"/>
  <c r="AF8" i="73" s="1"/>
  <c r="U8" i="73" a="1"/>
  <c r="U8" i="73" s="1"/>
  <c r="Q8" i="79" a="1"/>
  <c r="Q8" i="79" s="1"/>
  <c r="Y8" i="79" a="1"/>
  <c r="Y8" i="79" s="1"/>
  <c r="AC8" i="79" a="1"/>
  <c r="AC8" i="79" s="1"/>
  <c r="X8" i="79" a="1"/>
  <c r="X8" i="79" s="1"/>
  <c r="Z6" i="76" a="1"/>
  <c r="Z6" i="76" s="1"/>
  <c r="AF6" i="76" a="1"/>
  <c r="AF6" i="76" s="1"/>
  <c r="AD6" i="76" a="1"/>
  <c r="AD6" i="76" s="1"/>
  <c r="V6" i="76" a="1"/>
  <c r="V6" i="76" s="1"/>
  <c r="U5" i="80" a="1"/>
  <c r="U5" i="80" s="1"/>
  <c r="X5" i="80" a="1"/>
  <c r="X5" i="80" s="1"/>
  <c r="AC5" i="80" a="1"/>
  <c r="AC5" i="80" s="1"/>
  <c r="S5" i="80" a="1"/>
  <c r="S5" i="80" s="1"/>
  <c r="Q5" i="80" a="1"/>
  <c r="Q5" i="80" s="1"/>
  <c r="Z5" i="80" a="1"/>
  <c r="Z5" i="80" s="1"/>
  <c r="T11" i="79" a="1"/>
  <c r="T11" i="79" s="1"/>
  <c r="Q11" i="79" a="1"/>
  <c r="Q11" i="79" s="1"/>
  <c r="R11" i="79" a="1"/>
  <c r="R11" i="79" s="1"/>
  <c r="Y11" i="79" a="1"/>
  <c r="Y11" i="79" s="1"/>
  <c r="Z11" i="79" a="1"/>
  <c r="Z11" i="79" s="1"/>
  <c r="W11" i="79" a="1"/>
  <c r="W11" i="79" s="1"/>
  <c r="V11" i="79" a="1"/>
  <c r="V11" i="79" s="1"/>
  <c r="AG6" i="75" a="1"/>
  <c r="AG6" i="75" s="1"/>
  <c r="T6" i="75" a="1"/>
  <c r="T6" i="75" s="1"/>
  <c r="AE6" i="75" a="1"/>
  <c r="AE6" i="75" s="1"/>
  <c r="V6" i="75" a="1"/>
  <c r="V6" i="75" s="1"/>
  <c r="Q10" i="75" a="1"/>
  <c r="Q10" i="75" s="1"/>
  <c r="Y10" i="75" a="1"/>
  <c r="Y10" i="75" s="1"/>
  <c r="AC10" i="75" a="1"/>
  <c r="AC10" i="75" s="1"/>
  <c r="U8" i="71" a="1"/>
  <c r="U8" i="71" s="1"/>
  <c r="Z8" i="71" a="1"/>
  <c r="Z8" i="71" s="1"/>
  <c r="Q8" i="71" a="1"/>
  <c r="Q8" i="71" s="1"/>
  <c r="Y8" i="71" a="1"/>
  <c r="Y8" i="71" s="1"/>
  <c r="AH4" i="79" a="1"/>
  <c r="AH4" i="79" s="1"/>
  <c r="X4" i="79" a="1"/>
  <c r="X4" i="79" s="1"/>
  <c r="W4" i="79" a="1"/>
  <c r="W4" i="79" s="1"/>
  <c r="AJ10" i="71" a="1"/>
  <c r="AJ10" i="71" s="1"/>
  <c r="V10" i="71" a="1"/>
  <c r="V10" i="71" s="1"/>
  <c r="X2" i="71" a="1"/>
  <c r="X2" i="71" s="1"/>
  <c r="AA2" i="71" a="1"/>
  <c r="AA2" i="71" s="1"/>
  <c r="AB2" i="71" a="1"/>
  <c r="AB2" i="71" s="1"/>
  <c r="AI2" i="71" a="1"/>
  <c r="AI2" i="71" s="1"/>
  <c r="AH5" i="71" a="1"/>
  <c r="AH5" i="71" s="1"/>
  <c r="Y5" i="71" a="1"/>
  <c r="Y5" i="71" s="1"/>
  <c r="Q5" i="71" a="1"/>
  <c r="Q5" i="71" s="1"/>
  <c r="AB5" i="71" a="1"/>
  <c r="AB5" i="71" s="1"/>
  <c r="AI8" i="78" a="1"/>
  <c r="AI8" i="78" s="1"/>
  <c r="AF8" i="78" a="1"/>
  <c r="AF8" i="78" s="1"/>
  <c r="AJ4" i="76" a="1"/>
  <c r="AJ4" i="76" s="1"/>
  <c r="W4" i="76" a="1"/>
  <c r="W4" i="76" s="1"/>
  <c r="Z4" i="76" a="1"/>
  <c r="Z4" i="76" s="1"/>
  <c r="AG4" i="76" a="1"/>
  <c r="AG4" i="76" s="1"/>
  <c r="AB4" i="76" a="1"/>
  <c r="AB4" i="76" s="1"/>
  <c r="AH4" i="76" a="1"/>
  <c r="AH4" i="76" s="1"/>
  <c r="AA4" i="76" a="1"/>
  <c r="AA4" i="76" s="1"/>
  <c r="AC4" i="76" a="1"/>
  <c r="AC4" i="76" s="1"/>
  <c r="V4" i="76" a="1"/>
  <c r="V4" i="76" s="1"/>
  <c r="V7" i="79" a="1"/>
  <c r="V7" i="79" s="1"/>
  <c r="U7" i="79" a="1"/>
  <c r="U7" i="79" s="1"/>
  <c r="V9" i="86" a="1"/>
  <c r="V9" i="86" s="1"/>
  <c r="AC9" i="86" a="1"/>
  <c r="AC9" i="86" s="1"/>
  <c r="W9" i="86" a="1"/>
  <c r="W9" i="86" s="1"/>
  <c r="T9" i="86" a="1"/>
  <c r="T9" i="86" s="1"/>
  <c r="AG5" i="73" a="1"/>
  <c r="AG5" i="73" s="1"/>
  <c r="S5" i="73" a="1"/>
  <c r="S5" i="73" s="1"/>
  <c r="AB6" i="74" a="1"/>
  <c r="AB6" i="74" s="1"/>
  <c r="Y6" i="74" a="1"/>
  <c r="Y6" i="74" s="1"/>
  <c r="AF6" i="74" a="1"/>
  <c r="AF6" i="74" s="1"/>
  <c r="AH6" i="74" a="1"/>
  <c r="AH6" i="74" s="1"/>
  <c r="AD6" i="74" a="1"/>
  <c r="AD6" i="74" s="1"/>
  <c r="R6" i="74" a="1"/>
  <c r="R6" i="74" s="1"/>
  <c r="W6" i="74" a="1"/>
  <c r="W6" i="74" s="1"/>
  <c r="AA6" i="74" a="1"/>
  <c r="AA6" i="74" s="1"/>
  <c r="S3" i="78" a="1"/>
  <c r="S3" i="78" s="1"/>
  <c r="X3" i="78" a="1"/>
  <c r="X3" i="78" s="1"/>
  <c r="R3" i="78" a="1"/>
  <c r="R3" i="78" s="1"/>
  <c r="AC2" i="81" a="1"/>
  <c r="AC2" i="81" s="1"/>
  <c r="U2" i="81" a="1"/>
  <c r="U2" i="81" s="1"/>
  <c r="AA2" i="81" a="1"/>
  <c r="AA2" i="81" s="1"/>
  <c r="T2" i="81" a="1"/>
  <c r="T2" i="81" s="1"/>
  <c r="AF4" i="71" a="1"/>
  <c r="AF4" i="71" s="1"/>
  <c r="AA4" i="71" a="1"/>
  <c r="AA4" i="71" s="1"/>
  <c r="R4" i="71" a="1"/>
  <c r="R4" i="71" s="1"/>
  <c r="S10" i="79" a="1"/>
  <c r="S10" i="79" s="1"/>
  <c r="R10" i="79" a="1"/>
  <c r="R10" i="79" s="1"/>
  <c r="AD8" i="82" a="1"/>
  <c r="AD8" i="82" s="1"/>
  <c r="W8" i="82" a="1"/>
  <c r="W8" i="82" s="1"/>
  <c r="T8" i="82" a="1"/>
  <c r="T8" i="82" s="1"/>
  <c r="Z8" i="82" a="1"/>
  <c r="Z8" i="82" s="1"/>
  <c r="V7" i="78" a="1"/>
  <c r="V7" i="78" s="1"/>
  <c r="AE7" i="78" a="1"/>
  <c r="AE7" i="78" s="1"/>
  <c r="Z7" i="78" a="1"/>
  <c r="Z7" i="78" s="1"/>
  <c r="Q7" i="78" a="1"/>
  <c r="Q7" i="78" s="1"/>
  <c r="Q3" i="74" a="1"/>
  <c r="Q3" i="74" s="1"/>
  <c r="T3" i="74" a="1"/>
  <c r="T3" i="74" s="1"/>
  <c r="AG3" i="74" a="1"/>
  <c r="AG3" i="74" s="1"/>
  <c r="V4" i="74" a="1"/>
  <c r="V4" i="74" s="1"/>
  <c r="AA4" i="74" a="1"/>
  <c r="AA4" i="74" s="1"/>
  <c r="AC4" i="74" a="1"/>
  <c r="AC4" i="74" s="1"/>
  <c r="T8" i="77" a="1"/>
  <c r="T8" i="77" s="1"/>
  <c r="Z8" i="77" a="1"/>
  <c r="Z8" i="77" s="1"/>
  <c r="AA8" i="77" a="1"/>
  <c r="AA8" i="77" s="1"/>
  <c r="AI8" i="77" a="1"/>
  <c r="AI8" i="77" s="1"/>
  <c r="Y8" i="77" a="1"/>
  <c r="Y8" i="77" s="1"/>
  <c r="AD8" i="77" a="1"/>
  <c r="AD8" i="77" s="1"/>
  <c r="U8" i="77" a="1"/>
  <c r="U8" i="77" s="1"/>
  <c r="AF8" i="77" a="1"/>
  <c r="AF8" i="77" s="1"/>
  <c r="AC8" i="77" a="1"/>
  <c r="AC8" i="77" s="1"/>
  <c r="AH8" i="77" a="1"/>
  <c r="AH8" i="77" s="1"/>
  <c r="AJ8" i="77" a="1"/>
  <c r="AJ8" i="77" s="1"/>
  <c r="AE8" i="77" a="1"/>
  <c r="AE8" i="77" s="1"/>
  <c r="S8" i="77" a="1"/>
  <c r="S8" i="77" s="1"/>
  <c r="Y4" i="82" a="1"/>
  <c r="Y4" i="82" s="1"/>
  <c r="V4" i="82" a="1"/>
  <c r="V4" i="82" s="1"/>
  <c r="AE4" i="82" a="1"/>
  <c r="AE4" i="82" s="1"/>
  <c r="R9" i="78" a="1"/>
  <c r="R9" i="78" s="1"/>
  <c r="AD9" i="78" a="1"/>
  <c r="AD9" i="78" s="1"/>
  <c r="AE9" i="78" a="1"/>
  <c r="AE9" i="78" s="1"/>
  <c r="AH9" i="83" a="1"/>
  <c r="AH9" i="83" s="1"/>
  <c r="U9" i="83" a="1"/>
  <c r="U9" i="83" s="1"/>
  <c r="AB2" i="83" a="1"/>
  <c r="AB2" i="83" s="1"/>
  <c r="AB6" i="80" a="1"/>
  <c r="AB6" i="80" s="1"/>
  <c r="X2" i="77" a="1"/>
  <c r="X2" i="77" s="1"/>
  <c r="Q2" i="77" a="1"/>
  <c r="Q2" i="77" s="1"/>
  <c r="V2" i="77" a="1"/>
  <c r="V2" i="77" s="1"/>
  <c r="AF2" i="77" a="1"/>
  <c r="AF2" i="77" s="1"/>
  <c r="S2" i="77" a="1"/>
  <c r="S2" i="77" s="1"/>
  <c r="W2" i="74" a="1"/>
  <c r="W2" i="74" s="1"/>
  <c r="X8" i="86" a="1"/>
  <c r="X8" i="86" s="1"/>
  <c r="AA8" i="86" a="1"/>
  <c r="AA8" i="86" s="1"/>
  <c r="AJ8" i="86" a="1"/>
  <c r="AJ8" i="86" s="1"/>
  <c r="AI2" i="85" a="1"/>
  <c r="AI2" i="85" s="1"/>
  <c r="Y2" i="85" a="1"/>
  <c r="Y2" i="85" s="1"/>
  <c r="U2" i="85" a="1"/>
  <c r="U2" i="85" s="1"/>
  <c r="R2" i="85" a="1"/>
  <c r="R2" i="85" s="1"/>
  <c r="AG2" i="85" a="1"/>
  <c r="AG2" i="85" s="1"/>
  <c r="Q2" i="85" a="1"/>
  <c r="Q2" i="85" s="1"/>
  <c r="X2" i="85" a="1"/>
  <c r="X2" i="85" s="1"/>
  <c r="S2" i="85" a="1"/>
  <c r="S2" i="85" s="1"/>
  <c r="AA2" i="85" a="1"/>
  <c r="AA2" i="85" s="1"/>
  <c r="Z2" i="85" a="1"/>
  <c r="Z2" i="85" s="1"/>
  <c r="AH9" i="75" a="1"/>
  <c r="AH9" i="75" s="1"/>
  <c r="AI7" i="86" a="1"/>
  <c r="AI7" i="86" s="1"/>
  <c r="AA7" i="86" a="1"/>
  <c r="AA7" i="86" s="1"/>
  <c r="AJ6" i="77" a="1"/>
  <c r="AJ6" i="77" s="1"/>
  <c r="U6" i="77" a="1"/>
  <c r="U6" i="77" s="1"/>
  <c r="Z6" i="77" a="1"/>
  <c r="Z6" i="77" s="1"/>
  <c r="AE6" i="77" a="1"/>
  <c r="AE6" i="77" s="1"/>
  <c r="R6" i="77" a="1"/>
  <c r="R6" i="77" s="1"/>
  <c r="T6" i="77" a="1"/>
  <c r="T6" i="77" s="1"/>
  <c r="AG6" i="77" a="1"/>
  <c r="AG6" i="77" s="1"/>
  <c r="AB6" i="77" a="1"/>
  <c r="AB6" i="77" s="1"/>
  <c r="Y6" i="77" a="1"/>
  <c r="Y6" i="77" s="1"/>
  <c r="AC6" i="77" a="1"/>
  <c r="AC6" i="77" s="1"/>
  <c r="AH4" i="85" a="1"/>
  <c r="AH4" i="85" s="1"/>
  <c r="AH10" i="86" a="1"/>
  <c r="AH10" i="86" s="1"/>
  <c r="AB3" i="73" a="1"/>
  <c r="AB3" i="73" s="1"/>
  <c r="AG3" i="73" a="1"/>
  <c r="AG3" i="73" s="1"/>
  <c r="W3" i="73" a="1"/>
  <c r="W3" i="73" s="1"/>
  <c r="U3" i="73" a="1"/>
  <c r="U3" i="73" s="1"/>
  <c r="AD3" i="73" a="1"/>
  <c r="AD3" i="73" s="1"/>
  <c r="AA3" i="73" a="1"/>
  <c r="AA3" i="73" s="1"/>
  <c r="S3" i="73" a="1"/>
  <c r="S3" i="73" s="1"/>
  <c r="R3" i="73" a="1"/>
  <c r="R3" i="73" s="1"/>
  <c r="Z3" i="73" a="1"/>
  <c r="Z3" i="73" s="1"/>
  <c r="AI3" i="73" a="1"/>
  <c r="AI3" i="73" s="1"/>
  <c r="AE3" i="73" a="1"/>
  <c r="AE3" i="73" s="1"/>
  <c r="AJ3" i="73" a="1"/>
  <c r="AJ3" i="73" s="1"/>
  <c r="AC3" i="73" a="1"/>
  <c r="AC3" i="73" s="1"/>
  <c r="T3" i="73" a="1"/>
  <c r="T3" i="73" s="1"/>
  <c r="Q3" i="73" a="1"/>
  <c r="Q3" i="73" s="1"/>
  <c r="AG6" i="71" a="1"/>
  <c r="AG6" i="71" s="1"/>
  <c r="AH7" i="84" a="1"/>
  <c r="AH7" i="84" s="1"/>
  <c r="AJ7" i="84" a="1"/>
  <c r="AJ7" i="84" s="1"/>
  <c r="AA4" i="73" a="1"/>
  <c r="AA4" i="73" s="1"/>
  <c r="AI4" i="73" a="1"/>
  <c r="AI4" i="73" s="1"/>
  <c r="Z4" i="73" a="1"/>
  <c r="Z4" i="73" s="1"/>
  <c r="AE4" i="73" a="1"/>
  <c r="AE4" i="73" s="1"/>
  <c r="R4" i="73" a="1"/>
  <c r="R4" i="73" s="1"/>
  <c r="W4" i="73" a="1"/>
  <c r="W4" i="73" s="1"/>
  <c r="AB4" i="73" a="1"/>
  <c r="AB4" i="73" s="1"/>
  <c r="AF4" i="73" a="1"/>
  <c r="AF4" i="73" s="1"/>
  <c r="AG4" i="73" a="1"/>
  <c r="AG4" i="73" s="1"/>
  <c r="X4" i="73" a="1"/>
  <c r="X4" i="73" s="1"/>
  <c r="Q4" i="73" a="1"/>
  <c r="Q4" i="73" s="1"/>
  <c r="U4" i="73" a="1"/>
  <c r="U4" i="73" s="1"/>
  <c r="V4" i="73" a="1"/>
  <c r="V4" i="73" s="1"/>
  <c r="S4" i="73" a="1"/>
  <c r="S4" i="73" s="1"/>
  <c r="Y4" i="73" a="1"/>
  <c r="Y4" i="73" s="1"/>
  <c r="AH4" i="73" a="1"/>
  <c r="AH4" i="73" s="1"/>
  <c r="AC4" i="73" a="1"/>
  <c r="AC4" i="73" s="1"/>
  <c r="AD4" i="73" a="1"/>
  <c r="AD4" i="73" s="1"/>
  <c r="AG11" i="76" a="1"/>
  <c r="AG11" i="76" s="1"/>
  <c r="AA8" i="74" a="1"/>
  <c r="AA8" i="74" s="1"/>
  <c r="W3" i="77" a="1"/>
  <c r="W3" i="77" s="1"/>
  <c r="Y3" i="77" a="1"/>
  <c r="Y3" i="77" s="1"/>
  <c r="AF3" i="77" a="1"/>
  <c r="AF3" i="77" s="1"/>
  <c r="AA3" i="77" a="1"/>
  <c r="AA3" i="77" s="1"/>
  <c r="AD2" i="86" a="1"/>
  <c r="AD2" i="86" s="1"/>
  <c r="AH2" i="86" a="1"/>
  <c r="AH2" i="86" s="1"/>
  <c r="X2" i="86" a="1"/>
  <c r="X2" i="86" s="1"/>
  <c r="U2" i="86" a="1"/>
  <c r="U2" i="86" s="1"/>
  <c r="Z6" i="83" a="1"/>
  <c r="Z6" i="83" s="1"/>
  <c r="Y6" i="83" a="1"/>
  <c r="Y6" i="83" s="1"/>
  <c r="X6" i="83" a="1"/>
  <c r="X6" i="83" s="1"/>
  <c r="R6" i="83" a="1"/>
  <c r="R6" i="83" s="1"/>
  <c r="AH7" i="74" a="1"/>
  <c r="AH7" i="74" s="1"/>
  <c r="AC7" i="74" a="1"/>
  <c r="AC7" i="74" s="1"/>
  <c r="AG7" i="74" a="1"/>
  <c r="AG7" i="74" s="1"/>
  <c r="S7" i="74" a="1"/>
  <c r="S7" i="74" s="1"/>
  <c r="AB9" i="85" a="1"/>
  <c r="AB9" i="85" s="1"/>
  <c r="AJ9" i="85" a="1"/>
  <c r="AJ9" i="85" s="1"/>
  <c r="S9" i="85" a="1"/>
  <c r="S9" i="85" s="1"/>
  <c r="AG9" i="85" a="1"/>
  <c r="AG9" i="85" s="1"/>
  <c r="S11" i="76" a="1"/>
  <c r="S11" i="76" s="1"/>
  <c r="T11" i="76" a="1"/>
  <c r="T11" i="76" s="1"/>
  <c r="AH11" i="76" a="1"/>
  <c r="AH11" i="76" s="1"/>
  <c r="AD11" i="76" a="1"/>
  <c r="AD11" i="76" s="1"/>
  <c r="AG5" i="74" a="1"/>
  <c r="AG5" i="74" s="1"/>
  <c r="Z5" i="74" a="1"/>
  <c r="Z5" i="74" s="1"/>
  <c r="T5" i="74" a="1"/>
  <c r="T5" i="74" s="1"/>
  <c r="AB5" i="74" a="1"/>
  <c r="AB5" i="74" s="1"/>
  <c r="Y8" i="75" a="1"/>
  <c r="Y8" i="75" s="1"/>
  <c r="AI8" i="75" a="1"/>
  <c r="AI8" i="75" s="1"/>
  <c r="X8" i="75" a="1"/>
  <c r="X8" i="75" s="1"/>
  <c r="S8" i="75" a="1"/>
  <c r="S8" i="75" s="1"/>
  <c r="AJ8" i="85" a="1"/>
  <c r="AJ8" i="85" s="1"/>
  <c r="X8" i="85" a="1"/>
  <c r="X8" i="85" s="1"/>
  <c r="T8" i="85" a="1"/>
  <c r="T8" i="85" s="1"/>
  <c r="AA8" i="85" a="1"/>
  <c r="AA8" i="85" s="1"/>
  <c r="AD8" i="74" a="1"/>
  <c r="AD8" i="74" s="1"/>
  <c r="X8" i="74" a="1"/>
  <c r="X8" i="74" s="1"/>
  <c r="S8" i="74" a="1"/>
  <c r="S8" i="74" s="1"/>
  <c r="W8" i="74" a="1"/>
  <c r="W8" i="74" s="1"/>
  <c r="W10" i="80" a="1"/>
  <c r="W10" i="80" s="1"/>
  <c r="Q10" i="80" a="1"/>
  <c r="Q10" i="80" s="1"/>
  <c r="U10" i="80" a="1"/>
  <c r="U10" i="80" s="1"/>
  <c r="Y10" i="80" a="1"/>
  <c r="Y10" i="80" s="1"/>
  <c r="AC2" i="75" a="1"/>
  <c r="AC2" i="75" s="1"/>
  <c r="S2" i="75" a="1"/>
  <c r="S2" i="75" s="1"/>
  <c r="AF2" i="75" a="1"/>
  <c r="AF2" i="75" s="1"/>
  <c r="AD2" i="75" a="1"/>
  <c r="AD2" i="75" s="1"/>
  <c r="Q11" i="77" a="1"/>
  <c r="Q11" i="77" s="1"/>
  <c r="Y11" i="77" a="1"/>
  <c r="Y11" i="77" s="1"/>
  <c r="AE11" i="77" a="1"/>
  <c r="AE11" i="77" s="1"/>
  <c r="V11" i="77" a="1"/>
  <c r="V11" i="77" s="1"/>
  <c r="AJ8" i="73" a="1"/>
  <c r="AJ8" i="73" s="1"/>
  <c r="S8" i="73" a="1"/>
  <c r="S8" i="73" s="1"/>
  <c r="Q8" i="73" a="1"/>
  <c r="Q8" i="73" s="1"/>
  <c r="Z8" i="73" a="1"/>
  <c r="Z8" i="73" s="1"/>
  <c r="AB5" i="80" a="1"/>
  <c r="AB5" i="80" s="1"/>
  <c r="Y5" i="80" a="1"/>
  <c r="Y5" i="80" s="1"/>
  <c r="AH5" i="80" a="1"/>
  <c r="AH5" i="80" s="1"/>
  <c r="X6" i="75" a="1"/>
  <c r="X6" i="75" s="1"/>
  <c r="AJ6" i="75" a="1"/>
  <c r="AJ6" i="75" s="1"/>
  <c r="AC6" i="75" a="1"/>
  <c r="AC6" i="75" s="1"/>
  <c r="AB6" i="75" a="1"/>
  <c r="AB6" i="75" s="1"/>
  <c r="AH10" i="75" a="1"/>
  <c r="AH10" i="75" s="1"/>
  <c r="AD10" i="75" a="1"/>
  <c r="AD10" i="75" s="1"/>
  <c r="Z10" i="75" a="1"/>
  <c r="Z10" i="75" s="1"/>
  <c r="AB10" i="75" a="1"/>
  <c r="AB10" i="75" s="1"/>
  <c r="AB8" i="71" a="1"/>
  <c r="AB8" i="71" s="1"/>
  <c r="AJ8" i="71" a="1"/>
  <c r="AJ8" i="71" s="1"/>
  <c r="AG8" i="71" a="1"/>
  <c r="AG8" i="71" s="1"/>
  <c r="AI8" i="71" a="1"/>
  <c r="AI8" i="71" s="1"/>
  <c r="Q4" i="79" a="1"/>
  <c r="Q4" i="79" s="1"/>
  <c r="AB4" i="79" a="1"/>
  <c r="AB4" i="79" s="1"/>
  <c r="AE4" i="79" a="1"/>
  <c r="AE4" i="79" s="1"/>
  <c r="U4" i="79" a="1"/>
  <c r="U4" i="79" s="1"/>
  <c r="R4" i="79" a="1"/>
  <c r="R4" i="79" s="1"/>
  <c r="AB10" i="71" a="1"/>
  <c r="AB10" i="71" s="1"/>
  <c r="Z10" i="71" a="1"/>
  <c r="Z10" i="71" s="1"/>
  <c r="Y10" i="71" a="1"/>
  <c r="Y10" i="71" s="1"/>
  <c r="Q10" i="71" a="1"/>
  <c r="Q10" i="71" s="1"/>
  <c r="S10" i="71" a="1"/>
  <c r="S10" i="71" s="1"/>
  <c r="AD2" i="71" a="1"/>
  <c r="AD2" i="71" s="1"/>
  <c r="AE2" i="71" a="1"/>
  <c r="AE2" i="71" s="1"/>
  <c r="Z2" i="71" a="1"/>
  <c r="Z2" i="71" s="1"/>
  <c r="AJ2" i="71" a="1"/>
  <c r="AJ2" i="71" s="1"/>
  <c r="AA5" i="71" a="1"/>
  <c r="AA5" i="71" s="1"/>
  <c r="U5" i="71" a="1"/>
  <c r="U5" i="71" s="1"/>
  <c r="X8" i="78" a="1"/>
  <c r="X8" i="78" s="1"/>
  <c r="AG8" i="78" a="1"/>
  <c r="AG8" i="78" s="1"/>
  <c r="AJ8" i="78" a="1"/>
  <c r="AJ8" i="78" s="1"/>
  <c r="Y8" i="78" a="1"/>
  <c r="Y8" i="78" s="1"/>
  <c r="T8" i="78" a="1"/>
  <c r="T8" i="78" s="1"/>
  <c r="V8" i="78" a="1"/>
  <c r="V8" i="78" s="1"/>
  <c r="AH8" i="78" a="1"/>
  <c r="AH8" i="78" s="1"/>
  <c r="U8" i="78" a="1"/>
  <c r="U8" i="78" s="1"/>
  <c r="Y4" i="76" a="1"/>
  <c r="Y4" i="76" s="1"/>
  <c r="AF4" i="76" a="1"/>
  <c r="AF4" i="76" s="1"/>
  <c r="Q7" i="79" a="1"/>
  <c r="Q7" i="79" s="1"/>
  <c r="AJ7" i="79" a="1"/>
  <c r="AJ7" i="79" s="1"/>
  <c r="Z7" i="79" a="1"/>
  <c r="Z7" i="79" s="1"/>
  <c r="AA7" i="79" a="1"/>
  <c r="AA7" i="79" s="1"/>
  <c r="AF7" i="79" a="1"/>
  <c r="AF7" i="79" s="1"/>
  <c r="AH7" i="79" a="1"/>
  <c r="AH7" i="79" s="1"/>
  <c r="AI7" i="79" a="1"/>
  <c r="AI7" i="79" s="1"/>
  <c r="AG7" i="79" a="1"/>
  <c r="AG7" i="79" s="1"/>
  <c r="Q9" i="86" a="1"/>
  <c r="Q9" i="86" s="1"/>
  <c r="AE9" i="86" a="1"/>
  <c r="AE9" i="86" s="1"/>
  <c r="AC5" i="73" a="1"/>
  <c r="AC5" i="73" s="1"/>
  <c r="T5" i="73" a="1"/>
  <c r="T5" i="73" s="1"/>
  <c r="AD5" i="73" a="1"/>
  <c r="AD5" i="73" s="1"/>
  <c r="U5" i="73" a="1"/>
  <c r="U5" i="73" s="1"/>
  <c r="AJ5" i="73" a="1"/>
  <c r="AJ5" i="73" s="1"/>
  <c r="AF5" i="73" a="1"/>
  <c r="AF5" i="73" s="1"/>
  <c r="X5" i="73" a="1"/>
  <c r="X5" i="73" s="1"/>
  <c r="Q5" i="73" a="1"/>
  <c r="Q5" i="73" s="1"/>
  <c r="AC6" i="74" a="1"/>
  <c r="AC6" i="74" s="1"/>
  <c r="AJ6" i="74" a="1"/>
  <c r="AJ6" i="74" s="1"/>
  <c r="T6" i="74" a="1"/>
  <c r="T6" i="74" s="1"/>
  <c r="U3" i="78" a="1"/>
  <c r="U3" i="78" s="1"/>
  <c r="AB3" i="78" a="1"/>
  <c r="AB3" i="78" s="1"/>
  <c r="Z3" i="78" a="1"/>
  <c r="Z3" i="78" s="1"/>
  <c r="AH3" i="78" a="1"/>
  <c r="AH3" i="78" s="1"/>
  <c r="T3" i="78" a="1"/>
  <c r="T3" i="78" s="1"/>
  <c r="AA3" i="78" a="1"/>
  <c r="AA3" i="78" s="1"/>
  <c r="W3" i="78" a="1"/>
  <c r="W3" i="78" s="1"/>
  <c r="AB2" i="81" a="1"/>
  <c r="AB2" i="81" s="1"/>
  <c r="Q2" i="81" a="1"/>
  <c r="Q2" i="81" s="1"/>
  <c r="V2" i="81" a="1"/>
  <c r="V2" i="81" s="1"/>
  <c r="Z4" i="71" a="1"/>
  <c r="Z4" i="71" s="1"/>
  <c r="Q4" i="71" a="1"/>
  <c r="Q4" i="71" s="1"/>
  <c r="AE4" i="71" a="1"/>
  <c r="AE4" i="71" s="1"/>
  <c r="AC4" i="71" a="1"/>
  <c r="AC4" i="71" s="1"/>
  <c r="AH4" i="71" a="1"/>
  <c r="AH4" i="71" s="1"/>
  <c r="AD4" i="71" a="1"/>
  <c r="AD4" i="71" s="1"/>
  <c r="AJ4" i="71" a="1"/>
  <c r="AJ4" i="71" s="1"/>
  <c r="AE10" i="79" a="1"/>
  <c r="AE10" i="79" s="1"/>
  <c r="Z10" i="79" a="1"/>
  <c r="Z10" i="79" s="1"/>
  <c r="AC10" i="79" a="1"/>
  <c r="AC10" i="79" s="1"/>
  <c r="W10" i="79" a="1"/>
  <c r="W10" i="79" s="1"/>
  <c r="X10" i="79" a="1"/>
  <c r="X10" i="79" s="1"/>
  <c r="AB10" i="79" a="1"/>
  <c r="AB10" i="79" s="1"/>
  <c r="AF10" i="79" a="1"/>
  <c r="AF10" i="79" s="1"/>
  <c r="AJ10" i="79" a="1"/>
  <c r="AJ10" i="79" s="1"/>
  <c r="X8" i="82" a="1"/>
  <c r="X8" i="82" s="1"/>
  <c r="AG8" i="82" a="1"/>
  <c r="AG8" i="82" s="1"/>
  <c r="Q8" i="82" a="1"/>
  <c r="Q8" i="82" s="1"/>
  <c r="AD7" i="78" a="1"/>
  <c r="AD7" i="78" s="1"/>
  <c r="T7" i="78" a="1"/>
  <c r="T7" i="78" s="1"/>
  <c r="AA7" i="78" a="1"/>
  <c r="AA7" i="78" s="1"/>
  <c r="AJ3" i="74" a="1"/>
  <c r="AJ3" i="74" s="1"/>
  <c r="R3" i="74" a="1"/>
  <c r="R3" i="74" s="1"/>
  <c r="X3" i="74" a="1"/>
  <c r="X3" i="74" s="1"/>
  <c r="AE3" i="74" a="1"/>
  <c r="AE3" i="74" s="1"/>
  <c r="AB3" i="74" a="1"/>
  <c r="AB3" i="74" s="1"/>
  <c r="AA3" i="74" a="1"/>
  <c r="AA3" i="74" s="1"/>
  <c r="AC3" i="74" a="1"/>
  <c r="AC3" i="74" s="1"/>
  <c r="AI3" i="74" a="1"/>
  <c r="AI3" i="74" s="1"/>
  <c r="Q4" i="74" a="1"/>
  <c r="Q4" i="74" s="1"/>
  <c r="W4" i="74" a="1"/>
  <c r="W4" i="74" s="1"/>
  <c r="X4" i="74" a="1"/>
  <c r="X4" i="74" s="1"/>
  <c r="Z4" i="74" a="1"/>
  <c r="Z4" i="74" s="1"/>
  <c r="AB4" i="74" a="1"/>
  <c r="AB4" i="74" s="1"/>
  <c r="R8" i="77" a="1"/>
  <c r="R8" i="77" s="1"/>
  <c r="X8" i="77" a="1"/>
  <c r="X8" i="77" s="1"/>
  <c r="AG4" i="82" a="1"/>
  <c r="AG4" i="82" s="1"/>
  <c r="AJ4" i="82" a="1"/>
  <c r="AJ4" i="82" s="1"/>
  <c r="U4" i="82" a="1"/>
  <c r="U4" i="82" s="1"/>
  <c r="AB4" i="82" a="1"/>
  <c r="AB4" i="82" s="1"/>
  <c r="AH4" i="82" a="1"/>
  <c r="AH4" i="82" s="1"/>
  <c r="W4" i="82" a="1"/>
  <c r="W4" i="82" s="1"/>
  <c r="AC4" i="82" a="1"/>
  <c r="AC4" i="82" s="1"/>
  <c r="Y9" i="78" a="1"/>
  <c r="Y9" i="78" s="1"/>
  <c r="AC9" i="78" a="1"/>
  <c r="AC9" i="78" s="1"/>
  <c r="AJ9" i="78" a="1"/>
  <c r="AJ9" i="78" s="1"/>
  <c r="X9" i="83" a="1"/>
  <c r="X9" i="83" s="1"/>
  <c r="X2" i="83" a="1"/>
  <c r="X2" i="83" s="1"/>
  <c r="AF2" i="83" a="1"/>
  <c r="AF2" i="83" s="1"/>
  <c r="Y6" i="80" a="1"/>
  <c r="Y6" i="80" s="1"/>
  <c r="AC2" i="77" a="1"/>
  <c r="AC2" i="77" s="1"/>
  <c r="AI2" i="77" a="1"/>
  <c r="AI2" i="77" s="1"/>
  <c r="AH9" i="76" a="1"/>
  <c r="AH9" i="76" s="1"/>
  <c r="AB9" i="76" a="1"/>
  <c r="AB9" i="76" s="1"/>
  <c r="S9" i="76" a="1"/>
  <c r="S9" i="76" s="1"/>
  <c r="U9" i="76" a="1"/>
  <c r="U9" i="76" s="1"/>
  <c r="X9" i="76" a="1"/>
  <c r="X9" i="76" s="1"/>
  <c r="W9" i="76" a="1"/>
  <c r="W9" i="76" s="1"/>
  <c r="AJ9" i="76" a="1"/>
  <c r="AJ9" i="76" s="1"/>
  <c r="AI9" i="76" a="1"/>
  <c r="AI9" i="76" s="1"/>
  <c r="AA9" i="76" a="1"/>
  <c r="AA9" i="76" s="1"/>
  <c r="AE9" i="76" a="1"/>
  <c r="AE9" i="76" s="1"/>
  <c r="Y8" i="86" a="1"/>
  <c r="Y8" i="86" s="1"/>
  <c r="V2" i="85" a="1"/>
  <c r="V2" i="85" s="1"/>
  <c r="W2" i="85" a="1"/>
  <c r="W2" i="85" s="1"/>
  <c r="AD11" i="73" a="1"/>
  <c r="AD11" i="73" s="1"/>
  <c r="S11" i="73" a="1"/>
  <c r="S11" i="73" s="1"/>
  <c r="AJ11" i="73" a="1"/>
  <c r="AJ11" i="73" s="1"/>
  <c r="Z11" i="73" a="1"/>
  <c r="Z11" i="73" s="1"/>
  <c r="T11" i="73" a="1"/>
  <c r="T11" i="73" s="1"/>
  <c r="X9" i="75" a="1"/>
  <c r="X9" i="75" s="1"/>
  <c r="Y7" i="86" a="1"/>
  <c r="Y7" i="86" s="1"/>
  <c r="W7" i="86" a="1"/>
  <c r="W7" i="86" s="1"/>
  <c r="AD6" i="77" a="1"/>
  <c r="AD6" i="77" s="1"/>
  <c r="AE5" i="79" a="1"/>
  <c r="AE5" i="79" s="1"/>
  <c r="X5" i="79" a="1"/>
  <c r="X5" i="79" s="1"/>
  <c r="AH5" i="79" a="1"/>
  <c r="AH5" i="79" s="1"/>
  <c r="V5" i="79" a="1"/>
  <c r="V5" i="79" s="1"/>
  <c r="AG5" i="79" a="1"/>
  <c r="AG5" i="79" s="1"/>
  <c r="S5" i="79" a="1"/>
  <c r="S5" i="79" s="1"/>
  <c r="T5" i="79" a="1"/>
  <c r="T5" i="79" s="1"/>
  <c r="AI5" i="79" a="1"/>
  <c r="AI5" i="79" s="1"/>
  <c r="W5" i="79" a="1"/>
  <c r="W5" i="79" s="1"/>
  <c r="AF5" i="79" a="1"/>
  <c r="AF5" i="79" s="1"/>
  <c r="R5" i="79" a="1"/>
  <c r="R5" i="79" s="1"/>
  <c r="AA5" i="79" a="1"/>
  <c r="AA5" i="79" s="1"/>
  <c r="Q5" i="79" a="1"/>
  <c r="Q5" i="79" s="1"/>
  <c r="AB5" i="79" a="1"/>
  <c r="AB5" i="79" s="1"/>
  <c r="AD5" i="79" a="1"/>
  <c r="AD5" i="79" s="1"/>
  <c r="T4" i="85" a="1"/>
  <c r="T4" i="85" s="1"/>
  <c r="AI10" i="86" a="1"/>
  <c r="AI10" i="86" s="1"/>
  <c r="AH3" i="73" a="1"/>
  <c r="AH3" i="73" s="1"/>
  <c r="R7" i="75" a="1"/>
  <c r="R7" i="75" s="1"/>
  <c r="AH7" i="75" a="1"/>
  <c r="AH7" i="75" s="1"/>
  <c r="AG7" i="75" a="1"/>
  <c r="AG7" i="75" s="1"/>
  <c r="AJ7" i="75" a="1"/>
  <c r="AJ7" i="75" s="1"/>
  <c r="AE7" i="75" a="1"/>
  <c r="AE7" i="75" s="1"/>
  <c r="AE6" i="71" a="1"/>
  <c r="AE6" i="71" s="1"/>
  <c r="AF7" i="84" a="1"/>
  <c r="AF7" i="84" s="1"/>
  <c r="AA7" i="84" a="1"/>
  <c r="AA7" i="84" s="1"/>
  <c r="AE5" i="71" a="1"/>
  <c r="AE5" i="71" s="1"/>
  <c r="AG5" i="71" a="1"/>
  <c r="AG5" i="71" s="1"/>
  <c r="AC5" i="71" a="1"/>
  <c r="AC5" i="71" s="1"/>
  <c r="X5" i="71" a="1"/>
  <c r="X5" i="71" s="1"/>
  <c r="AF5" i="71" a="1"/>
  <c r="AF5" i="71" s="1"/>
  <c r="AH9" i="86" a="1"/>
  <c r="AH9" i="86" s="1"/>
  <c r="AI9" i="86" a="1"/>
  <c r="AI9" i="86" s="1"/>
  <c r="AF9" i="86" a="1"/>
  <c r="AF9" i="86" s="1"/>
  <c r="Y9" i="86" a="1"/>
  <c r="Y9" i="86" s="1"/>
  <c r="AB9" i="86" a="1"/>
  <c r="AB9" i="86" s="1"/>
  <c r="AH2" i="81" a="1"/>
  <c r="AH2" i="81" s="1"/>
  <c r="AG2" i="81" a="1"/>
  <c r="AG2" i="81" s="1"/>
  <c r="Y2" i="81" a="1"/>
  <c r="Y2" i="81" s="1"/>
  <c r="AI2" i="81" a="1"/>
  <c r="AI2" i="81" s="1"/>
  <c r="AD2" i="81" a="1"/>
  <c r="AD2" i="81" s="1"/>
  <c r="AI7" i="78" a="1"/>
  <c r="AI7" i="78" s="1"/>
  <c r="Y7" i="78" a="1"/>
  <c r="Y7" i="78" s="1"/>
  <c r="AJ7" i="78" a="1"/>
  <c r="AJ7" i="78" s="1"/>
  <c r="W7" i="78" a="1"/>
  <c r="W7" i="78" s="1"/>
  <c r="U7" i="78" a="1"/>
  <c r="U7" i="78" s="1"/>
  <c r="AA9" i="83" a="1"/>
  <c r="AA9" i="83" s="1"/>
  <c r="R9" i="83" a="1"/>
  <c r="R9" i="83" s="1"/>
  <c r="AG9" i="83" a="1"/>
  <c r="AG9" i="83" s="1"/>
  <c r="AD9" i="83" a="1"/>
  <c r="AD9" i="83" s="1"/>
  <c r="AE9" i="83" a="1"/>
  <c r="AE9" i="83" s="1"/>
  <c r="Y9" i="83" a="1"/>
  <c r="Y9" i="83" s="1"/>
  <c r="T9" i="83" a="1"/>
  <c r="T9" i="83" s="1"/>
  <c r="AC9" i="83" a="1"/>
  <c r="AC9" i="83" s="1"/>
  <c r="AB9" i="83" a="1"/>
  <c r="AB9" i="83" s="1"/>
  <c r="W9" i="83" a="1"/>
  <c r="W9" i="83" s="1"/>
  <c r="AE2" i="83" a="1"/>
  <c r="AE2" i="83" s="1"/>
  <c r="U2" i="83" a="1"/>
  <c r="U2" i="83" s="1"/>
  <c r="S2" i="83" a="1"/>
  <c r="S2" i="83" s="1"/>
  <c r="W2" i="83" a="1"/>
  <c r="W2" i="83" s="1"/>
  <c r="V2" i="83" a="1"/>
  <c r="V2" i="83" s="1"/>
  <c r="T2" i="83" a="1"/>
  <c r="T2" i="83" s="1"/>
  <c r="Q2" i="83" a="1"/>
  <c r="Q2" i="83" s="1"/>
  <c r="AA2" i="83" a="1"/>
  <c r="AA2" i="83" s="1"/>
  <c r="Y2" i="83" a="1"/>
  <c r="Y2" i="83" s="1"/>
  <c r="R2" i="83" a="1"/>
  <c r="R2" i="83" s="1"/>
  <c r="S6" i="80" a="1"/>
  <c r="S6" i="80" s="1"/>
  <c r="X2" i="74" a="1"/>
  <c r="X2" i="74" s="1"/>
  <c r="AD2" i="74" a="1"/>
  <c r="AD2" i="74" s="1"/>
  <c r="T2" i="74" a="1"/>
  <c r="T2" i="74" s="1"/>
  <c r="AA2" i="74" a="1"/>
  <c r="AA2" i="74" s="1"/>
  <c r="AJ2" i="74" a="1"/>
  <c r="AJ2" i="74" s="1"/>
  <c r="Q2" i="74" a="1"/>
  <c r="Q2" i="74" s="1"/>
  <c r="Z2" i="74" a="1"/>
  <c r="Z2" i="74" s="1"/>
  <c r="S2" i="74" a="1"/>
  <c r="S2" i="74" s="1"/>
  <c r="AE2" i="74" a="1"/>
  <c r="AE2" i="74" s="1"/>
  <c r="R2" i="74" a="1"/>
  <c r="R2" i="74" s="1"/>
  <c r="AC2" i="74" a="1"/>
  <c r="AC2" i="74" s="1"/>
  <c r="U2" i="74" a="1"/>
  <c r="U2" i="74" s="1"/>
  <c r="AI2" i="74" a="1"/>
  <c r="AI2" i="74" s="1"/>
  <c r="Y2" i="74" a="1"/>
  <c r="Y2" i="74" s="1"/>
  <c r="AF2" i="74" a="1"/>
  <c r="AF2" i="74" s="1"/>
  <c r="R8" i="86" a="1"/>
  <c r="R8" i="86" s="1"/>
  <c r="AC8" i="86" a="1"/>
  <c r="AC8" i="86" s="1"/>
  <c r="AF9" i="75" a="1"/>
  <c r="AF9" i="75" s="1"/>
  <c r="AJ9" i="75" a="1"/>
  <c r="AJ9" i="75" s="1"/>
  <c r="AC9" i="75" a="1"/>
  <c r="AC9" i="75" s="1"/>
  <c r="R9" i="75" a="1"/>
  <c r="R9" i="75" s="1"/>
  <c r="AD9" i="75" a="1"/>
  <c r="AD9" i="75" s="1"/>
  <c r="AI9" i="75" a="1"/>
  <c r="AI9" i="75" s="1"/>
  <c r="Z9" i="75" a="1"/>
  <c r="Z9" i="75" s="1"/>
  <c r="AG9" i="75" a="1"/>
  <c r="AG9" i="75" s="1"/>
  <c r="AA9" i="75" a="1"/>
  <c r="AA9" i="75" s="1"/>
  <c r="AB9" i="75" a="1"/>
  <c r="AB9" i="75" s="1"/>
  <c r="T9" i="75" a="1"/>
  <c r="T9" i="75" s="1"/>
  <c r="AE9" i="75" a="1"/>
  <c r="AE9" i="75" s="1"/>
  <c r="Q9" i="75" a="1"/>
  <c r="Q9" i="75" s="1"/>
  <c r="U9" i="75" a="1"/>
  <c r="U9" i="75" s="1"/>
  <c r="W9" i="75" a="1"/>
  <c r="W9" i="75" s="1"/>
  <c r="AB7" i="86" a="1"/>
  <c r="AB7" i="86" s="1"/>
  <c r="AG4" i="85" a="1"/>
  <c r="AG4" i="85" s="1"/>
  <c r="U4" i="85" a="1"/>
  <c r="U4" i="85" s="1"/>
  <c r="AF4" i="85" a="1"/>
  <c r="AF4" i="85" s="1"/>
  <c r="AI4" i="85" a="1"/>
  <c r="AI4" i="85" s="1"/>
  <c r="Q4" i="85" a="1"/>
  <c r="Q4" i="85" s="1"/>
  <c r="AJ4" i="85" a="1"/>
  <c r="AJ4" i="85" s="1"/>
  <c r="V4" i="85" a="1"/>
  <c r="V4" i="85" s="1"/>
  <c r="AD4" i="85" a="1"/>
  <c r="AD4" i="85" s="1"/>
  <c r="R4" i="85" a="1"/>
  <c r="R4" i="85" s="1"/>
  <c r="Y4" i="85" a="1"/>
  <c r="Y4" i="85" s="1"/>
  <c r="AA10" i="86" a="1"/>
  <c r="AA10" i="86" s="1"/>
  <c r="U10" i="86" a="1"/>
  <c r="U10" i="86" s="1"/>
  <c r="AH6" i="71" a="1"/>
  <c r="AH6" i="71" s="1"/>
  <c r="AF6" i="71" a="1"/>
  <c r="AF6" i="71" s="1"/>
  <c r="S6" i="71" a="1"/>
  <c r="S6" i="71" s="1"/>
  <c r="R6" i="71" a="1"/>
  <c r="R6" i="71" s="1"/>
  <c r="U6" i="71" a="1"/>
  <c r="U6" i="71" s="1"/>
  <c r="Z6" i="71" a="1"/>
  <c r="Z6" i="71" s="1"/>
  <c r="Q6" i="71" a="1"/>
  <c r="Q6" i="71" s="1"/>
  <c r="AC6" i="71" a="1"/>
  <c r="AC6" i="71" s="1"/>
  <c r="AA6" i="71" a="1"/>
  <c r="AA6" i="71" s="1"/>
  <c r="Y6" i="71" a="1"/>
  <c r="Y6" i="71" s="1"/>
  <c r="AI6" i="71" a="1"/>
  <c r="AI6" i="71" s="1"/>
  <c r="T6" i="71" a="1"/>
  <c r="T6" i="71" s="1"/>
  <c r="X6" i="71" a="1"/>
  <c r="X6" i="71" s="1"/>
  <c r="AD6" i="71" a="1"/>
  <c r="AD6" i="71" s="1"/>
  <c r="AB6" i="71" a="1"/>
  <c r="AB6" i="71" s="1"/>
  <c r="W7" i="84" a="1"/>
  <c r="W7" i="84" s="1"/>
  <c r="AG2" i="77" a="1"/>
  <c r="AG2" i="77" s="1"/>
  <c r="R2" i="77" a="1"/>
  <c r="R2" i="77" s="1"/>
  <c r="AE2" i="77" a="1"/>
  <c r="AE2" i="77" s="1"/>
  <c r="AB2" i="77" a="1"/>
  <c r="AB2" i="77" s="1"/>
  <c r="AA2" i="77" a="1"/>
  <c r="AA2" i="77" s="1"/>
  <c r="AI8" i="86" a="1"/>
  <c r="AI8" i="86" s="1"/>
  <c r="W8" i="86" a="1"/>
  <c r="W8" i="86" s="1"/>
  <c r="AG8" i="86" a="1"/>
  <c r="AG8" i="86" s="1"/>
  <c r="AE8" i="86" a="1"/>
  <c r="AE8" i="86" s="1"/>
  <c r="V11" i="73" a="1"/>
  <c r="V11" i="73" s="1"/>
  <c r="AH11" i="73" a="1"/>
  <c r="AH11" i="73" s="1"/>
  <c r="AC11" i="73" a="1"/>
  <c r="AC11" i="73" s="1"/>
  <c r="U11" i="73" a="1"/>
  <c r="U11" i="73" s="1"/>
  <c r="U7" i="86" a="1"/>
  <c r="U7" i="86" s="1"/>
  <c r="X7" i="86" a="1"/>
  <c r="X7" i="86" s="1"/>
  <c r="V7" i="86" a="1"/>
  <c r="V7" i="86" s="1"/>
  <c r="AJ7" i="86" a="1"/>
  <c r="AJ7" i="86" s="1"/>
  <c r="T7" i="86" a="1"/>
  <c r="T7" i="86" s="1"/>
  <c r="AB7" i="75" a="1"/>
  <c r="AB7" i="75" s="1"/>
  <c r="W7" i="75" a="1"/>
  <c r="W7" i="75" s="1"/>
  <c r="AC7" i="75" a="1"/>
  <c r="AC7" i="75" s="1"/>
  <c r="U7" i="75" a="1"/>
  <c r="U7" i="75" s="1"/>
  <c r="AB7" i="84" a="1"/>
  <c r="AB7" i="84" s="1"/>
  <c r="AE7" i="84" a="1"/>
  <c r="AE7" i="84" s="1"/>
  <c r="X7" i="84" a="1"/>
  <c r="X7" i="84" s="1"/>
  <c r="Y7" i="84" a="1"/>
  <c r="Y7" i="84" s="1"/>
  <c r="Q7" i="84" a="1"/>
  <c r="Q7" i="84" s="1"/>
  <c r="R10" i="83" a="1"/>
  <c r="R10" i="83" s="1"/>
  <c r="U10" i="83" a="1"/>
  <c r="U10" i="83" s="1"/>
  <c r="AC10" i="83" a="1"/>
  <c r="AC10" i="83" s="1"/>
  <c r="AF10" i="83" a="1"/>
  <c r="AF10" i="83" s="1"/>
  <c r="AB10" i="83" a="1"/>
  <c r="AB10" i="83" s="1"/>
  <c r="V10" i="83" a="1"/>
  <c r="V10" i="83" s="1"/>
  <c r="Z10" i="83" a="1"/>
  <c r="Z10" i="83" s="1"/>
  <c r="AC7" i="73" a="1"/>
  <c r="AC7" i="73" s="1"/>
  <c r="AA7" i="73" a="1"/>
  <c r="AA7" i="73" s="1"/>
  <c r="AF9" i="73" a="1"/>
  <c r="AF9" i="73" s="1"/>
  <c r="T9" i="73" a="1"/>
  <c r="T9" i="73" s="1"/>
  <c r="W6" i="84" a="1"/>
  <c r="W6" i="84" s="1"/>
  <c r="U6" i="84" a="1"/>
  <c r="U6" i="84" s="1"/>
  <c r="X3" i="79" a="1"/>
  <c r="X3" i="79" s="1"/>
  <c r="AE3" i="79" a="1"/>
  <c r="AE3" i="79" s="1"/>
  <c r="Q3" i="79" a="1"/>
  <c r="Q3" i="79" s="1"/>
  <c r="Z3" i="79" a="1"/>
  <c r="Z3" i="79" s="1"/>
  <c r="W3" i="79" a="1"/>
  <c r="W3" i="79" s="1"/>
  <c r="AG3" i="79" a="1"/>
  <c r="AG3" i="79" s="1"/>
  <c r="AA3" i="79" a="1"/>
  <c r="AA3" i="79" s="1"/>
  <c r="AF3" i="79" a="1"/>
  <c r="AF3" i="79" s="1"/>
  <c r="S3" i="79" a="1"/>
  <c r="S3" i="79" s="1"/>
  <c r="T3" i="79" a="1"/>
  <c r="T3" i="79" s="1"/>
  <c r="U3" i="76" a="1"/>
  <c r="U3" i="76" s="1"/>
  <c r="Z2" i="80" a="1"/>
  <c r="Z2" i="80" s="1"/>
  <c r="T3" i="81" a="1"/>
  <c r="T3" i="81" s="1"/>
  <c r="Y3" i="81" a="1"/>
  <c r="Y3" i="81" s="1"/>
  <c r="AC3" i="81" a="1"/>
  <c r="AC3" i="81" s="1"/>
  <c r="S3" i="81" a="1"/>
  <c r="S3" i="81" s="1"/>
  <c r="X3" i="81" a="1"/>
  <c r="X3" i="81" s="1"/>
  <c r="AE3" i="81" a="1"/>
  <c r="AE3" i="81" s="1"/>
  <c r="R3" i="81" a="1"/>
  <c r="R3" i="81" s="1"/>
  <c r="Z3" i="81" a="1"/>
  <c r="Z3" i="81" s="1"/>
  <c r="AG3" i="81" a="1"/>
  <c r="AG3" i="81" s="1"/>
  <c r="V3" i="81" a="1"/>
  <c r="V3" i="81" s="1"/>
  <c r="S7" i="82" a="1"/>
  <c r="S7" i="82" s="1"/>
  <c r="T8" i="84" a="1"/>
  <c r="T8" i="84" s="1"/>
  <c r="Y8" i="84" a="1"/>
  <c r="Y8" i="84" s="1"/>
  <c r="AG10" i="85" a="1"/>
  <c r="AG10" i="85" s="1"/>
  <c r="T10" i="85" a="1"/>
  <c r="T10" i="85" s="1"/>
  <c r="U10" i="76" a="1"/>
  <c r="U10" i="76" s="1"/>
  <c r="AA10" i="76" a="1"/>
  <c r="AA10" i="76" s="1"/>
  <c r="T10" i="76" a="1"/>
  <c r="T10" i="76" s="1"/>
  <c r="AJ10" i="76" a="1"/>
  <c r="AJ10" i="76" s="1"/>
  <c r="Y10" i="76" a="1"/>
  <c r="Y10" i="76" s="1"/>
  <c r="W10" i="76" a="1"/>
  <c r="W10" i="76" s="1"/>
  <c r="Q10" i="76" a="1"/>
  <c r="Q10" i="76" s="1"/>
  <c r="V10" i="76" a="1"/>
  <c r="V10" i="76" s="1"/>
  <c r="AC10" i="76" a="1"/>
  <c r="AC10" i="76" s="1"/>
  <c r="X10" i="76" a="1"/>
  <c r="X10" i="76" s="1"/>
  <c r="V6" i="73" a="1"/>
  <c r="V6" i="73" s="1"/>
  <c r="AJ6" i="73" a="1"/>
  <c r="AJ6" i="73" s="1"/>
  <c r="W2" i="84" a="1"/>
  <c r="W2" i="84" s="1"/>
  <c r="AD10" i="84" a="1"/>
  <c r="AD10" i="84" s="1"/>
  <c r="Z10" i="84" a="1"/>
  <c r="Z10" i="84" s="1"/>
  <c r="AB9" i="77" a="1"/>
  <c r="AB9" i="77" s="1"/>
  <c r="Z9" i="77" a="1"/>
  <c r="Z9" i="77" s="1"/>
  <c r="W9" i="77" a="1"/>
  <c r="W9" i="77" s="1"/>
  <c r="AE9" i="77" a="1"/>
  <c r="AE9" i="77" s="1"/>
  <c r="Q9" i="77" a="1"/>
  <c r="Q9" i="77" s="1"/>
  <c r="R9" i="77" a="1"/>
  <c r="R9" i="77" s="1"/>
  <c r="AJ9" i="77" a="1"/>
  <c r="AJ9" i="77" s="1"/>
  <c r="AG9" i="77" a="1"/>
  <c r="AG9" i="77" s="1"/>
  <c r="AI9" i="77" a="1"/>
  <c r="AI9" i="77" s="1"/>
  <c r="S9" i="77" a="1"/>
  <c r="S9" i="77" s="1"/>
  <c r="W7" i="81" a="1"/>
  <c r="W7" i="81" s="1"/>
  <c r="U7" i="81" a="1"/>
  <c r="U7" i="81" s="1"/>
  <c r="AB7" i="81" a="1"/>
  <c r="AB7" i="81" s="1"/>
  <c r="AA7" i="81" a="1"/>
  <c r="AA7" i="81" s="1"/>
  <c r="S7" i="81" a="1"/>
  <c r="S7" i="81" s="1"/>
  <c r="R7" i="81" a="1"/>
  <c r="R7" i="81" s="1"/>
  <c r="AG7" i="81" a="1"/>
  <c r="AG7" i="81" s="1"/>
  <c r="Z7" i="81" a="1"/>
  <c r="Z7" i="81" s="1"/>
  <c r="Q7" i="81" a="1"/>
  <c r="Q7" i="81" s="1"/>
  <c r="AC7" i="81" a="1"/>
  <c r="AC7" i="81" s="1"/>
  <c r="AI7" i="81" a="1"/>
  <c r="AI7" i="81" s="1"/>
  <c r="AJ7" i="81" a="1"/>
  <c r="AJ7" i="81" s="1"/>
  <c r="Y7" i="81" a="1"/>
  <c r="Y7" i="81" s="1"/>
  <c r="X7" i="81" a="1"/>
  <c r="X7" i="81" s="1"/>
  <c r="AD7" i="81" a="1"/>
  <c r="AD7" i="81" s="1"/>
  <c r="AC5" i="83" a="1"/>
  <c r="AC5" i="83" s="1"/>
  <c r="X5" i="83" a="1"/>
  <c r="X5" i="83" s="1"/>
  <c r="Y5" i="83" a="1"/>
  <c r="Y5" i="83" s="1"/>
  <c r="AG5" i="83" a="1"/>
  <c r="AG5" i="83" s="1"/>
  <c r="Q5" i="83" a="1"/>
  <c r="Q5" i="83" s="1"/>
  <c r="U5" i="83" a="1"/>
  <c r="U5" i="83" s="1"/>
  <c r="S5" i="83" a="1"/>
  <c r="S5" i="83" s="1"/>
  <c r="R5" i="83" a="1"/>
  <c r="R5" i="83" s="1"/>
  <c r="AF5" i="83" a="1"/>
  <c r="AF5" i="83" s="1"/>
  <c r="AI5" i="83" a="1"/>
  <c r="AI5" i="83" s="1"/>
  <c r="T5" i="83" a="1"/>
  <c r="T5" i="83" s="1"/>
  <c r="AE5" i="83" a="1"/>
  <c r="AE5" i="83" s="1"/>
  <c r="AJ5" i="83" a="1"/>
  <c r="AJ5" i="83" s="1"/>
  <c r="V5" i="83" a="1"/>
  <c r="V5" i="83" s="1"/>
  <c r="AB5" i="83" a="1"/>
  <c r="AB5" i="83" s="1"/>
  <c r="U3" i="86" a="1"/>
  <c r="U3" i="86" s="1"/>
  <c r="Y3" i="86" a="1"/>
  <c r="Y3" i="86" s="1"/>
  <c r="AB3" i="86" a="1"/>
  <c r="AB3" i="86" s="1"/>
  <c r="T3" i="86" a="1"/>
  <c r="T3" i="86" s="1"/>
  <c r="AF3" i="86" a="1"/>
  <c r="AF3" i="86" s="1"/>
  <c r="AI3" i="86" a="1"/>
  <c r="AI3" i="86" s="1"/>
  <c r="Q3" i="86" a="1"/>
  <c r="Q3" i="86" s="1"/>
  <c r="V3" i="86" a="1"/>
  <c r="V3" i="86" s="1"/>
  <c r="Z3" i="86" a="1"/>
  <c r="Z3" i="86" s="1"/>
  <c r="AH3" i="86" a="1"/>
  <c r="AH3" i="86" s="1"/>
  <c r="AG3" i="86" a="1"/>
  <c r="AG3" i="86" s="1"/>
  <c r="W3" i="86" a="1"/>
  <c r="W3" i="86" s="1"/>
  <c r="AA3" i="86" a="1"/>
  <c r="AA3" i="86" s="1"/>
  <c r="AC3" i="86" a="1"/>
  <c r="AC3" i="86" s="1"/>
  <c r="R3" i="86" a="1"/>
  <c r="R3" i="86" s="1"/>
  <c r="T10" i="82" a="1"/>
  <c r="T10" i="82" s="1"/>
  <c r="AF5" i="84" a="1"/>
  <c r="AF5" i="84" s="1"/>
  <c r="Q5" i="84" a="1"/>
  <c r="Q5" i="84" s="1"/>
  <c r="T5" i="84" a="1"/>
  <c r="T5" i="84" s="1"/>
  <c r="AC5" i="84" a="1"/>
  <c r="AC5" i="84" s="1"/>
  <c r="AA5" i="84" a="1"/>
  <c r="AA5" i="84" s="1"/>
  <c r="AJ5" i="77" a="1"/>
  <c r="AJ5" i="77" s="1"/>
  <c r="T5" i="77" a="1"/>
  <c r="T5" i="77" s="1"/>
  <c r="AC5" i="77" a="1"/>
  <c r="AC5" i="77" s="1"/>
  <c r="U5" i="77" a="1"/>
  <c r="U5" i="77" s="1"/>
  <c r="R5" i="77" a="1"/>
  <c r="R5" i="77" s="1"/>
  <c r="AA11" i="71" a="1"/>
  <c r="AA11" i="71" s="1"/>
  <c r="T11" i="80" a="1"/>
  <c r="T11" i="80" s="1"/>
  <c r="AC11" i="80" a="1"/>
  <c r="AC11" i="80" s="1"/>
  <c r="W11" i="80" a="1"/>
  <c r="W11" i="80" s="1"/>
  <c r="Z11" i="80" a="1"/>
  <c r="Z11" i="80" s="1"/>
  <c r="S11" i="80" a="1"/>
  <c r="S11" i="80" s="1"/>
  <c r="U11" i="80" a="1"/>
  <c r="U11" i="80" s="1"/>
  <c r="AA11" i="80" a="1"/>
  <c r="AA11" i="80" s="1"/>
  <c r="AF11" i="80" a="1"/>
  <c r="AF11" i="80" s="1"/>
  <c r="V11" i="80" a="1"/>
  <c r="V11" i="80" s="1"/>
  <c r="X11" i="80" a="1"/>
  <c r="X11" i="80" s="1"/>
  <c r="AH11" i="80" a="1"/>
  <c r="AH11" i="80" s="1"/>
  <c r="AJ11" i="80" a="1"/>
  <c r="AJ11" i="80" s="1"/>
  <c r="R11" i="80" a="1"/>
  <c r="R11" i="80" s="1"/>
  <c r="AG11" i="80" a="1"/>
  <c r="AG11" i="80" s="1"/>
  <c r="AE11" i="80" a="1"/>
  <c r="AE11" i="80" s="1"/>
  <c r="W11" i="86" a="1"/>
  <c r="W11" i="86" s="1"/>
  <c r="S7" i="85" a="1"/>
  <c r="S7" i="85" s="1"/>
  <c r="AD7" i="85" a="1"/>
  <c r="AD7" i="85" s="1"/>
  <c r="R7" i="85" a="1"/>
  <c r="R7" i="85" s="1"/>
  <c r="Q7" i="85" a="1"/>
  <c r="Q7" i="85" s="1"/>
  <c r="AH7" i="85" a="1"/>
  <c r="AH7" i="85" s="1"/>
  <c r="AI7" i="80" a="1"/>
  <c r="AI7" i="80" s="1"/>
  <c r="R7" i="73" a="1"/>
  <c r="R7" i="73" s="1"/>
  <c r="AB7" i="73" a="1"/>
  <c r="AB7" i="73" s="1"/>
  <c r="V7" i="73" a="1"/>
  <c r="V7" i="73" s="1"/>
  <c r="T7" i="73" a="1"/>
  <c r="T7" i="73" s="1"/>
  <c r="Z7" i="73" a="1"/>
  <c r="Z7" i="73" s="1"/>
  <c r="AI7" i="73" a="1"/>
  <c r="AI7" i="73" s="1"/>
  <c r="Q7" i="73" a="1"/>
  <c r="Q7" i="73" s="1"/>
  <c r="S7" i="73" a="1"/>
  <c r="S7" i="73" s="1"/>
  <c r="U7" i="73" a="1"/>
  <c r="U7" i="73" s="1"/>
  <c r="Y7" i="73" a="1"/>
  <c r="Y7" i="73" s="1"/>
  <c r="Z9" i="73" a="1"/>
  <c r="Z9" i="73" s="1"/>
  <c r="X9" i="73" a="1"/>
  <c r="X9" i="73" s="1"/>
  <c r="AH9" i="73" a="1"/>
  <c r="AH9" i="73" s="1"/>
  <c r="U9" i="73" a="1"/>
  <c r="U9" i="73" s="1"/>
  <c r="W9" i="73" a="1"/>
  <c r="W9" i="73" s="1"/>
  <c r="Y9" i="73" a="1"/>
  <c r="Y9" i="73" s="1"/>
  <c r="V9" i="73" a="1"/>
  <c r="V9" i="73" s="1"/>
  <c r="S9" i="73" a="1"/>
  <c r="S9" i="73" s="1"/>
  <c r="AG9" i="73" a="1"/>
  <c r="AG9" i="73" s="1"/>
  <c r="AI9" i="73" a="1"/>
  <c r="AI9" i="73" s="1"/>
  <c r="Z7" i="82" a="1"/>
  <c r="Z7" i="82" s="1"/>
  <c r="AJ7" i="82" a="1"/>
  <c r="AJ7" i="82" s="1"/>
  <c r="AG7" i="82" a="1"/>
  <c r="AG7" i="82" s="1"/>
  <c r="R7" i="82" a="1"/>
  <c r="R7" i="82" s="1"/>
  <c r="AA7" i="82" a="1"/>
  <c r="AA7" i="82" s="1"/>
  <c r="AD7" i="82" a="1"/>
  <c r="AD7" i="82" s="1"/>
  <c r="Q7" i="82" a="1"/>
  <c r="Q7" i="82" s="1"/>
  <c r="Y7" i="82" a="1"/>
  <c r="Y7" i="82" s="1"/>
  <c r="AI7" i="82" a="1"/>
  <c r="AI7" i="82" s="1"/>
  <c r="T7" i="82" a="1"/>
  <c r="T7" i="82" s="1"/>
  <c r="Z6" i="79" a="1"/>
  <c r="Z6" i="79" s="1"/>
  <c r="AF6" i="79" a="1"/>
  <c r="AF6" i="79" s="1"/>
  <c r="Y6" i="79" a="1"/>
  <c r="Y6" i="79" s="1"/>
  <c r="U6" i="79" a="1"/>
  <c r="U6" i="79" s="1"/>
  <c r="AD6" i="79" a="1"/>
  <c r="AD6" i="79" s="1"/>
  <c r="AG6" i="79" a="1"/>
  <c r="AG6" i="79" s="1"/>
  <c r="T6" i="79" a="1"/>
  <c r="T6" i="79" s="1"/>
  <c r="AA6" i="79" a="1"/>
  <c r="AA6" i="79" s="1"/>
  <c r="R6" i="79" a="1"/>
  <c r="R6" i="79" s="1"/>
  <c r="AI6" i="79" a="1"/>
  <c r="AI6" i="79" s="1"/>
  <c r="AE6" i="79" a="1"/>
  <c r="AE6" i="79" s="1"/>
  <c r="X6" i="79" a="1"/>
  <c r="X6" i="79" s="1"/>
  <c r="AB6" i="79" a="1"/>
  <c r="AB6" i="79" s="1"/>
  <c r="AH6" i="79" a="1"/>
  <c r="AH6" i="79" s="1"/>
  <c r="AJ6" i="79" a="1"/>
  <c r="AJ6" i="79" s="1"/>
  <c r="AJ11" i="85" a="1"/>
  <c r="AJ11" i="85" s="1"/>
  <c r="Y11" i="85" a="1"/>
  <c r="Y11" i="85" s="1"/>
  <c r="S11" i="85" a="1"/>
  <c r="S11" i="85" s="1"/>
  <c r="AA11" i="85" a="1"/>
  <c r="AA11" i="85" s="1"/>
  <c r="AC11" i="85" a="1"/>
  <c r="AC11" i="85" s="1"/>
  <c r="AF11" i="85" a="1"/>
  <c r="AF11" i="85" s="1"/>
  <c r="Q11" i="85" a="1"/>
  <c r="Q11" i="85" s="1"/>
  <c r="T11" i="85" a="1"/>
  <c r="T11" i="85" s="1"/>
  <c r="W11" i="85" a="1"/>
  <c r="W11" i="85" s="1"/>
  <c r="X11" i="85" a="1"/>
  <c r="X11" i="85" s="1"/>
  <c r="AH11" i="85" a="1"/>
  <c r="AH11" i="85" s="1"/>
  <c r="R11" i="85" a="1"/>
  <c r="R11" i="85" s="1"/>
  <c r="AG11" i="85" a="1"/>
  <c r="AG11" i="85" s="1"/>
  <c r="U11" i="85" a="1"/>
  <c r="U11" i="85" s="1"/>
  <c r="AB11" i="85" a="1"/>
  <c r="AB11" i="85" s="1"/>
  <c r="AI4" i="80" a="1"/>
  <c r="AI4" i="80" s="1"/>
  <c r="Z4" i="80" a="1"/>
  <c r="Z4" i="80" s="1"/>
  <c r="AH4" i="80" a="1"/>
  <c r="AH4" i="80" s="1"/>
  <c r="R4" i="80" a="1"/>
  <c r="R4" i="80" s="1"/>
  <c r="Q4" i="80" a="1"/>
  <c r="Q4" i="80" s="1"/>
  <c r="AC4" i="80" a="1"/>
  <c r="AC4" i="80" s="1"/>
  <c r="V4" i="80" a="1"/>
  <c r="V4" i="80" s="1"/>
  <c r="S4" i="80" a="1"/>
  <c r="S4" i="80" s="1"/>
  <c r="W4" i="80" a="1"/>
  <c r="W4" i="80" s="1"/>
  <c r="AA4" i="80" a="1"/>
  <c r="AA4" i="80" s="1"/>
  <c r="AF4" i="80" a="1"/>
  <c r="AF4" i="80" s="1"/>
  <c r="AG4" i="80" a="1"/>
  <c r="AG4" i="80" s="1"/>
  <c r="AD4" i="80" a="1"/>
  <c r="AD4" i="80" s="1"/>
  <c r="AJ4" i="80" a="1"/>
  <c r="AJ4" i="80" s="1"/>
  <c r="AB4" i="80" a="1"/>
  <c r="AB4" i="80" s="1"/>
  <c r="AC9" i="84" a="1"/>
  <c r="AC9" i="84" s="1"/>
  <c r="Y9" i="84" a="1"/>
  <c r="Y9" i="84" s="1"/>
  <c r="X9" i="84" a="1"/>
  <c r="X9" i="84" s="1"/>
  <c r="W9" i="84" a="1"/>
  <c r="W9" i="84" s="1"/>
  <c r="V9" i="84" a="1"/>
  <c r="V9" i="84" s="1"/>
  <c r="AG11" i="71" a="1"/>
  <c r="AG11" i="71" s="1"/>
  <c r="AF11" i="71" a="1"/>
  <c r="AF11" i="71" s="1"/>
  <c r="X11" i="71" a="1"/>
  <c r="X11" i="71" s="1"/>
  <c r="Y11" i="71" a="1"/>
  <c r="Y11" i="71" s="1"/>
  <c r="U11" i="71" a="1"/>
  <c r="U11" i="71" s="1"/>
  <c r="AD11" i="71" a="1"/>
  <c r="AD11" i="71" s="1"/>
  <c r="Q11" i="71" a="1"/>
  <c r="Q11" i="71" s="1"/>
  <c r="Z11" i="71" a="1"/>
  <c r="Z11" i="71" s="1"/>
  <c r="AJ11" i="71" a="1"/>
  <c r="AJ11" i="71" s="1"/>
  <c r="R11" i="71" a="1"/>
  <c r="R11" i="71" s="1"/>
  <c r="V11" i="71" a="1"/>
  <c r="V11" i="71" s="1"/>
  <c r="T11" i="86" a="1"/>
  <c r="T11" i="86" s="1"/>
  <c r="AC11" i="86" a="1"/>
  <c r="AC11" i="86" s="1"/>
  <c r="Q11" i="86" a="1"/>
  <c r="Q11" i="86" s="1"/>
  <c r="Y11" i="86" a="1"/>
  <c r="Y11" i="86" s="1"/>
  <c r="AD11" i="86" a="1"/>
  <c r="AD11" i="86" s="1"/>
  <c r="AG11" i="86" a="1"/>
  <c r="AG11" i="86" s="1"/>
  <c r="AF11" i="86" a="1"/>
  <c r="AF11" i="86" s="1"/>
  <c r="V11" i="86" a="1"/>
  <c r="V11" i="86" s="1"/>
  <c r="R11" i="86" a="1"/>
  <c r="R11" i="86" s="1"/>
  <c r="S11" i="86" a="1"/>
  <c r="S11" i="86" s="1"/>
  <c r="Z7" i="80" a="1"/>
  <c r="Z7" i="80" s="1"/>
  <c r="AH7" i="80" a="1"/>
  <c r="AH7" i="80" s="1"/>
  <c r="Y7" i="80" a="1"/>
  <c r="Y7" i="80" s="1"/>
  <c r="AC7" i="80" a="1"/>
  <c r="AC7" i="80" s="1"/>
  <c r="AE7" i="80" a="1"/>
  <c r="AE7" i="80" s="1"/>
  <c r="X7" i="80" a="1"/>
  <c r="X7" i="80" s="1"/>
  <c r="S7" i="80" a="1"/>
  <c r="S7" i="80" s="1"/>
  <c r="AB7" i="80" a="1"/>
  <c r="AB7" i="80" s="1"/>
  <c r="W7" i="80" a="1"/>
  <c r="W7" i="80" s="1"/>
  <c r="AG7" i="80" a="1"/>
  <c r="AG7" i="80" s="1"/>
  <c r="AJ7" i="73" a="1"/>
  <c r="AJ7" i="73" s="1"/>
  <c r="AH7" i="73" a="1"/>
  <c r="AH7" i="73" s="1"/>
  <c r="AA9" i="73" a="1"/>
  <c r="AA9" i="73" s="1"/>
  <c r="Q9" i="73" a="1"/>
  <c r="Q9" i="73" s="1"/>
  <c r="AH6" i="84" a="1"/>
  <c r="AH6" i="84" s="1"/>
  <c r="X6" i="84" a="1"/>
  <c r="X6" i="84" s="1"/>
  <c r="AB6" i="84" a="1"/>
  <c r="AB6" i="84" s="1"/>
  <c r="AI6" i="84" a="1"/>
  <c r="AI6" i="84" s="1"/>
  <c r="AG6" i="84" a="1"/>
  <c r="AG6" i="84" s="1"/>
  <c r="Q6" i="84" a="1"/>
  <c r="Q6" i="84" s="1"/>
  <c r="AF6" i="84" a="1"/>
  <c r="AF6" i="84" s="1"/>
  <c r="AD6" i="84" a="1"/>
  <c r="AD6" i="84" s="1"/>
  <c r="Y6" i="84" a="1"/>
  <c r="Y6" i="84" s="1"/>
  <c r="AE6" i="84" a="1"/>
  <c r="AE6" i="84" s="1"/>
  <c r="AJ6" i="84" a="1"/>
  <c r="AJ6" i="84" s="1"/>
  <c r="AC3" i="76" a="1"/>
  <c r="AC3" i="76" s="1"/>
  <c r="AD3" i="76" a="1"/>
  <c r="AD3" i="76" s="1"/>
  <c r="R3" i="76" a="1"/>
  <c r="R3" i="76" s="1"/>
  <c r="AH3" i="76" a="1"/>
  <c r="AH3" i="76" s="1"/>
  <c r="Y3" i="76" a="1"/>
  <c r="Y3" i="76" s="1"/>
  <c r="Z3" i="76" a="1"/>
  <c r="Z3" i="76" s="1"/>
  <c r="T3" i="76" a="1"/>
  <c r="T3" i="76" s="1"/>
  <c r="AJ3" i="76" a="1"/>
  <c r="AJ3" i="76" s="1"/>
  <c r="AG3" i="76" a="1"/>
  <c r="AG3" i="76" s="1"/>
  <c r="Q3" i="76" a="1"/>
  <c r="Q3" i="76" s="1"/>
  <c r="X3" i="76" a="1"/>
  <c r="X3" i="76" s="1"/>
  <c r="AF3" i="76" a="1"/>
  <c r="AF3" i="76" s="1"/>
  <c r="AA2" i="80" a="1"/>
  <c r="AA2" i="80" s="1"/>
  <c r="AB2" i="80" a="1"/>
  <c r="AB2" i="80" s="1"/>
  <c r="S2" i="80" a="1"/>
  <c r="S2" i="80" s="1"/>
  <c r="AF2" i="80" a="1"/>
  <c r="AF2" i="80" s="1"/>
  <c r="T2" i="80" a="1"/>
  <c r="T2" i="80" s="1"/>
  <c r="AI2" i="80" a="1"/>
  <c r="AI2" i="80" s="1"/>
  <c r="AG2" i="80" a="1"/>
  <c r="AG2" i="80" s="1"/>
  <c r="Q2" i="80" a="1"/>
  <c r="Q2" i="80" s="1"/>
  <c r="R2" i="80" a="1"/>
  <c r="R2" i="80" s="1"/>
  <c r="X2" i="80" a="1"/>
  <c r="X2" i="80" s="1"/>
  <c r="U2" i="80" a="1"/>
  <c r="U2" i="80" s="1"/>
  <c r="AJ2" i="80" a="1"/>
  <c r="AJ2" i="80" s="1"/>
  <c r="X7" i="82" a="1"/>
  <c r="X7" i="82" s="1"/>
  <c r="W7" i="82" a="1"/>
  <c r="W7" i="82" s="1"/>
  <c r="AE7" i="82" a="1"/>
  <c r="AE7" i="82" s="1"/>
  <c r="AE8" i="84" a="1"/>
  <c r="AE8" i="84" s="1"/>
  <c r="AF8" i="84" a="1"/>
  <c r="AF8" i="84" s="1"/>
  <c r="V8" i="84" a="1"/>
  <c r="V8" i="84" s="1"/>
  <c r="W8" i="84" a="1"/>
  <c r="W8" i="84" s="1"/>
  <c r="R8" i="84" a="1"/>
  <c r="R8" i="84" s="1"/>
  <c r="Q8" i="84" a="1"/>
  <c r="Q8" i="84" s="1"/>
  <c r="AJ8" i="84" a="1"/>
  <c r="AJ8" i="84" s="1"/>
  <c r="AD8" i="84" a="1"/>
  <c r="AD8" i="84" s="1"/>
  <c r="AC8" i="84" a="1"/>
  <c r="AC8" i="84" s="1"/>
  <c r="AG8" i="84" a="1"/>
  <c r="AG8" i="84" s="1"/>
  <c r="S8" i="84" a="1"/>
  <c r="S8" i="84" s="1"/>
  <c r="X10" i="85" a="1"/>
  <c r="X10" i="85" s="1"/>
  <c r="AB10" i="85" a="1"/>
  <c r="AB10" i="85" s="1"/>
  <c r="AD10" i="85" a="1"/>
  <c r="AD10" i="85" s="1"/>
  <c r="AI10" i="85" a="1"/>
  <c r="AI10" i="85" s="1"/>
  <c r="Y10" i="85" a="1"/>
  <c r="Y10" i="85" s="1"/>
  <c r="AA10" i="85" a="1"/>
  <c r="AA10" i="85" s="1"/>
  <c r="AC10" i="85" a="1"/>
  <c r="AC10" i="85" s="1"/>
  <c r="W10" i="85" a="1"/>
  <c r="W10" i="85" s="1"/>
  <c r="V10" i="85" a="1"/>
  <c r="V10" i="85" s="1"/>
  <c r="Q10" i="85" a="1"/>
  <c r="Q10" i="85" s="1"/>
  <c r="AF10" i="85" a="1"/>
  <c r="AF10" i="85" s="1"/>
  <c r="AI6" i="73" a="1"/>
  <c r="AI6" i="73" s="1"/>
  <c r="AH6" i="73" a="1"/>
  <c r="AH6" i="73" s="1"/>
  <c r="X6" i="73" a="1"/>
  <c r="X6" i="73" s="1"/>
  <c r="AD6" i="73" a="1"/>
  <c r="AD6" i="73" s="1"/>
  <c r="AB6" i="73" a="1"/>
  <c r="AB6" i="73" s="1"/>
  <c r="T6" i="73" a="1"/>
  <c r="T6" i="73" s="1"/>
  <c r="S6" i="73" a="1"/>
  <c r="S6" i="73" s="1"/>
  <c r="Y6" i="73" a="1"/>
  <c r="Y6" i="73" s="1"/>
  <c r="Q6" i="73" a="1"/>
  <c r="Q6" i="73" s="1"/>
  <c r="R6" i="73" a="1"/>
  <c r="R6" i="73" s="1"/>
  <c r="AF6" i="73" a="1"/>
  <c r="AF6" i="73" s="1"/>
  <c r="AA2" i="84" a="1"/>
  <c r="AA2" i="84" s="1"/>
  <c r="U2" i="84" a="1"/>
  <c r="U2" i="84" s="1"/>
  <c r="AJ2" i="84" a="1"/>
  <c r="AJ2" i="84" s="1"/>
  <c r="AG2" i="84" a="1"/>
  <c r="AG2" i="84" s="1"/>
  <c r="Y2" i="84" a="1"/>
  <c r="Y2" i="84" s="1"/>
  <c r="Q2" i="84" a="1"/>
  <c r="Q2" i="84" s="1"/>
  <c r="Z2" i="84" a="1"/>
  <c r="Z2" i="84" s="1"/>
  <c r="X2" i="84" a="1"/>
  <c r="X2" i="84" s="1"/>
  <c r="AH2" i="84" a="1"/>
  <c r="AH2" i="84" s="1"/>
  <c r="AE2" i="84" a="1"/>
  <c r="AE2" i="84" s="1"/>
  <c r="T2" i="84" a="1"/>
  <c r="T2" i="84" s="1"/>
  <c r="AF2" i="84" a="1"/>
  <c r="AF2" i="84" s="1"/>
  <c r="AF10" i="84" a="1"/>
  <c r="AF10" i="84" s="1"/>
  <c r="AJ10" i="84" a="1"/>
  <c r="AJ10" i="84" s="1"/>
  <c r="T10" i="84" a="1"/>
  <c r="T10" i="84" s="1"/>
  <c r="X10" i="84" a="1"/>
  <c r="X10" i="84" s="1"/>
  <c r="U10" i="84" a="1"/>
  <c r="U10" i="84" s="1"/>
  <c r="AA10" i="84" a="1"/>
  <c r="AA10" i="84" s="1"/>
  <c r="R10" i="84" a="1"/>
  <c r="R10" i="84" s="1"/>
  <c r="AB10" i="84" a="1"/>
  <c r="AB10" i="84" s="1"/>
  <c r="Q10" i="84" a="1"/>
  <c r="Q10" i="84" s="1"/>
  <c r="AG10" i="84" a="1"/>
  <c r="AG10" i="84" s="1"/>
  <c r="V10" i="84" a="1"/>
  <c r="V10" i="84" s="1"/>
  <c r="Q6" i="79" a="1"/>
  <c r="Q6" i="79" s="1"/>
  <c r="U4" i="83" a="1"/>
  <c r="U4" i="83" s="1"/>
  <c r="X4" i="83" a="1"/>
  <c r="X4" i="83" s="1"/>
  <c r="AC4" i="83" a="1"/>
  <c r="AC4" i="83" s="1"/>
  <c r="AD4" i="83" a="1"/>
  <c r="AD4" i="83" s="1"/>
  <c r="R4" i="83" a="1"/>
  <c r="R4" i="83" s="1"/>
  <c r="AD11" i="85" a="1"/>
  <c r="AD11" i="85" s="1"/>
  <c r="AE11" i="85" a="1"/>
  <c r="AE11" i="85" s="1"/>
  <c r="T2" i="73" a="1"/>
  <c r="T2" i="73" s="1"/>
  <c r="S2" i="73" a="1"/>
  <c r="S2" i="73" s="1"/>
  <c r="R2" i="73" a="1"/>
  <c r="R2" i="73" s="1"/>
  <c r="Q2" i="73" a="1"/>
  <c r="Q2" i="73" s="1"/>
  <c r="AG2" i="73" a="1"/>
  <c r="AG2" i="73" s="1"/>
  <c r="AE2" i="73" a="1"/>
  <c r="AE2" i="73" s="1"/>
  <c r="V2" i="73" a="1"/>
  <c r="V2" i="73" s="1"/>
  <c r="AB2" i="73" a="1"/>
  <c r="AB2" i="73" s="1"/>
  <c r="U2" i="73" a="1"/>
  <c r="U2" i="73" s="1"/>
  <c r="Z2" i="73" a="1"/>
  <c r="Z2" i="73" s="1"/>
  <c r="Y2" i="73" a="1"/>
  <c r="Y2" i="73" s="1"/>
  <c r="X2" i="73" a="1"/>
  <c r="X2" i="73" s="1"/>
  <c r="AF2" i="73" a="1"/>
  <c r="AF2" i="73" s="1"/>
  <c r="AD2" i="73" a="1"/>
  <c r="AD2" i="73" s="1"/>
  <c r="AH2" i="73" a="1"/>
  <c r="AH2" i="73" s="1"/>
  <c r="Y4" i="80" a="1"/>
  <c r="Y4" i="80" s="1"/>
  <c r="S10" i="82" a="1"/>
  <c r="S10" i="82" s="1"/>
  <c r="AJ10" i="82" a="1"/>
  <c r="AJ10" i="82" s="1"/>
  <c r="AC10" i="82" a="1"/>
  <c r="AC10" i="82" s="1"/>
  <c r="Z10" i="82" a="1"/>
  <c r="Z10" i="82" s="1"/>
  <c r="AA10" i="82" a="1"/>
  <c r="AA10" i="82" s="1"/>
  <c r="AD10" i="82" a="1"/>
  <c r="AD10" i="82" s="1"/>
  <c r="R10" i="82" a="1"/>
  <c r="R10" i="82" s="1"/>
  <c r="Q10" i="82" a="1"/>
  <c r="Q10" i="82" s="1"/>
  <c r="AI10" i="82" a="1"/>
  <c r="AI10" i="82" s="1"/>
  <c r="AH10" i="82" a="1"/>
  <c r="AH10" i="82" s="1"/>
  <c r="AE9" i="84" a="1"/>
  <c r="AE9" i="84" s="1"/>
  <c r="T9" i="84" a="1"/>
  <c r="T9" i="84" s="1"/>
  <c r="AH6" i="85" a="1"/>
  <c r="AH6" i="85" s="1"/>
  <c r="AJ6" i="85" a="1"/>
  <c r="AJ6" i="85" s="1"/>
  <c r="U6" i="85" a="1"/>
  <c r="U6" i="85" s="1"/>
  <c r="W6" i="85" a="1"/>
  <c r="W6" i="85" s="1"/>
  <c r="Q6" i="85" a="1"/>
  <c r="Q6" i="85" s="1"/>
  <c r="AE6" i="85" a="1"/>
  <c r="AE6" i="85" s="1"/>
  <c r="AI6" i="85" a="1"/>
  <c r="AI6" i="85" s="1"/>
  <c r="Z6" i="85" a="1"/>
  <c r="Z6" i="85" s="1"/>
  <c r="S6" i="85" a="1"/>
  <c r="S6" i="85" s="1"/>
  <c r="AA6" i="85" a="1"/>
  <c r="AA6" i="85" s="1"/>
  <c r="Y6" i="85" a="1"/>
  <c r="Y6" i="85" s="1"/>
  <c r="AC6" i="85" a="1"/>
  <c r="AC6" i="85" s="1"/>
  <c r="V6" i="85" a="1"/>
  <c r="V6" i="85" s="1"/>
  <c r="AG6" i="85" a="1"/>
  <c r="AG6" i="85" s="1"/>
  <c r="AD6" i="85" a="1"/>
  <c r="AD6" i="85" s="1"/>
  <c r="S11" i="71" a="1"/>
  <c r="S11" i="71" s="1"/>
  <c r="S3" i="84" a="1"/>
  <c r="S3" i="84" s="1"/>
  <c r="AI3" i="84" a="1"/>
  <c r="AI3" i="84" s="1"/>
  <c r="AC3" i="84" a="1"/>
  <c r="AC3" i="84" s="1"/>
  <c r="Q3" i="84" a="1"/>
  <c r="Q3" i="84" s="1"/>
  <c r="AG3" i="84" a="1"/>
  <c r="AG3" i="84" s="1"/>
  <c r="AJ3" i="84" a="1"/>
  <c r="AJ3" i="84" s="1"/>
  <c r="AA3" i="84" a="1"/>
  <c r="AA3" i="84" s="1"/>
  <c r="AB3" i="84" a="1"/>
  <c r="AB3" i="84" s="1"/>
  <c r="AD3" i="84" a="1"/>
  <c r="AD3" i="84" s="1"/>
  <c r="AH3" i="84" a="1"/>
  <c r="AH3" i="84" s="1"/>
  <c r="AF3" i="84" a="1"/>
  <c r="AF3" i="84" s="1"/>
  <c r="AE11" i="86" a="1"/>
  <c r="AE11" i="86" s="1"/>
  <c r="AD6" i="78" a="1"/>
  <c r="AD6" i="78" s="1"/>
  <c r="V6" i="78" a="1"/>
  <c r="V6" i="78" s="1"/>
  <c r="Q6" i="78" a="1"/>
  <c r="Q6" i="78" s="1"/>
  <c r="X6" i="78" a="1"/>
  <c r="X6" i="78" s="1"/>
  <c r="U6" i="78" a="1"/>
  <c r="U6" i="78" s="1"/>
  <c r="AJ6" i="78" a="1"/>
  <c r="AJ6" i="78" s="1"/>
  <c r="AC6" i="78" a="1"/>
  <c r="AC6" i="78" s="1"/>
  <c r="AG6" i="78" a="1"/>
  <c r="AG6" i="78" s="1"/>
  <c r="S6" i="78" a="1"/>
  <c r="S6" i="78" s="1"/>
  <c r="Y6" i="78" a="1"/>
  <c r="Y6" i="78" s="1"/>
  <c r="AB6" i="78" a="1"/>
  <c r="AB6" i="78" s="1"/>
  <c r="AI6" i="78" a="1"/>
  <c r="AI6" i="78" s="1"/>
  <c r="AH6" i="78" a="1"/>
  <c r="AH6" i="78" s="1"/>
  <c r="AA6" i="78" a="1"/>
  <c r="AA6" i="78" s="1"/>
  <c r="R6" i="78" a="1"/>
  <c r="R6" i="78" s="1"/>
  <c r="AA7" i="80" a="1"/>
  <c r="AA7" i="80" s="1"/>
  <c r="Q7" i="80" a="1"/>
  <c r="Q7" i="80" s="1"/>
  <c r="AB6" i="81" a="1"/>
  <c r="AB6" i="81" s="1"/>
  <c r="V6" i="81" a="1"/>
  <c r="V6" i="81" s="1"/>
  <c r="AG6" i="81" a="1"/>
  <c r="AG6" i="81" s="1"/>
  <c r="T6" i="81" a="1"/>
  <c r="T6" i="81" s="1"/>
  <c r="AI6" i="81" a="1"/>
  <c r="AI6" i="81" s="1"/>
  <c r="AH6" i="81" a="1"/>
  <c r="AH6" i="81" s="1"/>
  <c r="AF6" i="81" a="1"/>
  <c r="AF6" i="81" s="1"/>
  <c r="Z6" i="81" a="1"/>
  <c r="Z6" i="81" s="1"/>
  <c r="W6" i="81" a="1"/>
  <c r="W6" i="81" s="1"/>
  <c r="Q6" i="81" a="1"/>
  <c r="Q6" i="81" s="1"/>
  <c r="AJ6" i="81" a="1"/>
  <c r="AJ6" i="81" s="1"/>
  <c r="AC6" i="81" a="1"/>
  <c r="AC6" i="81" s="1"/>
  <c r="AE6" i="81" a="1"/>
  <c r="AE6" i="81" s="1"/>
  <c r="AA6" i="81" a="1"/>
  <c r="AA6" i="81" s="1"/>
  <c r="AD6" i="81" a="1"/>
  <c r="AD6" i="81" s="1"/>
  <c r="U4" i="74" a="1"/>
  <c r="U4" i="74" s="1"/>
  <c r="AF4" i="74" a="1"/>
  <c r="AF4" i="74" s="1"/>
  <c r="T4" i="74" a="1"/>
  <c r="T4" i="74" s="1"/>
  <c r="AJ4" i="74" a="1"/>
  <c r="AJ4" i="74" s="1"/>
  <c r="AD4" i="82" a="1"/>
  <c r="AD4" i="82" s="1"/>
  <c r="R4" i="82" a="1"/>
  <c r="R4" i="82" s="1"/>
  <c r="AF4" i="82" a="1"/>
  <c r="AF4" i="82" s="1"/>
  <c r="T4" i="82" a="1"/>
  <c r="T4" i="82" s="1"/>
  <c r="AG2" i="83" a="1"/>
  <c r="AG2" i="83" s="1"/>
  <c r="AD2" i="83" a="1"/>
  <c r="AD2" i="83" s="1"/>
  <c r="AI2" i="83" a="1"/>
  <c r="AI2" i="83" s="1"/>
  <c r="AJ2" i="83" a="1"/>
  <c r="AJ2" i="83" s="1"/>
  <c r="AD2" i="77" a="1"/>
  <c r="AD2" i="77" s="1"/>
  <c r="AJ2" i="77" a="1"/>
  <c r="AJ2" i="77" s="1"/>
  <c r="AH2" i="77" a="1"/>
  <c r="AH2" i="77" s="1"/>
  <c r="Y2" i="77" a="1"/>
  <c r="Y2" i="77" s="1"/>
  <c r="AC9" i="76" a="1"/>
  <c r="AC9" i="76" s="1"/>
  <c r="T9" i="76" a="1"/>
  <c r="T9" i="76" s="1"/>
  <c r="R9" i="76" a="1"/>
  <c r="R9" i="76" s="1"/>
  <c r="Y9" i="76" a="1"/>
  <c r="Y9" i="76" s="1"/>
  <c r="AB8" i="86" a="1"/>
  <c r="AB8" i="86" s="1"/>
  <c r="AD8" i="86" a="1"/>
  <c r="AD8" i="86" s="1"/>
  <c r="T8" i="86" a="1"/>
  <c r="T8" i="86" s="1"/>
  <c r="AH8" i="86" a="1"/>
  <c r="AH8" i="86" s="1"/>
  <c r="AB2" i="85" a="1"/>
  <c r="AB2" i="85" s="1"/>
  <c r="T2" i="85" a="1"/>
  <c r="T2" i="85" s="1"/>
  <c r="AD2" i="85" a="1"/>
  <c r="AD2" i="85" s="1"/>
  <c r="AE2" i="85" a="1"/>
  <c r="AE2" i="85" s="1"/>
  <c r="Q11" i="73" a="1"/>
  <c r="Q11" i="73" s="1"/>
  <c r="AF11" i="73" a="1"/>
  <c r="AF11" i="73" s="1"/>
  <c r="AG11" i="73" a="1"/>
  <c r="AG11" i="73" s="1"/>
  <c r="AI11" i="73" a="1"/>
  <c r="AI11" i="73" s="1"/>
  <c r="Z7" i="86" a="1"/>
  <c r="Z7" i="86" s="1"/>
  <c r="AE7" i="86" a="1"/>
  <c r="AE7" i="86" s="1"/>
  <c r="Q7" i="86" a="1"/>
  <c r="Q7" i="86" s="1"/>
  <c r="S7" i="86" a="1"/>
  <c r="S7" i="86" s="1"/>
  <c r="Q6" i="77" a="1"/>
  <c r="Q6" i="77" s="1"/>
  <c r="AI6" i="77" a="1"/>
  <c r="AI6" i="77" s="1"/>
  <c r="X6" i="77" a="1"/>
  <c r="X6" i="77" s="1"/>
  <c r="S6" i="77" a="1"/>
  <c r="S6" i="77" s="1"/>
  <c r="AC4" i="85" a="1"/>
  <c r="AC4" i="85" s="1"/>
  <c r="AB4" i="85" a="1"/>
  <c r="AB4" i="85" s="1"/>
  <c r="W4" i="85" a="1"/>
  <c r="W4" i="85" s="1"/>
  <c r="AA4" i="85" a="1"/>
  <c r="AA4" i="85" s="1"/>
  <c r="AD7" i="75" a="1"/>
  <c r="AD7" i="75" s="1"/>
  <c r="T7" i="75" a="1"/>
  <c r="T7" i="75" s="1"/>
  <c r="Q7" i="75" a="1"/>
  <c r="Q7" i="75" s="1"/>
  <c r="Z7" i="75" a="1"/>
  <c r="Z7" i="75" s="1"/>
  <c r="Z7" i="84" a="1"/>
  <c r="Z7" i="84" s="1"/>
  <c r="R7" i="84" a="1"/>
  <c r="R7" i="84" s="1"/>
  <c r="AD7" i="84" a="1"/>
  <c r="AD7" i="84" s="1"/>
  <c r="T7" i="84" a="1"/>
  <c r="T7" i="84" s="1"/>
  <c r="Q10" i="83" a="1"/>
  <c r="Q10" i="83" s="1"/>
  <c r="W10" i="83" a="1"/>
  <c r="W10" i="83" s="1"/>
  <c r="AG10" i="83" a="1"/>
  <c r="AG10" i="83" s="1"/>
  <c r="Y2" i="82" a="1"/>
  <c r="Y2" i="82" s="1"/>
  <c r="W2" i="82" a="1"/>
  <c r="W2" i="82" s="1"/>
  <c r="AH2" i="82" a="1"/>
  <c r="AH2" i="82" s="1"/>
  <c r="Q2" i="82" a="1"/>
  <c r="Q2" i="82" s="1"/>
  <c r="U2" i="82" a="1"/>
  <c r="U2" i="82" s="1"/>
  <c r="AD2" i="82" a="1"/>
  <c r="AD2" i="82" s="1"/>
  <c r="R2" i="82" a="1"/>
  <c r="R2" i="82" s="1"/>
  <c r="AF2" i="82" a="1"/>
  <c r="AF2" i="82" s="1"/>
  <c r="V2" i="82" a="1"/>
  <c r="V2" i="82" s="1"/>
  <c r="AE2" i="82" a="1"/>
  <c r="AE2" i="82" s="1"/>
  <c r="T2" i="82" a="1"/>
  <c r="T2" i="82" s="1"/>
  <c r="W7" i="73" a="1"/>
  <c r="W7" i="73" s="1"/>
  <c r="X7" i="73" a="1"/>
  <c r="X7" i="73" s="1"/>
  <c r="AD10" i="77" a="1"/>
  <c r="AD10" i="77" s="1"/>
  <c r="AG10" i="77" a="1"/>
  <c r="AG10" i="77" s="1"/>
  <c r="S10" i="77" a="1"/>
  <c r="S10" i="77" s="1"/>
  <c r="V10" i="77" a="1"/>
  <c r="V10" i="77" s="1"/>
  <c r="W10" i="77" a="1"/>
  <c r="W10" i="77" s="1"/>
  <c r="Y10" i="77" a="1"/>
  <c r="Y10" i="77" s="1"/>
  <c r="Z10" i="77" a="1"/>
  <c r="Z10" i="77" s="1"/>
  <c r="R10" i="77" a="1"/>
  <c r="R10" i="77" s="1"/>
  <c r="AC10" i="77" a="1"/>
  <c r="AC10" i="77" s="1"/>
  <c r="Q10" i="77" a="1"/>
  <c r="Q10" i="77" s="1"/>
  <c r="AE10" i="77" a="1"/>
  <c r="AE10" i="77" s="1"/>
  <c r="AB9" i="73" a="1"/>
  <c r="AB9" i="73" s="1"/>
  <c r="AD9" i="73" a="1"/>
  <c r="AD9" i="73" s="1"/>
  <c r="AE9" i="73" a="1"/>
  <c r="AE9" i="73" s="1"/>
  <c r="Q4" i="84" a="1"/>
  <c r="Q4" i="84" s="1"/>
  <c r="U4" i="84" a="1"/>
  <c r="U4" i="84" s="1"/>
  <c r="AF4" i="84" a="1"/>
  <c r="AF4" i="84" s="1"/>
  <c r="AE4" i="84" a="1"/>
  <c r="AE4" i="84" s="1"/>
  <c r="R4" i="84" a="1"/>
  <c r="R4" i="84" s="1"/>
  <c r="AJ4" i="84" a="1"/>
  <c r="AJ4" i="84" s="1"/>
  <c r="T4" i="84" a="1"/>
  <c r="T4" i="84" s="1"/>
  <c r="W4" i="84" a="1"/>
  <c r="W4" i="84" s="1"/>
  <c r="AD4" i="84" a="1"/>
  <c r="AD4" i="84" s="1"/>
  <c r="X4" i="84" a="1"/>
  <c r="X4" i="84" s="1"/>
  <c r="AG4" i="84" a="1"/>
  <c r="AG4" i="84" s="1"/>
  <c r="AI4" i="84" a="1"/>
  <c r="AI4" i="84" s="1"/>
  <c r="S6" i="84" a="1"/>
  <c r="S6" i="84" s="1"/>
  <c r="AC6" i="84" a="1"/>
  <c r="AC6" i="84" s="1"/>
  <c r="R6" i="84" a="1"/>
  <c r="R6" i="84" s="1"/>
  <c r="U3" i="79" a="1"/>
  <c r="U3" i="79" s="1"/>
  <c r="AH3" i="79" a="1"/>
  <c r="AH3" i="79" s="1"/>
  <c r="S3" i="76" a="1"/>
  <c r="S3" i="76" s="1"/>
  <c r="AA3" i="76" a="1"/>
  <c r="AA3" i="76" s="1"/>
  <c r="V3" i="76" a="1"/>
  <c r="V3" i="76" s="1"/>
  <c r="AJ11" i="75" a="1"/>
  <c r="AJ11" i="75" s="1"/>
  <c r="Q11" i="75" a="1"/>
  <c r="Q11" i="75" s="1"/>
  <c r="AD11" i="75" a="1"/>
  <c r="AD11" i="75" s="1"/>
  <c r="AB11" i="75" a="1"/>
  <c r="AB11" i="75" s="1"/>
  <c r="AH11" i="75" a="1"/>
  <c r="AH11" i="75" s="1"/>
  <c r="AF11" i="75" a="1"/>
  <c r="AF11" i="75" s="1"/>
  <c r="U11" i="75" a="1"/>
  <c r="U11" i="75" s="1"/>
  <c r="AI11" i="75" a="1"/>
  <c r="AI11" i="75" s="1"/>
  <c r="Y11" i="75" a="1"/>
  <c r="Y11" i="75" s="1"/>
  <c r="R11" i="75" a="1"/>
  <c r="R11" i="75" s="1"/>
  <c r="AC11" i="75" a="1"/>
  <c r="AC11" i="75" s="1"/>
  <c r="W11" i="75" a="1"/>
  <c r="W11" i="75" s="1"/>
  <c r="Y2" i="80" a="1"/>
  <c r="Y2" i="80" s="1"/>
  <c r="AH2" i="80" a="1"/>
  <c r="AH2" i="80" s="1"/>
  <c r="AH3" i="81" a="1"/>
  <c r="AH3" i="81" s="1"/>
  <c r="AJ3" i="81" a="1"/>
  <c r="AJ3" i="81" s="1"/>
  <c r="AC7" i="82" a="1"/>
  <c r="AC7" i="82" s="1"/>
  <c r="AH7" i="82" a="1"/>
  <c r="AH7" i="82" s="1"/>
  <c r="AB7" i="82" a="1"/>
  <c r="AB7" i="82" s="1"/>
  <c r="Y5" i="86" a="1"/>
  <c r="Y5" i="86" s="1"/>
  <c r="AG5" i="86" a="1"/>
  <c r="AG5" i="86" s="1"/>
  <c r="AJ5" i="86" a="1"/>
  <c r="AJ5" i="86" s="1"/>
  <c r="X5" i="86" a="1"/>
  <c r="X5" i="86" s="1"/>
  <c r="W5" i="86" a="1"/>
  <c r="W5" i="86" s="1"/>
  <c r="AA5" i="86" a="1"/>
  <c r="AA5" i="86" s="1"/>
  <c r="Z5" i="86" a="1"/>
  <c r="Z5" i="86" s="1"/>
  <c r="AD5" i="86" a="1"/>
  <c r="AD5" i="86" s="1"/>
  <c r="AA8" i="84" a="1"/>
  <c r="AA8" i="84" s="1"/>
  <c r="AI8" i="84" a="1"/>
  <c r="AI8" i="84" s="1"/>
  <c r="U5" i="85" a="1"/>
  <c r="U5" i="85" s="1"/>
  <c r="Z5" i="85" a="1"/>
  <c r="Z5" i="85" s="1"/>
  <c r="AJ5" i="85" a="1"/>
  <c r="AJ5" i="85" s="1"/>
  <c r="AF5" i="85" a="1"/>
  <c r="AF5" i="85" s="1"/>
  <c r="X5" i="85" a="1"/>
  <c r="X5" i="85" s="1"/>
  <c r="AI5" i="85" a="1"/>
  <c r="AI5" i="85" s="1"/>
  <c r="S5" i="85" a="1"/>
  <c r="S5" i="85" s="1"/>
  <c r="AH5" i="85" a="1"/>
  <c r="AH5" i="85" s="1"/>
  <c r="AE10" i="85" a="1"/>
  <c r="AE10" i="85" s="1"/>
  <c r="U10" i="85" a="1"/>
  <c r="U10" i="85" s="1"/>
  <c r="Z10" i="76" a="1"/>
  <c r="Z10" i="76" s="1"/>
  <c r="AB10" i="76" a="1"/>
  <c r="AB10" i="76" s="1"/>
  <c r="AA6" i="73" a="1"/>
  <c r="AA6" i="73" s="1"/>
  <c r="W6" i="73" a="1"/>
  <c r="W6" i="73" s="1"/>
  <c r="U6" i="73" a="1"/>
  <c r="U6" i="73" s="1"/>
  <c r="AB6" i="82" a="1"/>
  <c r="AB6" i="82" s="1"/>
  <c r="Q6" i="82" a="1"/>
  <c r="Q6" i="82" s="1"/>
  <c r="T6" i="82" a="1"/>
  <c r="T6" i="82" s="1"/>
  <c r="AC6" i="82" a="1"/>
  <c r="AC6" i="82" s="1"/>
  <c r="AH6" i="82" a="1"/>
  <c r="AH6" i="82" s="1"/>
  <c r="S6" i="82" a="1"/>
  <c r="S6" i="82" s="1"/>
  <c r="R6" i="82" a="1"/>
  <c r="R6" i="82" s="1"/>
  <c r="W6" i="82" a="1"/>
  <c r="W6" i="82" s="1"/>
  <c r="U6" i="82" a="1"/>
  <c r="U6" i="82" s="1"/>
  <c r="AE6" i="82" a="1"/>
  <c r="AE6" i="82" s="1"/>
  <c r="Y6" i="82" a="1"/>
  <c r="Y6" i="82" s="1"/>
  <c r="AI2" i="84" a="1"/>
  <c r="AI2" i="84" s="1"/>
  <c r="AD2" i="84" a="1"/>
  <c r="AD2" i="84" s="1"/>
  <c r="AC2" i="84" a="1"/>
  <c r="AC2" i="84" s="1"/>
  <c r="AH9" i="74" a="1"/>
  <c r="AH9" i="74" s="1"/>
  <c r="S9" i="74" a="1"/>
  <c r="S9" i="74" s="1"/>
  <c r="X9" i="74" a="1"/>
  <c r="X9" i="74" s="1"/>
  <c r="Z9" i="74" a="1"/>
  <c r="Z9" i="74" s="1"/>
  <c r="AD9" i="74" a="1"/>
  <c r="AD9" i="74" s="1"/>
  <c r="AI9" i="74" a="1"/>
  <c r="AI9" i="74" s="1"/>
  <c r="AJ9" i="74" a="1"/>
  <c r="AJ9" i="74" s="1"/>
  <c r="Y9" i="74" a="1"/>
  <c r="Y9" i="74" s="1"/>
  <c r="U9" i="74" a="1"/>
  <c r="U9" i="74" s="1"/>
  <c r="AA9" i="74" a="1"/>
  <c r="AA9" i="74" s="1"/>
  <c r="Q9" i="74" a="1"/>
  <c r="Q9" i="74" s="1"/>
  <c r="AC9" i="74" a="1"/>
  <c r="AC9" i="74" s="1"/>
  <c r="AH10" i="84" a="1"/>
  <c r="AH10" i="84" s="1"/>
  <c r="AC10" i="84" a="1"/>
  <c r="AC10" i="84" s="1"/>
  <c r="AC9" i="77" a="1"/>
  <c r="AC9" i="77" s="1"/>
  <c r="AD9" i="77" a="1"/>
  <c r="AD9" i="77" s="1"/>
  <c r="T7" i="81" a="1"/>
  <c r="T7" i="81" s="1"/>
  <c r="AC6" i="79" a="1"/>
  <c r="AC6" i="79" s="1"/>
  <c r="Z4" i="83" a="1"/>
  <c r="Z4" i="83" s="1"/>
  <c r="AF4" i="83" a="1"/>
  <c r="AF4" i="83" s="1"/>
  <c r="AJ8" i="81" a="1"/>
  <c r="AJ8" i="81" s="1"/>
  <c r="W8" i="81" a="1"/>
  <c r="W8" i="81" s="1"/>
  <c r="AH8" i="81" a="1"/>
  <c r="AH8" i="81" s="1"/>
  <c r="Z8" i="81" a="1"/>
  <c r="Z8" i="81" s="1"/>
  <c r="AD8" i="81" a="1"/>
  <c r="AD8" i="81" s="1"/>
  <c r="AH5" i="83" a="1"/>
  <c r="AH5" i="83" s="1"/>
  <c r="AI11" i="85" a="1"/>
  <c r="AI11" i="85" s="1"/>
  <c r="AI2" i="73" a="1"/>
  <c r="AI2" i="73" s="1"/>
  <c r="V7" i="83" a="1"/>
  <c r="V7" i="83" s="1"/>
  <c r="AG7" i="83" a="1"/>
  <c r="AG7" i="83" s="1"/>
  <c r="AE7" i="83" a="1"/>
  <c r="AE7" i="83" s="1"/>
  <c r="AC7" i="83" a="1"/>
  <c r="AC7" i="83" s="1"/>
  <c r="S7" i="83" a="1"/>
  <c r="S7" i="83" s="1"/>
  <c r="S3" i="86" a="1"/>
  <c r="S3" i="86" s="1"/>
  <c r="T4" i="80" a="1"/>
  <c r="T4" i="80" s="1"/>
  <c r="U4" i="80" a="1"/>
  <c r="U4" i="80" s="1"/>
  <c r="V10" i="82" a="1"/>
  <c r="V10" i="82" s="1"/>
  <c r="T10" i="74" a="1"/>
  <c r="T10" i="74" s="1"/>
  <c r="AG10" i="74" a="1"/>
  <c r="AG10" i="74" s="1"/>
  <c r="AH10" i="74" a="1"/>
  <c r="AH10" i="74" s="1"/>
  <c r="AF10" i="74" a="1"/>
  <c r="AF10" i="74" s="1"/>
  <c r="Y10" i="74" a="1"/>
  <c r="Y10" i="74" s="1"/>
  <c r="X10" i="74" a="1"/>
  <c r="X10" i="74" s="1"/>
  <c r="AE10" i="74" a="1"/>
  <c r="AE10" i="74" s="1"/>
  <c r="R10" i="74" a="1"/>
  <c r="R10" i="74" s="1"/>
  <c r="AD10" i="74" a="1"/>
  <c r="AD10" i="74" s="1"/>
  <c r="AI10" i="74" a="1"/>
  <c r="AI10" i="74" s="1"/>
  <c r="S10" i="74" a="1"/>
  <c r="S10" i="74" s="1"/>
  <c r="Z10" i="74" a="1"/>
  <c r="Z10" i="74" s="1"/>
  <c r="AJ10" i="74" a="1"/>
  <c r="AJ10" i="74" s="1"/>
  <c r="U10" i="74" a="1"/>
  <c r="U10" i="74" s="1"/>
  <c r="AI5" i="84" a="1"/>
  <c r="AI5" i="84" s="1"/>
  <c r="AB9" i="84" a="1"/>
  <c r="AB9" i="84" s="1"/>
  <c r="T6" i="85" a="1"/>
  <c r="T6" i="85" s="1"/>
  <c r="S8" i="83" a="1"/>
  <c r="S8" i="83" s="1"/>
  <c r="Q8" i="83" a="1"/>
  <c r="Q8" i="83" s="1"/>
  <c r="AC8" i="83" a="1"/>
  <c r="AC8" i="83" s="1"/>
  <c r="X8" i="83" a="1"/>
  <c r="X8" i="83" s="1"/>
  <c r="U8" i="83" a="1"/>
  <c r="U8" i="83" s="1"/>
  <c r="AB8" i="83" a="1"/>
  <c r="AB8" i="83" s="1"/>
  <c r="W8" i="83" a="1"/>
  <c r="W8" i="83" s="1"/>
  <c r="AD8" i="83" a="1"/>
  <c r="AD8" i="83" s="1"/>
  <c r="Y8" i="83" a="1"/>
  <c r="Y8" i="83" s="1"/>
  <c r="AE8" i="83" a="1"/>
  <c r="AE8" i="83" s="1"/>
  <c r="AF8" i="83" a="1"/>
  <c r="AF8" i="83" s="1"/>
  <c r="AA8" i="83" a="1"/>
  <c r="AA8" i="83" s="1"/>
  <c r="AH8" i="83" a="1"/>
  <c r="AH8" i="83" s="1"/>
  <c r="T8" i="83" a="1"/>
  <c r="T8" i="83" s="1"/>
  <c r="AG8" i="83" a="1"/>
  <c r="AG8" i="83" s="1"/>
  <c r="AA5" i="77" a="1"/>
  <c r="AA5" i="77" s="1"/>
  <c r="T11" i="71" a="1"/>
  <c r="T11" i="71" s="1"/>
  <c r="Z3" i="84" a="1"/>
  <c r="Z3" i="84" s="1"/>
  <c r="Z5" i="78" a="1"/>
  <c r="Z5" i="78" s="1"/>
  <c r="AG5" i="78" a="1"/>
  <c r="AG5" i="78" s="1"/>
  <c r="AD5" i="78" a="1"/>
  <c r="AD5" i="78" s="1"/>
  <c r="AJ5" i="78" a="1"/>
  <c r="AJ5" i="78" s="1"/>
  <c r="AA5" i="78" a="1"/>
  <c r="AA5" i="78" s="1"/>
  <c r="AC5" i="78" a="1"/>
  <c r="AC5" i="78" s="1"/>
  <c r="W5" i="78" a="1"/>
  <c r="W5" i="78" s="1"/>
  <c r="AE5" i="78" a="1"/>
  <c r="AE5" i="78" s="1"/>
  <c r="V5" i="78" a="1"/>
  <c r="V5" i="78" s="1"/>
  <c r="U5" i="78" a="1"/>
  <c r="U5" i="78" s="1"/>
  <c r="AB5" i="78" a="1"/>
  <c r="AB5" i="78" s="1"/>
  <c r="AH5" i="78" a="1"/>
  <c r="AH5" i="78" s="1"/>
  <c r="AF5" i="78" a="1"/>
  <c r="AF5" i="78" s="1"/>
  <c r="Y5" i="78" a="1"/>
  <c r="Y5" i="78" s="1"/>
  <c r="Q5" i="78" a="1"/>
  <c r="Q5" i="78" s="1"/>
  <c r="AB11" i="80" a="1"/>
  <c r="AB11" i="80" s="1"/>
  <c r="AJ11" i="86" a="1"/>
  <c r="AJ11" i="86" s="1"/>
  <c r="T6" i="78" a="1"/>
  <c r="T6" i="78" s="1"/>
  <c r="W6" i="78" a="1"/>
  <c r="W6" i="78" s="1"/>
  <c r="S4" i="77" a="1"/>
  <c r="S4" i="77" s="1"/>
  <c r="AB4" i="77" a="1"/>
  <c r="AB4" i="77" s="1"/>
  <c r="Z4" i="77" a="1"/>
  <c r="Z4" i="77" s="1"/>
  <c r="W4" i="77" a="1"/>
  <c r="W4" i="77" s="1"/>
  <c r="U4" i="77" a="1"/>
  <c r="U4" i="77" s="1"/>
  <c r="X4" i="77" a="1"/>
  <c r="X4" i="77" s="1"/>
  <c r="AD4" i="77" a="1"/>
  <c r="AD4" i="77" s="1"/>
  <c r="AH4" i="77" a="1"/>
  <c r="AH4" i="77" s="1"/>
  <c r="T4" i="77" a="1"/>
  <c r="T4" i="77" s="1"/>
  <c r="AE4" i="77" a="1"/>
  <c r="AE4" i="77" s="1"/>
  <c r="AB7" i="85" a="1"/>
  <c r="AB7" i="85" s="1"/>
  <c r="V7" i="80" a="1"/>
  <c r="V7" i="80" s="1"/>
  <c r="R6" i="81" a="1"/>
  <c r="R6" i="81" s="1"/>
  <c r="X6" i="81" a="1"/>
  <c r="X6" i="81" s="1"/>
  <c r="AC5" i="86" a="1"/>
  <c r="AC5" i="86" s="1"/>
  <c r="U5" i="86" a="1"/>
  <c r="U5" i="86" s="1"/>
  <c r="Q5" i="86" a="1"/>
  <c r="Q5" i="86" s="1"/>
  <c r="AB5" i="85" a="1"/>
  <c r="AB5" i="85" s="1"/>
  <c r="AE5" i="85" a="1"/>
  <c r="AE5" i="85" s="1"/>
  <c r="AD5" i="85" a="1"/>
  <c r="AD5" i="85" s="1"/>
  <c r="AA4" i="83" a="1"/>
  <c r="AA4" i="83" s="1"/>
  <c r="AH4" i="83" a="1"/>
  <c r="AH4" i="83" s="1"/>
  <c r="Y4" i="83" a="1"/>
  <c r="Y4" i="83" s="1"/>
  <c r="AI4" i="83" a="1"/>
  <c r="AI4" i="83" s="1"/>
  <c r="AE4" i="83" a="1"/>
  <c r="AE4" i="83" s="1"/>
  <c r="Y8" i="81" a="1"/>
  <c r="Y8" i="81" s="1"/>
  <c r="AG8" i="81" a="1"/>
  <c r="AG8" i="81" s="1"/>
  <c r="V8" i="81" a="1"/>
  <c r="V8" i="81" s="1"/>
  <c r="Q8" i="81" a="1"/>
  <c r="Q8" i="81" s="1"/>
  <c r="AE8" i="81" a="1"/>
  <c r="AE8" i="81" s="1"/>
  <c r="Q7" i="83" a="1"/>
  <c r="Q7" i="83" s="1"/>
  <c r="X7" i="83" a="1"/>
  <c r="X7" i="83" s="1"/>
  <c r="AJ7" i="83" a="1"/>
  <c r="AJ7" i="83" s="1"/>
  <c r="W7" i="83" a="1"/>
  <c r="W7" i="83" s="1"/>
  <c r="AH7" i="83" a="1"/>
  <c r="AH7" i="83" s="1"/>
  <c r="W10" i="82" a="1"/>
  <c r="W10" i="82" s="1"/>
  <c r="AG10" i="82" a="1"/>
  <c r="AG10" i="82" s="1"/>
  <c r="AF10" i="82" a="1"/>
  <c r="AF10" i="82" s="1"/>
  <c r="U10" i="82" a="1"/>
  <c r="U10" i="82" s="1"/>
  <c r="X5" i="84" a="1"/>
  <c r="X5" i="84" s="1"/>
  <c r="AG5" i="84" a="1"/>
  <c r="AG5" i="84" s="1"/>
  <c r="U5" i="84" a="1"/>
  <c r="U5" i="84" s="1"/>
  <c r="W5" i="84" a="1"/>
  <c r="W5" i="84" s="1"/>
  <c r="AH5" i="84" a="1"/>
  <c r="AH5" i="84" s="1"/>
  <c r="U9" i="84" a="1"/>
  <c r="U9" i="84" s="1"/>
  <c r="AI9" i="84" a="1"/>
  <c r="AI9" i="84" s="1"/>
  <c r="AD9" i="84" a="1"/>
  <c r="AD9" i="84" s="1"/>
  <c r="S9" i="84" a="1"/>
  <c r="S9" i="84" s="1"/>
  <c r="AH9" i="84" a="1"/>
  <c r="AH9" i="84" s="1"/>
  <c r="AE5" i="77" a="1"/>
  <c r="AE5" i="77" s="1"/>
  <c r="AD5" i="77" a="1"/>
  <c r="AD5" i="77" s="1"/>
  <c r="Q5" i="77" a="1"/>
  <c r="Q5" i="77" s="1"/>
  <c r="X5" i="77" a="1"/>
  <c r="X5" i="77" s="1"/>
  <c r="Y5" i="77" a="1"/>
  <c r="Y5" i="77" s="1"/>
  <c r="AE11" i="71" a="1"/>
  <c r="AE11" i="71" s="1"/>
  <c r="AI11" i="71" a="1"/>
  <c r="AI11" i="71" s="1"/>
  <c r="AC11" i="71" a="1"/>
  <c r="AC11" i="71" s="1"/>
  <c r="R3" i="84" a="1"/>
  <c r="R3" i="84" s="1"/>
  <c r="V3" i="84" a="1"/>
  <c r="V3" i="84" s="1"/>
  <c r="Y3" i="84" a="1"/>
  <c r="Y3" i="84" s="1"/>
  <c r="AA11" i="86" a="1"/>
  <c r="AA11" i="86" s="1"/>
  <c r="AH11" i="86" a="1"/>
  <c r="AH11" i="86" s="1"/>
  <c r="AB11" i="86" a="1"/>
  <c r="AB11" i="86" s="1"/>
  <c r="X11" i="86" a="1"/>
  <c r="X11" i="86" s="1"/>
  <c r="AG4" i="77" a="1"/>
  <c r="AG4" i="77" s="1"/>
  <c r="AF4" i="77" a="1"/>
  <c r="AF4" i="77" s="1"/>
  <c r="R4" i="77" a="1"/>
  <c r="R4" i="77" s="1"/>
  <c r="V4" i="77" a="1"/>
  <c r="V4" i="77" s="1"/>
  <c r="V7" i="85" a="1"/>
  <c r="V7" i="85" s="1"/>
  <c r="Z7" i="85" a="1"/>
  <c r="Z7" i="85" s="1"/>
  <c r="AC7" i="85" a="1"/>
  <c r="AC7" i="85" s="1"/>
  <c r="AG7" i="85" a="1"/>
  <c r="AG7" i="85" s="1"/>
  <c r="Y7" i="85" a="1"/>
  <c r="Y7" i="85" s="1"/>
  <c r="T7" i="80" a="1"/>
  <c r="T7" i="80" s="1"/>
  <c r="U7" i="80" a="1"/>
  <c r="U7" i="80" s="1"/>
  <c r="AD7" i="80" a="1"/>
  <c r="AD7" i="80" s="1"/>
  <c r="R7" i="80" a="1"/>
  <c r="R7" i="80" s="1"/>
  <c r="Q9" i="71" a="1"/>
  <c r="Q9" i="71" s="1"/>
  <c r="AB9" i="71" a="1"/>
  <c r="AB9" i="71" s="1"/>
  <c r="AH9" i="71" a="1"/>
  <c r="AH9" i="71" s="1"/>
  <c r="AF9" i="71" a="1"/>
  <c r="AF9" i="71" s="1"/>
  <c r="AJ10" i="81" a="1"/>
  <c r="AJ10" i="81" s="1"/>
  <c r="Y10" i="81" a="1"/>
  <c r="Y10" i="81" s="1"/>
  <c r="S10" i="81" a="1"/>
  <c r="S10" i="81" s="1"/>
  <c r="T10" i="81" a="1"/>
  <c r="T10" i="81" s="1"/>
  <c r="Q10" i="81" a="1"/>
  <c r="Q10" i="81" s="1"/>
  <c r="S2" i="78" a="1"/>
  <c r="S2" i="78" s="1"/>
  <c r="AJ2" i="78" a="1"/>
  <c r="AJ2" i="78" s="1"/>
  <c r="U2" i="78" a="1"/>
  <c r="U2" i="78" s="1"/>
  <c r="AF2" i="78" a="1"/>
  <c r="AF2" i="78" s="1"/>
  <c r="W2" i="78" a="1"/>
  <c r="W2" i="78" s="1"/>
  <c r="AH4" i="75" a="1"/>
  <c r="AH4" i="75" s="1"/>
  <c r="AA4" i="75" a="1"/>
  <c r="AA4" i="75" s="1"/>
  <c r="W4" i="75" a="1"/>
  <c r="W4" i="75" s="1"/>
  <c r="AF4" i="75" a="1"/>
  <c r="AF4" i="75" s="1"/>
  <c r="AI5" i="76" a="1"/>
  <c r="AI5" i="76" s="1"/>
  <c r="AH5" i="76" a="1"/>
  <c r="AH5" i="76" s="1"/>
  <c r="W5" i="76" a="1"/>
  <c r="W5" i="76" s="1"/>
  <c r="X5" i="76" a="1"/>
  <c r="X5" i="76" s="1"/>
  <c r="AB5" i="81" a="1"/>
  <c r="AB5" i="81" s="1"/>
  <c r="AE5" i="81" a="1"/>
  <c r="AE5" i="81" s="1"/>
  <c r="AD5" i="81" a="1"/>
  <c r="AD5" i="81" s="1"/>
  <c r="AI5" i="81" a="1"/>
  <c r="AI5" i="81" s="1"/>
  <c r="AH5" i="81" a="1"/>
  <c r="AH5" i="81" s="1"/>
  <c r="Y4" i="78" a="1"/>
  <c r="Y4" i="78" s="1"/>
  <c r="AA4" i="78" a="1"/>
  <c r="AA4" i="78" s="1"/>
  <c r="W4" i="78" a="1"/>
  <c r="W4" i="78" s="1"/>
  <c r="AB4" i="78" a="1"/>
  <c r="AB4" i="78" s="1"/>
  <c r="V11" i="78" a="1"/>
  <c r="V11" i="78" s="1"/>
  <c r="R11" i="78" a="1"/>
  <c r="R11" i="78" s="1"/>
  <c r="AH11" i="78" a="1"/>
  <c r="AH11" i="78" s="1"/>
  <c r="Z11" i="78" a="1"/>
  <c r="Z11" i="78" s="1"/>
  <c r="U11" i="78" a="1"/>
  <c r="U11" i="78" s="1"/>
  <c r="AB7" i="76" a="1"/>
  <c r="AB7" i="76" s="1"/>
  <c r="Z7" i="76" a="1"/>
  <c r="Z7" i="76" s="1"/>
  <c r="AH7" i="76" a="1"/>
  <c r="AH7" i="76" s="1"/>
  <c r="T7" i="76" a="1"/>
  <c r="T7" i="76" s="1"/>
  <c r="W11" i="81" a="1"/>
  <c r="W11" i="81" s="1"/>
  <c r="AI11" i="81" a="1"/>
  <c r="AI11" i="81" s="1"/>
  <c r="AA11" i="81" a="1"/>
  <c r="AA11" i="81" s="1"/>
  <c r="S11" i="81" a="1"/>
  <c r="S11" i="81" s="1"/>
  <c r="X11" i="81" a="1"/>
  <c r="X11" i="81" s="1"/>
  <c r="AE4" i="81" a="1"/>
  <c r="AE4" i="81" s="1"/>
  <c r="AJ4" i="81" a="1"/>
  <c r="AJ4" i="81" s="1"/>
  <c r="V4" i="81" a="1"/>
  <c r="V4" i="81" s="1"/>
  <c r="AA4" i="81" a="1"/>
  <c r="AA4" i="81" s="1"/>
  <c r="Y4" i="81" a="1"/>
  <c r="Y4" i="81" s="1"/>
  <c r="V6" i="86" a="1"/>
  <c r="V6" i="86" s="1"/>
  <c r="W6" i="86" a="1"/>
  <c r="W6" i="86" s="1"/>
  <c r="Q6" i="86" a="1"/>
  <c r="Q6" i="86" s="1"/>
  <c r="AC6" i="86" a="1"/>
  <c r="AC6" i="86" s="1"/>
  <c r="AJ7" i="77" a="1"/>
  <c r="AJ7" i="77" s="1"/>
  <c r="AE7" i="77" a="1"/>
  <c r="AE7" i="77" s="1"/>
  <c r="AI7" i="77" a="1"/>
  <c r="AI7" i="77" s="1"/>
  <c r="AD7" i="77" a="1"/>
  <c r="AD7" i="77" s="1"/>
  <c r="AG3" i="71" a="1"/>
  <c r="AG3" i="71" s="1"/>
  <c r="U3" i="71" a="1"/>
  <c r="U3" i="71" s="1"/>
  <c r="X3" i="71" a="1"/>
  <c r="X3" i="71" s="1"/>
  <c r="AC3" i="71" a="1"/>
  <c r="AC3" i="71" s="1"/>
  <c r="AD4" i="86" a="1"/>
  <c r="AD4" i="86" s="1"/>
  <c r="U4" i="86" a="1"/>
  <c r="U4" i="86" s="1"/>
  <c r="R4" i="86" a="1"/>
  <c r="R4" i="86" s="1"/>
  <c r="W4" i="86" a="1"/>
  <c r="W4" i="86" s="1"/>
  <c r="AB4" i="86" a="1"/>
  <c r="AB4" i="86" s="1"/>
  <c r="AA11" i="82" a="1"/>
  <c r="AA11" i="82" s="1"/>
  <c r="R11" i="82" a="1"/>
  <c r="R11" i="82" s="1"/>
  <c r="V11" i="82" a="1"/>
  <c r="V11" i="82" s="1"/>
  <c r="X11" i="82" a="1"/>
  <c r="X11" i="82" s="1"/>
  <c r="AC8" i="80" a="1"/>
  <c r="AC8" i="80" s="1"/>
  <c r="AJ8" i="80" a="1"/>
  <c r="AJ8" i="80" s="1"/>
  <c r="AJ4" i="83" a="1"/>
  <c r="AJ4" i="83" s="1"/>
  <c r="AG4" i="83" a="1"/>
  <c r="AG4" i="83" s="1"/>
  <c r="V4" i="83" a="1"/>
  <c r="V4" i="83" s="1"/>
  <c r="Q4" i="83" a="1"/>
  <c r="Q4" i="83" s="1"/>
  <c r="AB8" i="81" a="1"/>
  <c r="AB8" i="81" s="1"/>
  <c r="X8" i="81" a="1"/>
  <c r="X8" i="81" s="1"/>
  <c r="AA8" i="81" a="1"/>
  <c r="AA8" i="81" s="1"/>
  <c r="AI8" i="81" a="1"/>
  <c r="AI8" i="81" s="1"/>
  <c r="T7" i="83" a="1"/>
  <c r="T7" i="83" s="1"/>
  <c r="R7" i="83" a="1"/>
  <c r="R7" i="83" s="1"/>
  <c r="AD7" i="83" a="1"/>
  <c r="AD7" i="83" s="1"/>
  <c r="AA7" i="83" a="1"/>
  <c r="AA7" i="83" s="1"/>
  <c r="Y5" i="84" a="1"/>
  <c r="Y5" i="84" s="1"/>
  <c r="S5" i="84" a="1"/>
  <c r="S5" i="84" s="1"/>
  <c r="AJ5" i="84" a="1"/>
  <c r="AJ5" i="84" s="1"/>
  <c r="Z5" i="84" a="1"/>
  <c r="Z5" i="84" s="1"/>
  <c r="Z9" i="84" a="1"/>
  <c r="Z9" i="84" s="1"/>
  <c r="AG9" i="84" a="1"/>
  <c r="AG9" i="84" s="1"/>
  <c r="AA9" i="84" a="1"/>
  <c r="AA9" i="84" s="1"/>
  <c r="Q9" i="84" a="1"/>
  <c r="Q9" i="84" s="1"/>
  <c r="AB5" i="77" a="1"/>
  <c r="AB5" i="77" s="1"/>
  <c r="AI5" i="77" a="1"/>
  <c r="AI5" i="77" s="1"/>
  <c r="V5" i="77" a="1"/>
  <c r="V5" i="77" s="1"/>
  <c r="AF5" i="77" a="1"/>
  <c r="AF5" i="77" s="1"/>
  <c r="AF7" i="85" a="1"/>
  <c r="AF7" i="85" s="1"/>
  <c r="X7" i="85" a="1"/>
  <c r="X7" i="85" s="1"/>
  <c r="W7" i="85" a="1"/>
  <c r="W7" i="85" s="1"/>
  <c r="T7" i="85" a="1"/>
  <c r="T7" i="85" s="1"/>
  <c r="Z9" i="71" a="1"/>
  <c r="Z9" i="71" s="1"/>
  <c r="V9" i="71" a="1"/>
  <c r="V9" i="71" s="1"/>
  <c r="R9" i="71" a="1"/>
  <c r="R9" i="71" s="1"/>
  <c r="X9" i="71" a="1"/>
  <c r="X9" i="71" s="1"/>
  <c r="AG10" i="81" a="1"/>
  <c r="AG10" i="81" s="1"/>
  <c r="W10" i="81" a="1"/>
  <c r="W10" i="81" s="1"/>
  <c r="AD10" i="81" a="1"/>
  <c r="AD10" i="81" s="1"/>
  <c r="R10" i="81" a="1"/>
  <c r="R10" i="81" s="1"/>
  <c r="Q2" i="78" a="1"/>
  <c r="Q2" i="78" s="1"/>
  <c r="AH2" i="78" a="1"/>
  <c r="AH2" i="78" s="1"/>
  <c r="AG2" i="78" a="1"/>
  <c r="AG2" i="78" s="1"/>
  <c r="AB2" i="78" a="1"/>
  <c r="AB2" i="78" s="1"/>
  <c r="AG4" i="75" a="1"/>
  <c r="AG4" i="75" s="1"/>
  <c r="R4" i="75" a="1"/>
  <c r="R4" i="75" s="1"/>
  <c r="T4" i="75" a="1"/>
  <c r="T4" i="75" s="1"/>
  <c r="AC4" i="75" a="1"/>
  <c r="AC4" i="75" s="1"/>
  <c r="AJ4" i="75" a="1"/>
  <c r="AJ4" i="75" s="1"/>
  <c r="R5" i="76" a="1"/>
  <c r="R5" i="76" s="1"/>
  <c r="T5" i="76" a="1"/>
  <c r="T5" i="76" s="1"/>
  <c r="Y5" i="76" a="1"/>
  <c r="Y5" i="76" s="1"/>
  <c r="AG5" i="76" a="1"/>
  <c r="AG5" i="76" s="1"/>
  <c r="Z5" i="76" a="1"/>
  <c r="Z5" i="76" s="1"/>
  <c r="Y5" i="81" a="1"/>
  <c r="Y5" i="81" s="1"/>
  <c r="R5" i="81" a="1"/>
  <c r="R5" i="81" s="1"/>
  <c r="AF5" i="81" a="1"/>
  <c r="AF5" i="81" s="1"/>
  <c r="S5" i="81" a="1"/>
  <c r="S5" i="81" s="1"/>
  <c r="Q4" i="78" a="1"/>
  <c r="Q4" i="78" s="1"/>
  <c r="AJ4" i="78" a="1"/>
  <c r="AJ4" i="78" s="1"/>
  <c r="Z4" i="78" a="1"/>
  <c r="Z4" i="78" s="1"/>
  <c r="AD4" i="78" a="1"/>
  <c r="AD4" i="78" s="1"/>
  <c r="S11" i="78" a="1"/>
  <c r="S11" i="78" s="1"/>
  <c r="AI11" i="78" a="1"/>
  <c r="AI11" i="78" s="1"/>
  <c r="X11" i="78" a="1"/>
  <c r="X11" i="78" s="1"/>
  <c r="AG11" i="78" a="1"/>
  <c r="AG11" i="78" s="1"/>
  <c r="T11" i="78" a="1"/>
  <c r="T11" i="78" s="1"/>
  <c r="X7" i="76" a="1"/>
  <c r="X7" i="76" s="1"/>
  <c r="V7" i="76" a="1"/>
  <c r="V7" i="76" s="1"/>
  <c r="Y7" i="76" a="1"/>
  <c r="Y7" i="76" s="1"/>
  <c r="S7" i="76" a="1"/>
  <c r="S7" i="76" s="1"/>
  <c r="U11" i="81" a="1"/>
  <c r="U11" i="81" s="1"/>
  <c r="T11" i="81" a="1"/>
  <c r="T11" i="81" s="1"/>
  <c r="AJ11" i="81" a="1"/>
  <c r="AJ11" i="81" s="1"/>
  <c r="V11" i="81" a="1"/>
  <c r="V11" i="81" s="1"/>
  <c r="AG4" i="81" a="1"/>
  <c r="AG4" i="81" s="1"/>
  <c r="S4" i="81" a="1"/>
  <c r="S4" i="81" s="1"/>
  <c r="AI4" i="81" a="1"/>
  <c r="AI4" i="81" s="1"/>
  <c r="Q4" i="81" a="1"/>
  <c r="Q4" i="81" s="1"/>
  <c r="AG6" i="86" a="1"/>
  <c r="AG6" i="86" s="1"/>
  <c r="S6" i="86" a="1"/>
  <c r="S6" i="86" s="1"/>
  <c r="AD6" i="86" a="1"/>
  <c r="AD6" i="86" s="1"/>
  <c r="Y6" i="86" a="1"/>
  <c r="Y6" i="86" s="1"/>
  <c r="W7" i="77" a="1"/>
  <c r="W7" i="77" s="1"/>
  <c r="Q7" i="77" a="1"/>
  <c r="Q7" i="77" s="1"/>
  <c r="U7" i="77" a="1"/>
  <c r="U7" i="77" s="1"/>
  <c r="AA7" i="77" a="1"/>
  <c r="AA7" i="77" s="1"/>
  <c r="Q3" i="71" a="1"/>
  <c r="Q3" i="71" s="1"/>
  <c r="V3" i="71" a="1"/>
  <c r="V3" i="71" s="1"/>
  <c r="AD3" i="71" a="1"/>
  <c r="AD3" i="71" s="1"/>
  <c r="S3" i="71" a="1"/>
  <c r="S3" i="71" s="1"/>
  <c r="S4" i="86" a="1"/>
  <c r="S4" i="86" s="1"/>
  <c r="V4" i="86" a="1"/>
  <c r="V4" i="86" s="1"/>
  <c r="AC4" i="86" a="1"/>
  <c r="AC4" i="86" s="1"/>
  <c r="AE4" i="86" a="1"/>
  <c r="AE4" i="86" s="1"/>
  <c r="AF11" i="82" a="1"/>
  <c r="AF11" i="82" s="1"/>
  <c r="Y11" i="82" a="1"/>
  <c r="Y11" i="82" s="1"/>
  <c r="Z11" i="82" a="1"/>
  <c r="Z11" i="82" s="1"/>
  <c r="AD11" i="82" a="1"/>
  <c r="AD11" i="82" s="1"/>
  <c r="T9" i="71" a="1"/>
  <c r="T9" i="71" s="1"/>
  <c r="AD9" i="71" a="1"/>
  <c r="AD9" i="71" s="1"/>
  <c r="S9" i="71" a="1"/>
  <c r="S9" i="71" s="1"/>
  <c r="U9" i="71" a="1"/>
  <c r="U9" i="71" s="1"/>
  <c r="AF10" i="81" a="1"/>
  <c r="AF10" i="81" s="1"/>
  <c r="AI10" i="81" a="1"/>
  <c r="AI10" i="81" s="1"/>
  <c r="AE10" i="81" a="1"/>
  <c r="AE10" i="81" s="1"/>
  <c r="V10" i="81" a="1"/>
  <c r="V10" i="81" s="1"/>
  <c r="AI2" i="78" a="1"/>
  <c r="AI2" i="78" s="1"/>
  <c r="Y2" i="78" a="1"/>
  <c r="Y2" i="78" s="1"/>
  <c r="X2" i="78" a="1"/>
  <c r="X2" i="78" s="1"/>
  <c r="Z2" i="78" a="1"/>
  <c r="Z2" i="78" s="1"/>
  <c r="U4" i="75" a="1"/>
  <c r="U4" i="75" s="1"/>
  <c r="V4" i="75" a="1"/>
  <c r="V4" i="75" s="1"/>
  <c r="AE4" i="75" a="1"/>
  <c r="AE4" i="75" s="1"/>
  <c r="Z4" i="75" a="1"/>
  <c r="Z4" i="75" s="1"/>
  <c r="AB5" i="76" a="1"/>
  <c r="AB5" i="76" s="1"/>
  <c r="U5" i="76" a="1"/>
  <c r="U5" i="76" s="1"/>
  <c r="AD5" i="76" a="1"/>
  <c r="AD5" i="76" s="1"/>
  <c r="AA5" i="76" a="1"/>
  <c r="AA5" i="76" s="1"/>
  <c r="U5" i="81" a="1"/>
  <c r="U5" i="81" s="1"/>
  <c r="V5" i="81" a="1"/>
  <c r="V5" i="81" s="1"/>
  <c r="AC5" i="81" a="1"/>
  <c r="AC5" i="81" s="1"/>
  <c r="AA5" i="81" a="1"/>
  <c r="AA5" i="81" s="1"/>
  <c r="AE4" i="78" a="1"/>
  <c r="AE4" i="78" s="1"/>
  <c r="U4" i="78" a="1"/>
  <c r="U4" i="78" s="1"/>
  <c r="AH4" i="78" a="1"/>
  <c r="AH4" i="78" s="1"/>
  <c r="AI4" i="78" a="1"/>
  <c r="AI4" i="78" s="1"/>
  <c r="AJ11" i="78" a="1"/>
  <c r="AJ11" i="78" s="1"/>
  <c r="W11" i="78" a="1"/>
  <c r="W11" i="78" s="1"/>
  <c r="AE11" i="78" a="1"/>
  <c r="AE11" i="78" s="1"/>
  <c r="AA11" i="78" a="1"/>
  <c r="AA11" i="78" s="1"/>
  <c r="AF7" i="76" a="1"/>
  <c r="AF7" i="76" s="1"/>
  <c r="AJ7" i="76" a="1"/>
  <c r="AJ7" i="76" s="1"/>
  <c r="AI7" i="76" a="1"/>
  <c r="AI7" i="76" s="1"/>
  <c r="U7" i="76" a="1"/>
  <c r="U7" i="76" s="1"/>
  <c r="Y11" i="81" a="1"/>
  <c r="Y11" i="81" s="1"/>
  <c r="Z11" i="81" a="1"/>
  <c r="Z11" i="8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<sst xmlns="http://schemas.openxmlformats.org/spreadsheetml/2006/main" count="2310" uniqueCount="325">
  <si>
    <t>HOIpTP Health Outcome Incidence per Ton Pollutant</t>
  </si>
  <si>
    <t>U.S. Environmental Protection Agency</t>
  </si>
  <si>
    <t>https://www.epa.gov/sites/production/files/2018-02/documents/sourceapportionmentbpttsd_2018.pdf</t>
  </si>
  <si>
    <t>Appendix, Even-Numbered Tables 2 through 136</t>
  </si>
  <si>
    <t>Technical Support Document: Estimating the Benefit per Ton of Reducing PM2.5 Precursors from 17 Sectors</t>
  </si>
  <si>
    <t>Lepeule et al. (2012)</t>
  </si>
  <si>
    <t>Morbidity</t>
  </si>
  <si>
    <t>Premature mortality</t>
  </si>
  <si>
    <t>NOx</t>
  </si>
  <si>
    <t>SO2</t>
  </si>
  <si>
    <t>Pollutant emitted</t>
  </si>
  <si>
    <t>Health Endpoint</t>
  </si>
  <si>
    <t>Krewski et al. (2009)</t>
  </si>
  <si>
    <t>Respiratory emergency room visits</t>
  </si>
  <si>
    <t>Acute bronchitis</t>
  </si>
  <si>
    <t>Lower respiratory symptoms</t>
  </si>
  <si>
    <t>Upper respiratory symptoms</t>
  </si>
  <si>
    <t>Work loss days</t>
  </si>
  <si>
    <t>Asthma exacerbation</t>
  </si>
  <si>
    <t>Cardiovascular hospital admissions</t>
  </si>
  <si>
    <t>Respiratory hospital admissions</t>
  </si>
  <si>
    <t>Non-fatal heart attacks (Peters)</t>
  </si>
  <si>
    <t>Non-fatal heart attacks (All others)</t>
  </si>
  <si>
    <t>Table 110: Incidence of avoided mortalities and morbidities per ton of directly emitted PM2.5 and PM2.5 precursors reduced in 2030 from the coke ovens sector</t>
  </si>
  <si>
    <t>Table 108: Incidence of avoided mortalities and morbidities per ton of directly emitted PM2.5 and PM2.5 precursors reduced in 2030 from the refineries sector</t>
  </si>
  <si>
    <t>Table 76: Incidence of avoided mortalities and morbidities per ton of directly emitted PM2.5 and PM2.5 precursors reduced in 2025 from the coke ovens sector</t>
  </si>
  <si>
    <t>Table 74: Incidence of avoided mortalities and morbidities per ton of directly emitted PM2.5 and PM2.5 precursors reduced in 2025 from the refineries sector</t>
  </si>
  <si>
    <t>Table 42: Incidence of avoided mortalities and morbidities per ton of directly emitted PM2.5 and PM2.5 precursors reduced in 2020 from the coke ovens sector</t>
  </si>
  <si>
    <t>Table 40: Incidence of avoided mortalities and morbidities per ton of directly emitted PM2.5 and PM2.5 precursors reduced in 2020 from the refineries sector</t>
  </si>
  <si>
    <t>Table 8: Incidence of avoided mortalities and morbidities per ton of directly emitted PM2.5 and PM2.5 precursors reduced in 2016 from the coke ovens sector</t>
  </si>
  <si>
    <t>Table 6: Incidence of avoided mortalities and morbidities per ton of directly emitted PM2.5 and PM2.5 precursors reduced in 2016 from the refineries sector</t>
  </si>
  <si>
    <r>
      <rPr>
        <i/>
        <sz val="11"/>
        <rFont val="Calibri"/>
        <family val="2"/>
        <scheme val="minor"/>
      </rPr>
      <t>Directly emitted PM2.5</t>
    </r>
  </si>
  <si>
    <t>Table 2: Incidence of avoided mortalities and morbidities per ton of directly emitted PM2.5 and PM2.5 precursors reduced in 2016 from the cement kilns sector</t>
  </si>
  <si>
    <t>Table 4: Incidence of avoided mortalities and morbidities per ton of directly emitted PM2.5 and PM2.5 precursors reduced in 2016 from the pulp and paper facilities sector</t>
  </si>
  <si>
    <t>Table 10: Incidence of avoided mortalities and morbidities per ton of directly emitted PM2.5 and PM2.5 precursors reduced in 2016 from the iron and steel facilities sector</t>
  </si>
  <si>
    <t>Table 12: Incidence of avoided mortalities and morbidities per ton of directly emitted PM2.5 and PM2.5 precursors reduced in 2016 from the integrated iron and steel facilities sector</t>
  </si>
  <si>
    <t>Table 14: Incidence of avoided mortalities and morbidities per ton of directly emitted PM2.5 and PM2.5 precursors reduced in 2016 from the electric arc furnaces sector</t>
  </si>
  <si>
    <t>Table 16: Incidence of avoided mortalities and morbidities per ton of directly emitted PM2.5 and PM2.5 precursors reduced in 2016 from the taconite mines sector</t>
  </si>
  <si>
    <t>Table 18: Incidence of avoided mortalities and morbidities per ton of directly emitted PM2.5 and PM2.5 precursors reduced in 2016 from the ferroalloy facilities sector</t>
  </si>
  <si>
    <t>Table 20: Incidence of avoided mortalities and morbidities per ton of directly emitted PM2.5 and PM2.5 precursors reduced in 2016 from the residential wood combustion sector</t>
  </si>
  <si>
    <t>Table 22: Incidence of avoided mortalities and morbidities per ton of directly emitted PM2.5 and PM2.5 precursors reduced in 2016 from the area sources sector</t>
  </si>
  <si>
    <t>Table 24: Incidence of avoided mortalities and morbidities per ton of directly emitted PM2.5 and PM2.5 precursors reduced in 2016 from the industrial point sources sector</t>
  </si>
  <si>
    <t>Table 26: Incidence of avoided mortalities and morbidities per ton of directly emitted PM2.5 and PM2.5 precursors reduced in 2016 from the aircraft, locomotives and marine vessels sector</t>
  </si>
  <si>
    <t>Table 28: Incidence of avoided mortalities and morbidities per ton of directly emitted PM2.5 and PM2.5 precursors reduced in 2016 from the non-road mobile sources sector</t>
  </si>
  <si>
    <t>Table 30: Incidence of avoided mortalities and morbidities per ton of directly emitted PM2.5 and PM2.5 precursors reduced in 2016 from the on-road mobile sources sector</t>
  </si>
  <si>
    <t>Table 32: Incidence of avoided mortalities and morbidities per ton of directly emitted PM2.5 and PM2.5 precursors reduced in 2016 from the electricity generating units sector</t>
  </si>
  <si>
    <t>Table 34: Incidence of avoided mortalities and morbidities per ton of directly emitted PM2.5 and PM2.5 precursors reduced in 2016 from the ocean-going vessels sector</t>
  </si>
  <si>
    <t>Table 36: Incidence of avoided mortalities and morbidities per ton of directly emitted PM2.5 and PM2.5 precursors reduced in 2020 from the cement kilns sector</t>
  </si>
  <si>
    <t>Table 38: Incidence of avoided mortalities and morbidities per ton of directly emitted PM2.5 and PM2.5 precursors reduced in 2020 from the pulp and paper facilities sector</t>
  </si>
  <si>
    <t>Table 44: Incidence of avoided mortalities and morbidities per ton of directly emitted PM2.5 and PM2.5 precursors reduced in 2020 from the iron and steel facilities sector</t>
  </si>
  <si>
    <t>Table 46: Incidence of avoided mortalities and morbidities per ton of directly emitted PM2.5 and PM2.5 precursors reduced in 2020 from the integrated iron and steel facilities sector</t>
  </si>
  <si>
    <t>Table 48: Incidence of avoided mortalities and morbidities per ton of directly emitted PM2.5 and PM2.5 precursors reduced in 2020 from the electric arc furnaces sector</t>
  </si>
  <si>
    <t>Table 50: Incidence of avoided mortalities and morbidities per ton of directly emitted PM2.5 and PM2.5 precursors reduced in 2020 from the taconite mines sector</t>
  </si>
  <si>
    <t>Table 52: Incidence of avoided mortalities and morbidities per ton of directly emitted PM2.5 and PM2.5 precursors reduced in 2020 from the ferroalloy facilities sector</t>
  </si>
  <si>
    <t>Table 54: Incidence of avoided mortalities and morbidities per ton of directly emitted PM2.5 and PM2.5 precursors reduced in 2020 from the residential wood combustion sector</t>
  </si>
  <si>
    <t>Table 56: Incidence of avoided mortalities and morbidities per ton of directly emitted PM2.5 and PM2.5 precursors reduced in 2020 from the area sources sector</t>
  </si>
  <si>
    <t>Table 58: Incidence of avoided mortalities and morbidities per ton of directly emitted PM2.5 and PM2.5 precursors reduced in 2020 from the industrial point sources sector</t>
  </si>
  <si>
    <t>Table 60: Incidence of avoided mortalities and morbidities per ton of directly emitted PM2.5 and PM2.5 precursors reduced in 2020 from the aircraft, locomotives and marine vessels sector</t>
  </si>
  <si>
    <t>Table 62: Incidence of avoided mortalities and morbidities per ton of directly emitted PM2.5 and PM2.5 precursors reduced in 2020 from the non-road mobile sources sector</t>
  </si>
  <si>
    <t>Table 64: Incidence of avoided mortalities and morbidities per ton of directly emitted PM2.5 and PM2.5 precursors reduced in 2020 from the on-road mobile sources sector</t>
  </si>
  <si>
    <t>Table 66: Incidence of avoided mortalities and morbidities per ton of directly emitted PM2.5 and PM2.5 precursors reduced in 2020 from the electricity generating units sector</t>
  </si>
  <si>
    <t>Table 68: Incidence of avoided mortalities and morbidities per ton of directly emitted PM2.5 and PM2.5 precursors reduced in 2020 from the ocean-going vessels sector</t>
  </si>
  <si>
    <t>Table 70: Incidence of avoided mortalities and morbidities per ton of directly emitted PM2.5 and PM2.5 precursors reduced in 2025 from the cement kilns sector</t>
  </si>
  <si>
    <t>Table 72: Incidence of avoided mortalities and morbidities per ton of directly emitted PM2.5 and PM2.5 precursors reduced in 2025 from the pulp and paper facilities sector</t>
  </si>
  <si>
    <t>Table 78: Incidence of avoided mortalities and morbidities per ton of directly emitted PM2.5 and PM2.5 precursors reduced in 2025 from the iron and steel facilities sector</t>
  </si>
  <si>
    <t>Table 80: Incidence of avoided mortalities and morbidities per ton of directly emitted PM2.5 and PM2.5 precursors reduced in 2025 from the integrated iron and steel facilities sector</t>
  </si>
  <si>
    <t>Table 82: Incidence of avoided mortalities and morbidities per ton of directly emitted PM2.5 and PM2.5 precursors reduced in 2025 from the electric arc furnaces sector</t>
  </si>
  <si>
    <t>Table 84: Incidence of avoided mortalities and morbidities per ton of directly emitted PM2.5 and PM2.5 precursors reduced in 2025 from the taconite mines sector</t>
  </si>
  <si>
    <t>Table 86: Incidence of avoided mortalities and morbidities per ton of directly emitted PM2.5 and PM2.5 precursors reduced in 2025 from the ferroalloy facilities sector</t>
  </si>
  <si>
    <t>Table 88: Incidence of avoided mortalities and morbidities per ton of directly emitted PM2.5 and PM2.5 precursors reduced in 2025 from the residential wood combustion sector</t>
  </si>
  <si>
    <t>Table 90: Incidence of avoided mortalities and morbidities per ton of directly emitted PM2.5 and PM2.5 precursors reduced in 2025 from the area sources sector</t>
  </si>
  <si>
    <t>Table 92: Incidence of avoided mortalities and morbidities per ton of directly emitted PM2.5 and PM2.5 precursors reduced in 2025 from the industrial point sources sector</t>
  </si>
  <si>
    <t>Table 94: Incidence of avoided mortalities and morbidities per ton of directly emitted PM2.5 and PM2.5 precursors reduced in 2025 from the aircraft, locomotives and marine vessels sector</t>
  </si>
  <si>
    <t>Table 96: Incidence of avoided mortalities and morbidities per ton of directly emitted PM2.5 and PM2.5 precursors reduced in 2025 from the non-road mobile sources sector</t>
  </si>
  <si>
    <t>Table 98: Incidence of avoided mortalities and morbidities per ton of directly emitted PM2.5 and PM2.5 precursors reduced in 2025 from the on-road mobile sources sector</t>
  </si>
  <si>
    <t>Table 100: Incidence of avoided mortalities and morbidities per ton of directly emitted PM2.5 and PM2.5 precursors reduced in 2025 from the electricity generating units sector</t>
  </si>
  <si>
    <t>Table 102: Incidence of avoided mortalities and morbidities per ton of directly emitted PM2.5 and PM2.5 precursors reduced in 2025 from the ocean-going vessels sector</t>
  </si>
  <si>
    <t>Table 104: Incidence of avoided mortalities and morbidities per ton of directly emitted PM2.5 and PM2.5 precursors reduced in 2030 from the cement kilns sector</t>
  </si>
  <si>
    <t>Table 106: Incidence of avoided mortalities and morbidities per ton of directly emitted PM2.5 and PM2.5 precursors reduced in 2030 from the pulp and paper facilities sector</t>
  </si>
  <si>
    <t>Table 112: Incidence of avoided mortalities and morbidities per ton of directly emitted PM2.5 and PM2.5 precursors reduced in 2030 from the iron and steel facilities sector</t>
  </si>
  <si>
    <t>Table 114: Incidence of avoided mortalities and morbidities per ton of directly emitted PM2.5 and PM2.5 precursors reduced in 2030 from the integrated iron and steel facilities sector</t>
  </si>
  <si>
    <t>Table 116: Incidence of avoided mortalities and morbidities per ton of directly emitted PM2.5 and PM2.5 precursors reduced in 2030 from the electric arc furnaces sector</t>
  </si>
  <si>
    <t>Table 118: Incidence of avoided mortalities and morbidities per ton of directly emitted PM2.5 and PM2.5 precursors reduced in 2030 from the taconite mines sector</t>
  </si>
  <si>
    <t>Table 120: Incidence of avoided mortalities and morbidities per ton of directly emitted PM2.5 and PM2.5 precursors reduced in 2030 from the ferroalloy facilities sector</t>
  </si>
  <si>
    <t>Table 122: Incidence of avoided mortalities and morbidities per ton of directly emitted PM2.5 and PM2.5 precursors reduced in 2030 from the residential wood combustion sector</t>
  </si>
  <si>
    <t>Table 124: Incidence of avoided mortalities and morbidities per ton of directly emitted PM2.5 and PM2.5 precursors reduced in 2030 from the area sources sector</t>
  </si>
  <si>
    <t>Table 126: Incidence of avoided mortalities and morbidities per ton of directly emitted PM2.5 and PM2.5 precursors reduced in 2030 from the industrial point sources sector</t>
  </si>
  <si>
    <t>Table 128: Incidence of avoided mortalities and morbidities per ton of directly emitted PM2.5 and PM2.5 precursors reduced in 2030 from the aircraft, locomotives and marine vessels sector</t>
  </si>
  <si>
    <t>Table 130: Incidence of avoided mortalities and morbidities per ton of directly emitted PM2.5 and PM2.5 precursors reduced in 2030 from the non-road mobile sources sector</t>
  </si>
  <si>
    <t>Table 132: Incidence of avoided mortalities and morbidities per ton of directly emitted PM2.5 and PM2.5 precursors reduced in 2030 from the on-road mobile sources sector</t>
  </si>
  <si>
    <t>Table 134: Incidence of avoided mortalities and morbidities per ton of directly emitted PM2.5 and PM2.5 precursors reduced in 2030 from the electricity generating units sector</t>
  </si>
  <si>
    <t>Table 136: Incidence of avoided mortalities and morbidities per ton of directly emitted PM2.5 and PM2.5 precursors reduced in 2030 from the ocean-going vessels sector</t>
  </si>
  <si>
    <t>Key to Table Numbers</t>
  </si>
  <si>
    <t>Sector</t>
  </si>
  <si>
    <t>cement kilns</t>
  </si>
  <si>
    <t>pulp and paper facilities</t>
  </si>
  <si>
    <t>refineries</t>
  </si>
  <si>
    <t>coke ovens</t>
  </si>
  <si>
    <t>iron and steel facilities</t>
  </si>
  <si>
    <t>integrated iron and steel facilities</t>
  </si>
  <si>
    <t>electric arc furnaces</t>
  </si>
  <si>
    <t>taconite mines</t>
  </si>
  <si>
    <t>ferroalloy facilities</t>
  </si>
  <si>
    <t>residential wood combustion</t>
  </si>
  <si>
    <t>area sources</t>
  </si>
  <si>
    <t>industrial point sources</t>
  </si>
  <si>
    <t>aircraft, locomotives and marine vessels</t>
  </si>
  <si>
    <t>non-road mobile sources</t>
  </si>
  <si>
    <t>on-road mobile sources</t>
  </si>
  <si>
    <t>electricity generating units</t>
  </si>
  <si>
    <t>ocean-going vessels</t>
  </si>
  <si>
    <t>Non-fatal heart attacks</t>
  </si>
  <si>
    <t>sheet name</t>
  </si>
  <si>
    <t>remove prefix</t>
  </si>
  <si>
    <t>sector</t>
  </si>
  <si>
    <t>pollutant</t>
  </si>
  <si>
    <t>Sheet Name Sector Assignments Map</t>
  </si>
  <si>
    <t>transport</t>
  </si>
  <si>
    <t>electricity</t>
  </si>
  <si>
    <t>industry</t>
  </si>
  <si>
    <t>LULUCF</t>
  </si>
  <si>
    <t>EPA source category</t>
  </si>
  <si>
    <t>Pollutant Column Map</t>
  </si>
  <si>
    <t>pollutant column number</t>
  </si>
  <si>
    <t>Data for lookup functions (based on sheet name)</t>
  </si>
  <si>
    <t>D</t>
  </si>
  <si>
    <t>B</t>
  </si>
  <si>
    <t>C</t>
  </si>
  <si>
    <t>Unit: incidents / ton pollutant</t>
  </si>
  <si>
    <t>table number</t>
  </si>
  <si>
    <t>Notes</t>
  </si>
  <si>
    <t>This variable is designed to look up data from any of 68 tables from the EPA source.</t>
  </si>
  <si>
    <t>All blue tabs are identical except for the tab name (i.e. identical formulas in every cell).</t>
  </si>
  <si>
    <t>If you wish to change which EPA source corresponds to which sector, update this</t>
  </si>
  <si>
    <t>on the "Mappings" tab.  Do not change the blue tabs directly.</t>
  </si>
  <si>
    <t>This variable contains data on the number of health-related incidents</t>
  </si>
  <si>
    <t>of various types (premature mortality, hospital ER visits, etc.) that occur</t>
  </si>
  <si>
    <t>or are avoided when emissions of any of three pollutants (PM2.5, Nox, SOx)</t>
  </si>
  <si>
    <t>from any particular sector are increased or decreased by one metric ton.</t>
  </si>
  <si>
    <t>Note that the "electricity" sector incidence rates are also used for the</t>
  </si>
  <si>
    <t>"district heat and hydrogen" sector, the "industry" rates are also used</t>
  </si>
  <si>
    <t>for the "geoengineering" sector, and the "buildings" rates are used</t>
  </si>
  <si>
    <t>for both "residential buildings" and "commercial buildings" sectors</t>
  </si>
  <si>
    <t>in the EPS.</t>
  </si>
  <si>
    <t>The blue tabs' names determine which data (sector and pollutant) to retrieve.</t>
  </si>
  <si>
    <t>Do not reduce the number of significant figures used in the blue tabs of this file.</t>
  </si>
  <si>
    <t>The incidence calculations are rounded in the EPS.</t>
  </si>
  <si>
    <t>buildings</t>
  </si>
  <si>
    <t>Population Exposure Multiplier</t>
  </si>
  <si>
    <t>If you are modeling a non-U.S. region but wish to keep U.S. data for</t>
  </si>
  <si>
    <t>to reflect differences in population exposure between the modeled</t>
  </si>
  <si>
    <t>this variable, you may adjust the following population exposure multiplier</t>
  </si>
  <si>
    <t>region and the U.S.  Regions with lower population also tend to have</t>
  </si>
  <si>
    <t>less land area in which emissions and people are concentrated, so simply</t>
  </si>
  <si>
    <t>If you are uncertain what to put here, you may leave it at 1.</t>
  </si>
  <si>
    <t>ratio of modeled region's population exposure to U.S. population exposure per ton of pollutant</t>
  </si>
  <si>
    <r>
      <t xml:space="preserve">having a smaller population </t>
    </r>
    <r>
      <rPr>
        <b/>
        <sz val="11"/>
        <color theme="1"/>
        <rFont val="Calibri"/>
        <family val="2"/>
        <scheme val="minor"/>
      </rPr>
      <t>does not imply</t>
    </r>
    <r>
      <rPr>
        <sz val="11"/>
        <color theme="1"/>
        <rFont val="Calibri"/>
        <family val="2"/>
        <scheme val="minor"/>
      </rPr>
      <t xml:space="preserve"> the population exposure</t>
    </r>
  </si>
  <si>
    <t>to each ton of emissions is lower than the U.S. average.</t>
  </si>
  <si>
    <t>Other Notes</t>
  </si>
  <si>
    <t>A value above 1 tends to indicate more co-location (clustering) of people and</t>
  </si>
  <si>
    <t>emissions sources, while a value lower than 1 tends to indicate less clustering</t>
  </si>
  <si>
    <t>of people and emissions sources.</t>
  </si>
  <si>
    <t>Minor restricted activity days</t>
  </si>
  <si>
    <t>PM25</t>
  </si>
  <si>
    <t>About!A27 = (population density of state/population density of USA)*(population of state/population of USA).</t>
  </si>
  <si>
    <t>Inputs for A27</t>
  </si>
  <si>
    <t>Population of USA</t>
  </si>
  <si>
    <t>Population of state</t>
  </si>
  <si>
    <t>Population density of state (person/sqmi)</t>
  </si>
  <si>
    <t>Population density of USA (person/sqmi)</t>
  </si>
  <si>
    <t>State</t>
  </si>
  <si>
    <t>SUMLEV</t>
  </si>
  <si>
    <t>REGION</t>
  </si>
  <si>
    <t>DIVISION</t>
  </si>
  <si>
    <t>STATE</t>
  </si>
  <si>
    <t>NAME</t>
  </si>
  <si>
    <t>POPESTIMATE2010</t>
  </si>
  <si>
    <t>POPESTIMATE2011</t>
  </si>
  <si>
    <t>POPESTIMATE2012</t>
  </si>
  <si>
    <t>POPESTIMATE2013</t>
  </si>
  <si>
    <t>POPESTIMATE2014</t>
  </si>
  <si>
    <t>POPESTIMATE2015</t>
  </si>
  <si>
    <t>POPESTIMATE2016</t>
  </si>
  <si>
    <t>POPESTIMATE2017</t>
  </si>
  <si>
    <t>POPESTIMATE2018</t>
  </si>
  <si>
    <t>POPESTIMATE2019</t>
  </si>
  <si>
    <t>United States</t>
  </si>
  <si>
    <t>Northeast Region</t>
  </si>
  <si>
    <t>Midwest Region</t>
  </si>
  <si>
    <t>South Region</t>
  </si>
  <si>
    <t>West Region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</si>
  <si>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</si>
  <si>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</si>
  <si>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</si>
  <si>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</si>
  <si>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</si>
  <si>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</si>
  <si>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</si>
  <si>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</si>
  <si>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</si>
  <si>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</si>
  <si>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</si>
  <si>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</si>
  <si>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</si>
  <si>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</si>
  <si>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</si>
  <si>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</si>
  <si>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</si>
  <si>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</si>
  <si>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</si>
  <si>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</si>
  <si>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</si>
  <si>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</si>
  <si>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</si>
  <si>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</si>
  <si>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</si>
  <si>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</si>
  <si>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</si>
  <si>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</si>
  <si>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</si>
  <si>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</si>
  <si>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</si>
  <si>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</si>
  <si>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</si>
  <si>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</si>
  <si>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</si>
  <si>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</si>
  <si>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</si>
  <si>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</si>
  <si>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</si>
  <si>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</si>
  <si>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</si>
  <si>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</si>
  <si>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</si>
  <si>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</si>
  <si>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</si>
  <si>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</si>
  <si>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</si>
  <si>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</si>
  <si>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</si>
  <si>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</si>
  <si>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</si>
  <si>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X</t>
  </si>
  <si>
    <t>Puerto Rico</t>
  </si>
  <si>
    <t>U.S. Census Bureau</t>
  </si>
  <si>
    <t>Population, Population Change, and Estimated Components of Population Change: April 1, 2010 to July 1, 2019 (NST-EST2019-alldata)</t>
  </si>
  <si>
    <t>https://www.census.gov/data/tables/time-series/demo/popest/2010s-state-total.html#par_textimage</t>
  </si>
  <si>
    <t>State and other areas2</t>
  </si>
  <si>
    <t>Total Area</t>
  </si>
  <si>
    <t>Land Area1</t>
  </si>
  <si>
    <t>Water Area1</t>
  </si>
  <si>
    <t>Internal Point -</t>
  </si>
  <si>
    <t>Latitude Value</t>
  </si>
  <si>
    <t>Longitude Value</t>
  </si>
  <si>
    <t>Total</t>
  </si>
  <si>
    <t>Inland</t>
  </si>
  <si>
    <t>Coastal</t>
  </si>
  <si>
    <t>Great Lakes </t>
  </si>
  <si>
    <t>Territorial </t>
  </si>
  <si>
    <t>Sq. Mi.</t>
  </si>
  <si>
    <t>Sq. Km.</t>
  </si>
  <si>
    <t>Total3</t>
  </si>
  <si>
    <t>—</t>
  </si>
  <si>
    <t>Island Areas:5</t>
  </si>
  <si>
    <t>American Samoa</t>
  </si>
  <si>
    <t>Guam</t>
  </si>
  <si>
    <t>Northern Mariana Islands</t>
  </si>
  <si>
    <t>U.S. Virgin Islands</t>
  </si>
  <si>
    <t>https://www.census.gov/geographies/reference-files/2010/geo/state-area.html</t>
  </si>
  <si>
    <t>State Area Measurements and Internal Point Coordinates</t>
  </si>
  <si>
    <t>Sources:</t>
  </si>
  <si>
    <t>US Population</t>
  </si>
  <si>
    <t>State Population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</si>
  <si>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</si>
  <si>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</si>
  <si>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</si>
  <si>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</si>
  <si>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</si>
  <si>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</si>
  <si>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</si>
  <si>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</si>
  <si>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</si>
  <si>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</si>
  <si>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</si>
  <si>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</si>
  <si>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</si>
  <si>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</si>
  <si>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</si>
  <si>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</si>
  <si>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</si>
  <si>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</si>
  <si>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</si>
  <si>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</si>
  <si>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</si>
  <si>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</si>
  <si>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</si>
  <si>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</si>
  <si>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</si>
  <si>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</si>
  <si>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</si>
  <si>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</si>
  <si>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</si>
  <si>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</si>
  <si>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</si>
  <si>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</si>
  <si>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</si>
  <si>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</si>
  <si>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</si>
  <si>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</si>
  <si>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</si>
  <si>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</si>
  <si>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</si>
  <si>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</si>
  <si>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</si>
  <si>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</si>
  <si>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</si>
  <si>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</si>
  <si>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</si>
  <si>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</si>
  <si>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</si>
  <si>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</si>
  <si>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</si>
  <si>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</si>
  <si>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US Area</t>
  </si>
  <si>
    <t>State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</si>
</sst>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Times New Roman"/>
      <family val="1"/>
    </font>
    <font>
      <b/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0000"/>
      <name val="Roboto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b/>
      <sz val="11"/>
      <color rgb="FF24292E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7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5" fillId="0" borderId="0" xfId="2" applyFont="1" applyAlignment="1">
      <alignment horizontal="left" vertical="top"/>
    </xf>
    <xf numFmtId="0" fontId="6" fillId="0" borderId="1" xfId="2" applyFont="1" applyBorder="1" applyAlignment="1">
      <alignment horizontal="left" vertical="center" wrapText="1"/>
    </xf>
    <xf numFmtId="0" fontId="7" fillId="0" borderId="1" xfId="2" applyFont="1" applyBorder="1" applyAlignment="1">
      <alignment horizontal="center" vertical="center" wrapText="1"/>
    </xf>
    <xf numFmtId="0" fontId="7" fillId="0" borderId="2" xfId="2" applyFont="1" applyBorder="1" applyAlignment="1">
      <alignment horizontal="left" vertical="top" wrapText="1"/>
    </xf>
    <xf numFmtId="0" fontId="5" fillId="0" borderId="2" xfId="2" applyFont="1" applyBorder="1" applyAlignment="1">
      <alignment horizontal="left" wrapText="1"/>
    </xf>
    <xf numFmtId="0" fontId="8" fillId="0" borderId="0" xfId="2" applyFont="1" applyAlignment="1">
      <alignment horizontal="left" vertical="top" wrapText="1" indent="4"/>
    </xf>
    <xf numFmtId="164" fontId="5" fillId="0" borderId="0" xfId="2" applyNumberFormat="1" applyFont="1" applyAlignment="1">
      <alignment horizontal="center" vertical="top" shrinkToFit="1"/>
    </xf>
    <xf numFmtId="0" fontId="7" fillId="0" borderId="0" xfId="2" applyFont="1" applyAlignment="1">
      <alignment horizontal="left" vertical="top" wrapText="1"/>
    </xf>
    <xf numFmtId="0" fontId="5" fillId="0" borderId="0" xfId="2" applyFont="1" applyAlignment="1">
      <alignment horizontal="left" wrapText="1"/>
    </xf>
    <xf numFmtId="164" fontId="5" fillId="0" borderId="1" xfId="2" applyNumberFormat="1" applyFont="1" applyBorder="1" applyAlignment="1">
      <alignment horizontal="center" vertical="top" shrinkToFit="1"/>
    </xf>
    <xf numFmtId="164" fontId="5" fillId="0" borderId="0" xfId="2" applyNumberFormat="1" applyFont="1" applyAlignment="1">
      <alignment horizontal="left" vertical="top" indent="4" shrinkToFit="1"/>
    </xf>
    <xf numFmtId="0" fontId="8" fillId="0" borderId="0" xfId="2" applyFont="1" applyBorder="1" applyAlignment="1">
      <alignment horizontal="left" vertical="top" wrapText="1" indent="4"/>
    </xf>
    <xf numFmtId="0" fontId="7" fillId="0" borderId="0" xfId="2" applyFont="1" applyBorder="1" applyAlignment="1">
      <alignment horizontal="left" vertical="top" wrapText="1"/>
    </xf>
    <xf numFmtId="164" fontId="5" fillId="0" borderId="0" xfId="2" applyNumberFormat="1" applyFont="1" applyAlignment="1">
      <alignment horizontal="left" vertical="top" indent="3" shrinkToFit="1"/>
    </xf>
    <xf numFmtId="0" fontId="8" fillId="0" borderId="1" xfId="2" applyFont="1" applyBorder="1" applyAlignment="1">
      <alignment horizontal="left" vertical="top" wrapText="1" indent="4"/>
    </xf>
    <xf numFmtId="0" fontId="5" fillId="0" borderId="1" xfId="2" applyFont="1" applyBorder="1" applyAlignment="1">
      <alignment horizontal="center" vertical="top" wrapText="1"/>
    </xf>
    <xf numFmtId="164" fontId="5" fillId="0" borderId="0" xfId="2" applyNumberFormat="1" applyFont="1" applyAlignment="1">
      <alignment horizontal="left" vertical="top" indent="2" shrinkToFit="1"/>
    </xf>
    <xf numFmtId="0" fontId="6" fillId="0" borderId="0" xfId="2" applyFont="1" applyAlignment="1">
      <alignment horizontal="left" vertical="top" wrapText="1"/>
    </xf>
    <xf numFmtId="0" fontId="1" fillId="2" borderId="0" xfId="0" applyFont="1" applyFill="1"/>
    <xf numFmtId="0" fontId="0" fillId="2" borderId="0" xfId="0" applyFill="1"/>
    <xf numFmtId="0" fontId="8" fillId="0" borderId="0" xfId="2" applyFont="1" applyFill="1" applyAlignment="1">
      <alignment horizontal="left" vertical="top" wrapText="1" indent="4"/>
    </xf>
    <xf numFmtId="0" fontId="8" fillId="0" borderId="1" xfId="2" applyFont="1" applyFill="1" applyBorder="1" applyAlignment="1">
      <alignment horizontal="left" vertical="top" wrapText="1" indent="4"/>
    </xf>
    <xf numFmtId="0" fontId="5" fillId="0" borderId="0" xfId="2" applyFont="1" applyFill="1" applyAlignment="1">
      <alignment horizontal="left" vertical="top"/>
    </xf>
    <xf numFmtId="0" fontId="10" fillId="0" borderId="0" xfId="0" applyFont="1" applyAlignment="1">
      <alignment wrapText="1"/>
    </xf>
    <xf numFmtId="0" fontId="0" fillId="0" borderId="3" xfId="0" applyBorder="1"/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/>
    <xf numFmtId="0" fontId="0" fillId="0" borderId="0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8" xfId="0" applyFont="1" applyBorder="1"/>
    <xf numFmtId="0" fontId="0" fillId="0" borderId="9" xfId="0" applyBorder="1"/>
    <xf numFmtId="0" fontId="0" fillId="0" borderId="10" xfId="0" applyBorder="1"/>
    <xf numFmtId="0" fontId="0" fillId="4" borderId="0" xfId="0" applyNumberFormat="1" applyFill="1"/>
    <xf numFmtId="0" fontId="0" fillId="0" borderId="0" xfId="0" applyNumberFormat="1"/>
    <xf numFmtId="0" fontId="0" fillId="5" borderId="0" xfId="0" applyNumberFormat="1" applyFill="1"/>
    <xf numFmtId="0" fontId="0" fillId="6" borderId="0" xfId="0" applyNumberFormat="1" applyFill="1"/>
    <xf numFmtId="0" fontId="1" fillId="3" borderId="11" xfId="0" applyFont="1" applyFill="1" applyBorder="1"/>
    <xf numFmtId="0" fontId="1" fillId="7" borderId="0" xfId="0" applyFont="1" applyFill="1"/>
    <xf numFmtId="0" fontId="0" fillId="7" borderId="0" xfId="0" applyFill="1"/>
    <xf numFmtId="0" fontId="1" fillId="8" borderId="0" xfId="0" applyFont="1" applyFill="1"/>
    <xf numFmtId="0" fontId="0" fillId="8" borderId="0" xfId="0" applyFill="1"/>
    <xf numFmtId="0" fontId="11" fillId="0" borderId="12" xfId="0" applyFont="1" applyBorder="1"/>
    <xf numFmtId="0" fontId="0" fillId="0" borderId="13" xfId="0" applyBorder="1"/>
    <xf numFmtId="0" fontId="1" fillId="0" borderId="14" xfId="0" applyFont="1" applyBorder="1"/>
    <xf numFmtId="0" fontId="0" fillId="0" borderId="15" xfId="0" applyBorder="1"/>
    <xf numFmtId="0" fontId="1" fillId="0" borderId="16" xfId="0" applyFont="1" applyBorder="1"/>
    <xf numFmtId="0" fontId="0" fillId="0" borderId="17" xfId="0" applyBorder="1"/>
    <xf numFmtId="0" fontId="2" fillId="0" borderId="0" xfId="1" applyFont="1"/>
    <xf numFmtId="0" fontId="12" fillId="0" borderId="0" xfId="0" applyFont="1"/>
    <xf numFmtId="3" fontId="12" fillId="0" borderId="0" xfId="0" applyNumberFormat="1" applyFont="1"/>
    <xf numFmtId="0" fontId="0" fillId="0" borderId="0" xfId="0" applyFont="1"/>
    <xf numFmtId="0" fontId="11" fillId="0" borderId="0" xfId="0" applyFont="1" applyBorder="1"/>
    <xf numFmtId="0" fontId="0" fillId="0" borderId="0" xfId="0" applyBorder="1"/>
    <xf numFmtId="0" fontId="1" fillId="0" borderId="0" xfId="0" applyFont="1" applyBorder="1"/>
    <xf numFmtId="0" fontId="1" fillId="3" borderId="3" xfId="0" applyFont="1" applyFill="1" applyBorder="1"/>
    <xf numFmtId="0" fontId="0" fillId="3" borderId="5" xfId="0" applyFill="1" applyBorder="1"/>
    <xf numFmtId="0" fontId="1" fillId="3" borderId="8" xfId="0" applyFont="1" applyFill="1" applyBorder="1"/>
    <xf numFmtId="0" fontId="0" fillId="3" borderId="10" xfId="0" applyFill="1" applyBorder="1"/>
    <xf numFmtId="0" fontId="13" fillId="0" borderId="0" xfId="0" applyFont="1" applyAlignment="1">
      <alignment vertical="center"/>
    </xf>
    <xf numFmtId="0" fontId="14" fillId="0" borderId="0" xfId="0" applyFont="1"/>
    <xf numFmtId="0" fontId="15" fillId="0" borderId="0" xfId="0" applyFont="1"/>
    <xf numFmtId="0" fontId="2" fillId="0" borderId="0" xfId="1" applyFont="1"/>
    <xf numFmtId="0" fontId="12" fillId="0" borderId="0" xfId="0" applyFont="1"/>
    <xf numFmtId="0" fontId="6" fillId="0" borderId="0" xfId="2" applyFont="1" applyAlignment="1">
      <alignment horizontal="center" vertical="top" wrapText="1"/>
    </xf>
    <xf numFmtId="0" fontId="9" fillId="0" borderId="0" xfId="2" applyFont="1" applyAlignment="1">
      <alignment horizontal="left" vertical="top" wrapText="1"/>
    </xf>
    <xf numFmtId="0" fontId="4" fillId="0" borderId="0" xfId="2" applyFont="1" applyAlignment="1">
      <alignment horizontal="left" vertical="top" wrapText="1"/>
    </xf>
  </cellXfs>
  <cellStyles count="3">
    <cellStyle name="Hyperlink" xfId="1" builtinId="8"/>
    <cellStyle name="Normal" xfId="0" builtinId="0"/>
    <cellStyle name="Normal 2" xfId="2" xr:uid="{32707323-51DD-4CCA-BD7B-89D77C8460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tyles" Target="style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sharedStrings" Target="sharedStrings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theme" Target="theme/theme1.xml"/><Relationship Id="rId91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calcChain" Target="calcChain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pa.gov/sites/production/files/2018-02/documents/sourceapportionmentbpttsd_2018.pdf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ensus.gov/geo/reference/state-area.html" TargetMode="External"/><Relationship Id="rId2" Type="http://schemas.openxmlformats.org/officeDocument/2006/relationships/hyperlink" Target="http://www.census.gov/geo/reference/state-area.html" TargetMode="External"/><Relationship Id="rId1" Type="http://schemas.openxmlformats.org/officeDocument/2006/relationships/hyperlink" Target="http://www.census.gov/geo/reference/state-area.html" TargetMode="External"/><Relationship Id="rId6" Type="http://schemas.openxmlformats.org/officeDocument/2006/relationships/hyperlink" Target="http://www.census.gov/geo/reference/state-area.html" TargetMode="External"/><Relationship Id="rId5" Type="http://schemas.openxmlformats.org/officeDocument/2006/relationships/hyperlink" Target="http://www.census.gov/geo/reference/state-area.html" TargetMode="External"/><Relationship Id="rId4" Type="http://schemas.openxmlformats.org/officeDocument/2006/relationships/hyperlink" Target="http://www.census.gov/geo/reference/state-are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A12EE-0370-46D8-B25C-90C403A4CDFD}">
  <dimension ref="A1:M51"/>
  <sheetViews>
    <sheetView tabSelected="1" zoomScale="134" workbookViewId="0">
      <selection activeCell="C18" sqref="C18"/>
    </sheetView>
  </sheetViews>
  <sheetFormatPr baseColWidth="10" defaultColWidth="8.83203125" defaultRowHeight="15"/>
  <cols>
    <col min="9" max="9" width="33.6640625" bestFit="1" customWidth="1"/>
    <col min="10" max="10" width="10.1640625" bestFit="1" customWidth="1"/>
  </cols>
  <sheetData>
    <row r="1" spans="1:13">
      <c r="A1" s="1" t="s">
        <v>0</v>
      </c>
      <c r="B1" t="s">
        <v>214</v>
      </c>
      <c r="L1" s="63" t="s">
        <v>170</v>
      </c>
      <c r="M1" s="63" t="s">
        <v>170</v>
      </c>
    </row>
    <row r="2" spans="1:13">
      <c r="B2" t="s">
        <v>295</v>
      </c>
      <c r="L2" s="64" t="s">
        <v>191</v>
      </c>
      <c r="M2" s="64" t="s">
        <v>273</v>
      </c>
    </row>
    <row r="3" spans="1:13">
      <c r="A3" s="1" t="s">
        <v>270</v>
      </c>
      <c r="B3" t="s">
        <v>1</v>
      </c>
      <c r="G3" s="2" t="s">
        <v>244</v>
      </c>
      <c r="I3" s="2" t="s">
        <v>244</v>
      </c>
      <c r="J3" s="2"/>
      <c r="L3" s="64" t="s">
        <v>192</v>
      </c>
      <c r="M3" s="64" t="s">
        <v>274</v>
      </c>
    </row>
    <row r="4" spans="1:13">
      <c r="B4" s="2">
        <v>2018</v>
      </c>
      <c r="G4" s="2">
        <v>2019</v>
      </c>
      <c r="I4" s="2">
        <v>2019</v>
      </c>
      <c r="J4" s="2"/>
      <c r="L4" s="64" t="s">
        <v>193</v>
      </c>
      <c r="M4" s="64" t="s">
        <v>275</v>
      </c>
    </row>
    <row r="5" spans="1:13">
      <c r="B5" t="s">
        <v>4</v>
      </c>
      <c r="G5" s="2" t="s">
        <v>245</v>
      </c>
      <c r="I5" s="2" t="s">
        <v>269</v>
      </c>
      <c r="J5" s="2"/>
      <c r="L5" s="64" t="s">
        <v>194</v>
      </c>
      <c r="M5" s="64" t="s">
        <v>276</v>
      </c>
    </row>
    <row r="6" spans="1:13">
      <c r="B6" s="3" t="s">
        <v>2</v>
      </c>
      <c r="G6" s="2" t="s">
        <v>246</v>
      </c>
      <c r="I6" s="2" t="s">
        <v>268</v>
      </c>
      <c r="J6" s="2"/>
      <c r="L6" s="64" t="s">
        <v>195</v>
      </c>
      <c r="M6" s="64" t="s">
        <v>277</v>
      </c>
    </row>
    <row r="7" spans="1:13">
      <c r="B7" t="s">
        <v>3</v>
      </c>
      <c r="L7" s="64" t="s">
        <v>196</v>
      </c>
      <c r="M7" s="64" t="s">
        <v>278</v>
      </c>
    </row>
    <row r="8" spans="1:13">
      <c r="L8" s="64" t="s">
        <v>197</v>
      </c>
      <c r="M8" s="64" t="s">
        <v>279</v>
      </c>
    </row>
    <row r="9" spans="1:13">
      <c r="A9" s="1" t="s">
        <v>130</v>
      </c>
      <c r="L9" s="64" t="s">
        <v>198</v>
      </c>
      <c r="M9" s="64" t="s">
        <v>280</v>
      </c>
    </row>
    <row r="10" spans="1:13">
      <c r="A10" t="s">
        <v>135</v>
      </c>
      <c r="L10" s="64" t="s">
        <v>200</v>
      </c>
      <c r="M10" s="64" t="s">
        <v>281</v>
      </c>
    </row>
    <row r="11" spans="1:13">
      <c r="A11" t="s">
        <v>136</v>
      </c>
      <c r="L11" s="64" t="s">
        <v>201</v>
      </c>
      <c r="M11" s="64" t="s">
        <v>282</v>
      </c>
    </row>
    <row r="12" spans="1:13">
      <c r="A12" t="s">
        <v>137</v>
      </c>
      <c r="L12" s="64" t="s">
        <v>202</v>
      </c>
      <c r="M12" s="64" t="s">
        <v>283</v>
      </c>
    </row>
    <row r="13" spans="1:13">
      <c r="A13" t="s">
        <v>138</v>
      </c>
      <c r="L13" s="64" t="s">
        <v>203</v>
      </c>
      <c r="M13" s="64" t="s">
        <v>284</v>
      </c>
    </row>
    <row r="14" spans="1:13">
      <c r="L14" s="64" t="s">
        <v>204</v>
      </c>
      <c r="M14" s="64" t="s">
        <v>285</v>
      </c>
    </row>
    <row r="15" spans="1:13">
      <c r="A15" s="42" t="s">
        <v>148</v>
      </c>
      <c r="B15" s="43"/>
      <c r="C15" s="43"/>
      <c r="D15" s="43"/>
      <c r="L15" s="64" t="s">
        <v>205</v>
      </c>
      <c r="M15" s="64" t="s">
        <v>286</v>
      </c>
    </row>
    <row r="16" spans="1:13">
      <c r="A16" t="s">
        <v>149</v>
      </c>
      <c r="L16" s="64" t="s">
        <v>206</v>
      </c>
      <c r="M16" s="64" t="s">
        <v>287</v>
      </c>
    </row>
    <row r="17" spans="1:13">
      <c r="A17" t="s">
        <v>151</v>
      </c>
      <c r="L17" s="64" t="s">
        <v>207</v>
      </c>
      <c r="M17" s="64" t="s">
        <v>288</v>
      </c>
    </row>
    <row r="18" spans="1:13">
      <c r="A18" t="s">
        <v>150</v>
      </c>
      <c r="L18" s="64" t="s">
        <v>208</v>
      </c>
      <c r="M18" s="64" t="s">
        <v>289</v>
      </c>
    </row>
    <row r="19" spans="1:13">
      <c r="A19" t="s">
        <v>152</v>
      </c>
      <c r="L19" s="64" t="s">
        <v>209</v>
      </c>
      <c r="M19" s="64" t="s">
        <v>290</v>
      </c>
    </row>
    <row r="20" spans="1:13">
      <c r="A20" t="s">
        <v>153</v>
      </c>
      <c r="I20" s="65"/>
      <c r="L20" s="64" t="s">
        <v>210</v>
      </c>
      <c r="M20" s="64" t="s">
        <v>291</v>
      </c>
    </row>
    <row r="21" spans="1:13">
      <c r="A21" t="s">
        <v>156</v>
      </c>
      <c r="L21" s="64" t="s">
        <v>211</v>
      </c>
      <c r="M21" s="64" t="s">
        <v>292</v>
      </c>
    </row>
    <row r="22" spans="1:13">
      <c r="A22" t="s">
        <v>157</v>
      </c>
      <c r="L22" s="64" t="s">
        <v>212</v>
      </c>
      <c r="M22" s="64" t="s">
        <v>293</v>
      </c>
    </row>
    <row r="23" spans="1:13">
      <c r="A23" t="s">
        <v>159</v>
      </c>
      <c r="L23" s="64" t="s">
        <v>213</v>
      </c>
      <c r="M23" s="64" t="s">
        <v>294</v>
      </c>
    </row>
    <row r="24" spans="1:13" ht="16" thickBot="1">
      <c r="A24" t="s">
        <v>160</v>
      </c>
      <c r="L24" s="64" t="s">
        <v>214</v>
      </c>
      <c r="M24" s="64" t="s">
        <v>295</v>
      </c>
    </row>
    <row r="25" spans="1:13">
      <c r="A25" t="s">
        <v>161</v>
      </c>
      <c r="I25" s="46" t="s">
        <v>165</v>
      </c>
      <c r="J25" s="47"/>
      <c r="L25" s="64" t="s">
        <v>215</v>
      </c>
      <c r="M25" s="64" t="s">
        <v>296</v>
      </c>
    </row>
    <row r="26" spans="1:13" ht="16" thickBot="1">
      <c r="A26" t="s">
        <v>154</v>
      </c>
      <c r="I26" s="48" t="s">
        <v>169</v>
      </c>
      <c r="J26" s="49">
        <f>J28/'State Area'!Q9</f>
        <v>86.044166551216804</v>
      </c>
      <c r="L26" s="64" t="s">
        <v>216</v>
      </c>
      <c r="M26" s="64" t="s">
        <v>297</v>
      </c>
    </row>
    <row r="27" spans="1:13" ht="16" thickBot="1">
      <c r="A27" s="41">
        <f>(J27/J26)*(J29/J28)</f>
        <v>1.2861486339131383E-2</v>
      </c>
      <c r="B27" t="s">
        <v>155</v>
      </c>
      <c r="I27" s="48" t="s">
        <v>168</v>
      </c>
      <c r="J27" s="49">
        <f>J29/'State Area'!Q10</f>
        <v>64.487082451458548</v>
      </c>
      <c r="L27" s="64" t="s">
        <v>217</v>
      </c>
      <c r="M27" s="64" t="s">
        <v>298</v>
      </c>
    </row>
    <row r="28" spans="1:13">
      <c r="I28" s="48" t="s">
        <v>166</v>
      </c>
      <c r="J28" s="49">
        <f>'State Population'!Q6</f>
        <v>326687501</v>
      </c>
      <c r="L28" s="64" t="s">
        <v>218</v>
      </c>
      <c r="M28" s="64" t="s">
        <v>299</v>
      </c>
    </row>
    <row r="29" spans="1:13" ht="16" thickBot="1">
      <c r="A29" s="44" t="s">
        <v>158</v>
      </c>
      <c r="B29" s="45"/>
      <c r="I29" s="50" t="s">
        <v>167</v>
      </c>
      <c r="J29" s="51">
        <f>'State Population'!Q7</f>
        <v>5606249</v>
      </c>
      <c r="L29" s="64" t="s">
        <v>219</v>
      </c>
      <c r="M29" s="64" t="s">
        <v>300</v>
      </c>
    </row>
    <row r="30" spans="1:13">
      <c r="A30" t="s">
        <v>131</v>
      </c>
      <c r="I30" s="65" t="s">
        <v>164</v>
      </c>
      <c r="L30" s="64" t="s">
        <v>220</v>
      </c>
      <c r="M30" s="64" t="s">
        <v>301</v>
      </c>
    </row>
    <row r="31" spans="1:13">
      <c r="A31" t="s">
        <v>144</v>
      </c>
      <c r="L31" s="64" t="s">
        <v>221</v>
      </c>
      <c r="M31" s="64" t="s">
        <v>302</v>
      </c>
    </row>
    <row r="32" spans="1:13">
      <c r="A32" t="s">
        <v>132</v>
      </c>
      <c r="L32" s="64" t="s">
        <v>222</v>
      </c>
      <c r="M32" s="64" t="s">
        <v>303</v>
      </c>
    </row>
    <row r="33" spans="1:13">
      <c r="A33" s="1" t="s">
        <v>133</v>
      </c>
      <c r="L33" s="64" t="s">
        <v>223</v>
      </c>
      <c r="M33" s="64" t="s">
        <v>304</v>
      </c>
    </row>
    <row r="34" spans="1:13">
      <c r="A34" s="1" t="s">
        <v>134</v>
      </c>
      <c r="L34" s="64" t="s">
        <v>224</v>
      </c>
      <c r="M34" s="64" t="s">
        <v>305</v>
      </c>
    </row>
    <row r="35" spans="1:13">
      <c r="L35" s="64" t="s">
        <v>225</v>
      </c>
      <c r="M35" s="64" t="s">
        <v>306</v>
      </c>
    </row>
    <row r="36" spans="1:13">
      <c r="A36" t="s">
        <v>139</v>
      </c>
      <c r="L36" s="64" t="s">
        <v>226</v>
      </c>
      <c r="M36" s="64" t="s">
        <v>307</v>
      </c>
    </row>
    <row r="37" spans="1:13">
      <c r="A37" t="s">
        <v>140</v>
      </c>
      <c r="L37" s="64" t="s">
        <v>227</v>
      </c>
      <c r="M37" s="64" t="s">
        <v>308</v>
      </c>
    </row>
    <row r="38" spans="1:13">
      <c r="A38" t="s">
        <v>141</v>
      </c>
      <c r="L38" s="64" t="s">
        <v>228</v>
      </c>
      <c r="M38" s="64" t="s">
        <v>309</v>
      </c>
    </row>
    <row r="39" spans="1:13">
      <c r="A39" t="s">
        <v>142</v>
      </c>
      <c r="L39" s="64" t="s">
        <v>229</v>
      </c>
      <c r="M39" s="64" t="s">
        <v>310</v>
      </c>
    </row>
    <row r="40" spans="1:13">
      <c r="A40" t="s">
        <v>143</v>
      </c>
      <c r="L40" s="64" t="s">
        <v>230</v>
      </c>
      <c r="M40" s="64" t="s">
        <v>311</v>
      </c>
    </row>
    <row r="41" spans="1:13">
      <c r="L41" s="64" t="s">
        <v>231</v>
      </c>
      <c r="M41" s="64" t="s">
        <v>312</v>
      </c>
    </row>
    <row r="42" spans="1:13">
      <c r="A42" s="1" t="s">
        <v>145</v>
      </c>
      <c r="L42" s="64" t="s">
        <v>232</v>
      </c>
      <c r="M42" s="64" t="s">
        <v>313</v>
      </c>
    </row>
    <row r="43" spans="1:13">
      <c r="A43" t="s">
        <v>146</v>
      </c>
      <c r="L43" s="64" t="s">
        <v>233</v>
      </c>
      <c r="M43" s="64" t="s">
        <v>314</v>
      </c>
    </row>
    <row r="44" spans="1:13">
      <c r="L44" s="64" t="s">
        <v>234</v>
      </c>
      <c r="M44" s="64" t="s">
        <v>315</v>
      </c>
    </row>
    <row r="45" spans="1:13">
      <c r="L45" s="64" t="s">
        <v>235</v>
      </c>
      <c r="M45" s="64" t="s">
        <v>316</v>
      </c>
    </row>
    <row r="46" spans="1:13">
      <c r="L46" s="64" t="s">
        <v>236</v>
      </c>
      <c r="M46" s="64" t="s">
        <v>317</v>
      </c>
    </row>
    <row r="47" spans="1:13">
      <c r="L47" s="64" t="s">
        <v>237</v>
      </c>
      <c r="M47" s="64" t="s">
        <v>318</v>
      </c>
    </row>
    <row r="48" spans="1:13">
      <c r="L48" s="64" t="s">
        <v>238</v>
      </c>
      <c r="M48" s="64" t="s">
        <v>319</v>
      </c>
    </row>
    <row r="49" spans="12:13">
      <c r="L49" s="64" t="s">
        <v>239</v>
      </c>
      <c r="M49" s="64" t="s">
        <v>320</v>
      </c>
    </row>
    <row r="50" spans="12:13">
      <c r="L50" s="64" t="s">
        <v>240</v>
      </c>
      <c r="M50" s="64" t="s">
        <v>321</v>
      </c>
    </row>
    <row r="51" spans="12:13">
      <c r="L51" s="64" t="s">
        <v>241</v>
      </c>
      <c r="M51" s="64" t="s">
        <v>322</v>
      </c>
    </row>
  </sheetData>
  <hyperlinks>
    <hyperlink ref="B6" r:id="rId1" xr:uid="{CEFE1835-A0BF-43D4-BBCD-8BA6A95E4DB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A9C63-C330-3248-A95B-140F18C0CB79}">
  <dimension ref="A1:Q58"/>
  <sheetViews>
    <sheetView topLeftCell="B1" workbookViewId="0">
      <selection activeCell="Q8" sqref="Q8"/>
    </sheetView>
  </sheetViews>
  <sheetFormatPr baseColWidth="10" defaultRowHeight="15"/>
  <cols>
    <col min="15" max="15" width="15.5" bestFit="1" customWidth="1"/>
    <col min="16" max="16" width="33.5" bestFit="1" customWidth="1"/>
  </cols>
  <sheetData>
    <row r="1" spans="1:17">
      <c r="A1" t="s">
        <v>171</v>
      </c>
      <c r="B1" t="s">
        <v>172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  <c r="J1" t="s">
        <v>180</v>
      </c>
      <c r="K1" t="s">
        <v>181</v>
      </c>
      <c r="L1" t="s">
        <v>182</v>
      </c>
      <c r="M1" t="s">
        <v>183</v>
      </c>
      <c r="N1" t="s">
        <v>184</v>
      </c>
      <c r="O1" t="s">
        <v>185</v>
      </c>
    </row>
    <row r="2" spans="1:17">
      <c r="A2">
        <v>10</v>
      </c>
      <c r="B2">
        <v>0</v>
      </c>
      <c r="C2">
        <v>0</v>
      </c>
      <c r="D2">
        <v>0</v>
      </c>
      <c r="E2" t="s">
        <v>186</v>
      </c>
      <c r="F2">
        <v>309321666</v>
      </c>
      <c r="G2">
        <v>311556874</v>
      </c>
      <c r="H2">
        <v>313830990</v>
      </c>
      <c r="I2">
        <v>315993715</v>
      </c>
      <c r="J2">
        <v>318301008</v>
      </c>
      <c r="K2">
        <v>320635163</v>
      </c>
      <c r="L2">
        <v>322941311</v>
      </c>
      <c r="M2">
        <v>324985539</v>
      </c>
      <c r="N2">
        <v>326687501</v>
      </c>
      <c r="O2">
        <v>328239523</v>
      </c>
      <c r="P2" s="56"/>
      <c r="Q2" s="57"/>
    </row>
    <row r="3" spans="1:17">
      <c r="A3">
        <v>20</v>
      </c>
      <c r="B3">
        <v>1</v>
      </c>
      <c r="C3">
        <v>0</v>
      </c>
      <c r="D3">
        <v>0</v>
      </c>
      <c r="E3" t="s">
        <v>187</v>
      </c>
      <c r="F3">
        <v>55380134</v>
      </c>
      <c r="G3">
        <v>55604223</v>
      </c>
      <c r="H3">
        <v>55775216</v>
      </c>
      <c r="I3">
        <v>55901806</v>
      </c>
      <c r="J3">
        <v>56006011</v>
      </c>
      <c r="K3">
        <v>56034684</v>
      </c>
      <c r="L3">
        <v>56042330</v>
      </c>
      <c r="M3">
        <v>56059240</v>
      </c>
      <c r="N3">
        <v>56046620</v>
      </c>
      <c r="O3">
        <v>55982803</v>
      </c>
      <c r="P3" s="58"/>
      <c r="Q3" s="57"/>
    </row>
    <row r="4" spans="1:17">
      <c r="A4">
        <v>20</v>
      </c>
      <c r="B4">
        <v>2</v>
      </c>
      <c r="C4">
        <v>0</v>
      </c>
      <c r="D4">
        <v>0</v>
      </c>
      <c r="E4" t="s">
        <v>188</v>
      </c>
      <c r="F4">
        <v>66974416</v>
      </c>
      <c r="G4">
        <v>67157800</v>
      </c>
      <c r="H4">
        <v>67336743</v>
      </c>
      <c r="I4">
        <v>67560379</v>
      </c>
      <c r="J4">
        <v>67745167</v>
      </c>
      <c r="K4">
        <v>67860583</v>
      </c>
      <c r="L4">
        <v>67987540</v>
      </c>
      <c r="M4">
        <v>68126781</v>
      </c>
      <c r="N4">
        <v>68236628</v>
      </c>
      <c r="O4">
        <v>68329004</v>
      </c>
      <c r="P4" s="58"/>
      <c r="Q4" s="57"/>
    </row>
    <row r="5" spans="1:17">
      <c r="A5">
        <v>20</v>
      </c>
      <c r="B5">
        <v>3</v>
      </c>
      <c r="C5">
        <v>0</v>
      </c>
      <c r="D5">
        <v>0</v>
      </c>
      <c r="E5" t="s">
        <v>189</v>
      </c>
      <c r="F5">
        <v>114866680</v>
      </c>
      <c r="G5">
        <v>116006522</v>
      </c>
      <c r="H5">
        <v>117241208</v>
      </c>
      <c r="I5">
        <v>118364400</v>
      </c>
      <c r="J5">
        <v>119624037</v>
      </c>
      <c r="K5">
        <v>120997341</v>
      </c>
      <c r="L5">
        <v>122351760</v>
      </c>
      <c r="M5">
        <v>123542189</v>
      </c>
      <c r="N5">
        <v>124569433</v>
      </c>
      <c r="O5">
        <v>125580448</v>
      </c>
      <c r="P5" s="58"/>
      <c r="Q5" s="57"/>
    </row>
    <row r="6" spans="1:17">
      <c r="A6">
        <v>20</v>
      </c>
      <c r="B6">
        <v>4</v>
      </c>
      <c r="C6">
        <v>0</v>
      </c>
      <c r="D6">
        <v>0</v>
      </c>
      <c r="E6" t="s">
        <v>190</v>
      </c>
      <c r="F6">
        <v>72100436</v>
      </c>
      <c r="G6">
        <v>72788329</v>
      </c>
      <c r="H6">
        <v>73477823</v>
      </c>
      <c r="I6">
        <v>74167130</v>
      </c>
      <c r="J6">
        <v>74925793</v>
      </c>
      <c r="K6">
        <v>75742555</v>
      </c>
      <c r="L6">
        <v>76559681</v>
      </c>
      <c r="M6">
        <v>77257329</v>
      </c>
      <c r="N6">
        <v>77834820</v>
      </c>
      <c r="O6">
        <v>78347268</v>
      </c>
      <c r="P6" s="59" t="s">
        <v>271</v>
      </c>
      <c r="Q6" s="60">
        <f>SUMIF(E:E, "United States", N:N)</f>
        <v>326687501</v>
      </c>
    </row>
    <row r="7" spans="1:17">
      <c r="A7">
        <v>40</v>
      </c>
      <c r="B7">
        <v>3</v>
      </c>
      <c r="C7">
        <v>6</v>
      </c>
      <c r="D7">
        <v>1</v>
      </c>
      <c r="E7" t="s">
        <v>191</v>
      </c>
      <c r="F7">
        <v>4785437</v>
      </c>
      <c r="G7">
        <v>4799069</v>
      </c>
      <c r="H7">
        <v>4815588</v>
      </c>
      <c r="I7">
        <v>4830081</v>
      </c>
      <c r="J7">
        <v>4841799</v>
      </c>
      <c r="K7">
        <v>4852347</v>
      </c>
      <c r="L7">
        <v>4863525</v>
      </c>
      <c r="M7">
        <v>4874486</v>
      </c>
      <c r="N7">
        <v>4887681</v>
      </c>
      <c r="O7">
        <v>4903185</v>
      </c>
      <c r="P7" s="61" t="s">
        <v>272</v>
      </c>
      <c r="Q7" s="62">
        <f>SUMIF(E:E,About!B1,'State Population'!N:N)</f>
        <v>5606249</v>
      </c>
    </row>
    <row r="8" spans="1:17">
      <c r="A8">
        <v>40</v>
      </c>
      <c r="B8">
        <v>4</v>
      </c>
      <c r="C8">
        <v>9</v>
      </c>
      <c r="D8">
        <v>2</v>
      </c>
      <c r="E8" t="s">
        <v>192</v>
      </c>
      <c r="F8">
        <v>713910</v>
      </c>
      <c r="G8">
        <v>722128</v>
      </c>
      <c r="H8">
        <v>730443</v>
      </c>
      <c r="I8">
        <v>737068</v>
      </c>
      <c r="J8">
        <v>736283</v>
      </c>
      <c r="K8">
        <v>737498</v>
      </c>
      <c r="L8">
        <v>741456</v>
      </c>
      <c r="M8">
        <v>739700</v>
      </c>
      <c r="N8">
        <v>735139</v>
      </c>
      <c r="O8">
        <v>731545</v>
      </c>
    </row>
    <row r="9" spans="1:17">
      <c r="A9">
        <v>40</v>
      </c>
      <c r="B9">
        <v>4</v>
      </c>
      <c r="C9">
        <v>8</v>
      </c>
      <c r="D9">
        <v>4</v>
      </c>
      <c r="E9" t="s">
        <v>193</v>
      </c>
      <c r="F9">
        <v>6407172</v>
      </c>
      <c r="G9">
        <v>6472643</v>
      </c>
      <c r="H9">
        <v>6554978</v>
      </c>
      <c r="I9">
        <v>6632764</v>
      </c>
      <c r="J9">
        <v>6730413</v>
      </c>
      <c r="K9">
        <v>6829676</v>
      </c>
      <c r="L9">
        <v>6941072</v>
      </c>
      <c r="M9">
        <v>7044008</v>
      </c>
      <c r="N9">
        <v>7158024</v>
      </c>
      <c r="O9">
        <v>7278717</v>
      </c>
    </row>
    <row r="10" spans="1:17">
      <c r="A10">
        <v>40</v>
      </c>
      <c r="B10">
        <v>3</v>
      </c>
      <c r="C10">
        <v>7</v>
      </c>
      <c r="D10">
        <v>5</v>
      </c>
      <c r="E10" t="s">
        <v>194</v>
      </c>
      <c r="F10">
        <v>2921964</v>
      </c>
      <c r="G10">
        <v>2940667</v>
      </c>
      <c r="H10">
        <v>2952164</v>
      </c>
      <c r="I10">
        <v>2959400</v>
      </c>
      <c r="J10">
        <v>2967392</v>
      </c>
      <c r="K10">
        <v>2978048</v>
      </c>
      <c r="L10">
        <v>2989918</v>
      </c>
      <c r="M10">
        <v>3001345</v>
      </c>
      <c r="N10">
        <v>3009733</v>
      </c>
      <c r="O10">
        <v>3017804</v>
      </c>
    </row>
    <row r="11" spans="1:17">
      <c r="A11">
        <v>40</v>
      </c>
      <c r="B11">
        <v>4</v>
      </c>
      <c r="C11">
        <v>9</v>
      </c>
      <c r="D11">
        <v>6</v>
      </c>
      <c r="E11" t="s">
        <v>195</v>
      </c>
      <c r="F11">
        <v>37319502</v>
      </c>
      <c r="G11">
        <v>37638369</v>
      </c>
      <c r="H11">
        <v>37948800</v>
      </c>
      <c r="I11">
        <v>38260787</v>
      </c>
      <c r="J11">
        <v>38596972</v>
      </c>
      <c r="K11">
        <v>38918045</v>
      </c>
      <c r="L11">
        <v>39167117</v>
      </c>
      <c r="M11">
        <v>39358497</v>
      </c>
      <c r="N11">
        <v>39461588</v>
      </c>
      <c r="O11">
        <v>39512223</v>
      </c>
    </row>
    <row r="12" spans="1:17">
      <c r="A12">
        <v>40</v>
      </c>
      <c r="B12">
        <v>4</v>
      </c>
      <c r="C12">
        <v>8</v>
      </c>
      <c r="D12">
        <v>8</v>
      </c>
      <c r="E12" t="s">
        <v>196</v>
      </c>
      <c r="F12">
        <v>5047349</v>
      </c>
      <c r="G12">
        <v>5121108</v>
      </c>
      <c r="H12">
        <v>5192647</v>
      </c>
      <c r="I12">
        <v>5269035</v>
      </c>
      <c r="J12">
        <v>5350101</v>
      </c>
      <c r="K12">
        <v>5450623</v>
      </c>
      <c r="L12">
        <v>5539215</v>
      </c>
      <c r="M12">
        <v>5611885</v>
      </c>
      <c r="N12">
        <v>5691287</v>
      </c>
      <c r="O12">
        <v>5758736</v>
      </c>
    </row>
    <row r="13" spans="1:17">
      <c r="A13">
        <v>40</v>
      </c>
      <c r="B13">
        <v>1</v>
      </c>
      <c r="C13">
        <v>1</v>
      </c>
      <c r="D13">
        <v>9</v>
      </c>
      <c r="E13" t="s">
        <v>197</v>
      </c>
      <c r="F13">
        <v>3579114</v>
      </c>
      <c r="G13">
        <v>3588283</v>
      </c>
      <c r="H13">
        <v>3594547</v>
      </c>
      <c r="I13">
        <v>3594841</v>
      </c>
      <c r="J13">
        <v>3594524</v>
      </c>
      <c r="K13">
        <v>3587122</v>
      </c>
      <c r="L13">
        <v>3578141</v>
      </c>
      <c r="M13">
        <v>3573297</v>
      </c>
      <c r="N13">
        <v>3571520</v>
      </c>
      <c r="O13">
        <v>3565287</v>
      </c>
    </row>
    <row r="14" spans="1:17">
      <c r="A14">
        <v>40</v>
      </c>
      <c r="B14">
        <v>3</v>
      </c>
      <c r="C14">
        <v>5</v>
      </c>
      <c r="D14">
        <v>10</v>
      </c>
      <c r="E14" t="s">
        <v>198</v>
      </c>
      <c r="F14">
        <v>899593</v>
      </c>
      <c r="G14">
        <v>907381</v>
      </c>
      <c r="H14">
        <v>915179</v>
      </c>
      <c r="I14">
        <v>923576</v>
      </c>
      <c r="J14">
        <v>932487</v>
      </c>
      <c r="K14">
        <v>941252</v>
      </c>
      <c r="L14">
        <v>948921</v>
      </c>
      <c r="M14">
        <v>956823</v>
      </c>
      <c r="N14">
        <v>965479</v>
      </c>
      <c r="O14">
        <v>973764</v>
      </c>
    </row>
    <row r="15" spans="1:17">
      <c r="A15">
        <v>40</v>
      </c>
      <c r="B15">
        <v>3</v>
      </c>
      <c r="C15">
        <v>5</v>
      </c>
      <c r="D15">
        <v>11</v>
      </c>
      <c r="E15" t="s">
        <v>199</v>
      </c>
      <c r="F15">
        <v>605226</v>
      </c>
      <c r="G15">
        <v>619800</v>
      </c>
      <c r="H15">
        <v>634924</v>
      </c>
      <c r="I15">
        <v>650581</v>
      </c>
      <c r="J15">
        <v>662328</v>
      </c>
      <c r="K15">
        <v>675400</v>
      </c>
      <c r="L15">
        <v>685815</v>
      </c>
      <c r="M15">
        <v>694906</v>
      </c>
      <c r="N15">
        <v>701547</v>
      </c>
      <c r="O15">
        <v>705749</v>
      </c>
    </row>
    <row r="16" spans="1:17">
      <c r="A16">
        <v>40</v>
      </c>
      <c r="B16">
        <v>3</v>
      </c>
      <c r="C16">
        <v>5</v>
      </c>
      <c r="D16">
        <v>12</v>
      </c>
      <c r="E16" t="s">
        <v>200</v>
      </c>
      <c r="F16">
        <v>18845537</v>
      </c>
      <c r="G16">
        <v>19053237</v>
      </c>
      <c r="H16">
        <v>19297822</v>
      </c>
      <c r="I16">
        <v>19545621</v>
      </c>
      <c r="J16">
        <v>19845911</v>
      </c>
      <c r="K16">
        <v>20209042</v>
      </c>
      <c r="L16">
        <v>20613477</v>
      </c>
      <c r="M16">
        <v>20963613</v>
      </c>
      <c r="N16">
        <v>21244317</v>
      </c>
      <c r="O16">
        <v>21477737</v>
      </c>
    </row>
    <row r="17" spans="1:15">
      <c r="A17">
        <v>40</v>
      </c>
      <c r="B17">
        <v>3</v>
      </c>
      <c r="C17">
        <v>5</v>
      </c>
      <c r="D17">
        <v>13</v>
      </c>
      <c r="E17" t="s">
        <v>201</v>
      </c>
      <c r="F17">
        <v>9711881</v>
      </c>
      <c r="G17">
        <v>9802431</v>
      </c>
      <c r="H17">
        <v>9901430</v>
      </c>
      <c r="I17">
        <v>9972479</v>
      </c>
      <c r="J17">
        <v>10067278</v>
      </c>
      <c r="K17">
        <v>10178447</v>
      </c>
      <c r="L17">
        <v>10301890</v>
      </c>
      <c r="M17">
        <v>10410330</v>
      </c>
      <c r="N17">
        <v>10511131</v>
      </c>
      <c r="O17">
        <v>10617423</v>
      </c>
    </row>
    <row r="18" spans="1:15">
      <c r="A18">
        <v>40</v>
      </c>
      <c r="B18">
        <v>4</v>
      </c>
      <c r="C18">
        <v>9</v>
      </c>
      <c r="D18">
        <v>15</v>
      </c>
      <c r="E18" t="s">
        <v>202</v>
      </c>
      <c r="F18">
        <v>1363963</v>
      </c>
      <c r="G18">
        <v>1379329</v>
      </c>
      <c r="H18">
        <v>1394804</v>
      </c>
      <c r="I18">
        <v>1408243</v>
      </c>
      <c r="J18">
        <v>1414538</v>
      </c>
      <c r="K18">
        <v>1422052</v>
      </c>
      <c r="L18">
        <v>1427559</v>
      </c>
      <c r="M18">
        <v>1424393</v>
      </c>
      <c r="N18">
        <v>1420593</v>
      </c>
      <c r="O18">
        <v>1415872</v>
      </c>
    </row>
    <row r="19" spans="1:15">
      <c r="A19">
        <v>40</v>
      </c>
      <c r="B19">
        <v>4</v>
      </c>
      <c r="C19">
        <v>8</v>
      </c>
      <c r="D19">
        <v>16</v>
      </c>
      <c r="E19" t="s">
        <v>203</v>
      </c>
      <c r="F19">
        <v>1570746</v>
      </c>
      <c r="G19">
        <v>1583910</v>
      </c>
      <c r="H19">
        <v>1595324</v>
      </c>
      <c r="I19">
        <v>1611206</v>
      </c>
      <c r="J19">
        <v>1631112</v>
      </c>
      <c r="K19">
        <v>1651059</v>
      </c>
      <c r="L19">
        <v>1682380</v>
      </c>
      <c r="M19">
        <v>1717715</v>
      </c>
      <c r="N19">
        <v>1750536</v>
      </c>
      <c r="O19">
        <v>1787065</v>
      </c>
    </row>
    <row r="20" spans="1:15">
      <c r="A20">
        <v>40</v>
      </c>
      <c r="B20">
        <v>2</v>
      </c>
      <c r="C20">
        <v>3</v>
      </c>
      <c r="D20">
        <v>17</v>
      </c>
      <c r="E20" t="s">
        <v>204</v>
      </c>
      <c r="F20">
        <v>12840503</v>
      </c>
      <c r="G20">
        <v>12867454</v>
      </c>
      <c r="H20">
        <v>12882510</v>
      </c>
      <c r="I20">
        <v>12895129</v>
      </c>
      <c r="J20">
        <v>12884493</v>
      </c>
      <c r="K20">
        <v>12858913</v>
      </c>
      <c r="L20">
        <v>12820527</v>
      </c>
      <c r="M20">
        <v>12778828</v>
      </c>
      <c r="N20">
        <v>12723071</v>
      </c>
      <c r="O20">
        <v>12671821</v>
      </c>
    </row>
    <row r="21" spans="1:15">
      <c r="A21">
        <v>40</v>
      </c>
      <c r="B21">
        <v>2</v>
      </c>
      <c r="C21">
        <v>3</v>
      </c>
      <c r="D21">
        <v>18</v>
      </c>
      <c r="E21" t="s">
        <v>205</v>
      </c>
      <c r="F21">
        <v>6490432</v>
      </c>
      <c r="G21">
        <v>6516528</v>
      </c>
      <c r="H21">
        <v>6537703</v>
      </c>
      <c r="I21">
        <v>6568713</v>
      </c>
      <c r="J21">
        <v>6593644</v>
      </c>
      <c r="K21">
        <v>6608422</v>
      </c>
      <c r="L21">
        <v>6634304</v>
      </c>
      <c r="M21">
        <v>6658078</v>
      </c>
      <c r="N21">
        <v>6695497</v>
      </c>
      <c r="O21">
        <v>6732219</v>
      </c>
    </row>
    <row r="22" spans="1:15">
      <c r="A22">
        <v>40</v>
      </c>
      <c r="B22">
        <v>2</v>
      </c>
      <c r="C22">
        <v>4</v>
      </c>
      <c r="D22">
        <v>19</v>
      </c>
      <c r="E22" t="s">
        <v>206</v>
      </c>
      <c r="F22">
        <v>3050745</v>
      </c>
      <c r="G22">
        <v>3066336</v>
      </c>
      <c r="H22">
        <v>3076190</v>
      </c>
      <c r="I22">
        <v>3092997</v>
      </c>
      <c r="J22">
        <v>3109350</v>
      </c>
      <c r="K22">
        <v>3120960</v>
      </c>
      <c r="L22">
        <v>3131371</v>
      </c>
      <c r="M22">
        <v>3141550</v>
      </c>
      <c r="N22">
        <v>3148618</v>
      </c>
      <c r="O22">
        <v>3155070</v>
      </c>
    </row>
    <row r="23" spans="1:15">
      <c r="A23">
        <v>40</v>
      </c>
      <c r="B23">
        <v>2</v>
      </c>
      <c r="C23">
        <v>4</v>
      </c>
      <c r="D23">
        <v>20</v>
      </c>
      <c r="E23" t="s">
        <v>207</v>
      </c>
      <c r="F23">
        <v>2858190</v>
      </c>
      <c r="G23">
        <v>2869225</v>
      </c>
      <c r="H23">
        <v>2885257</v>
      </c>
      <c r="I23">
        <v>2893212</v>
      </c>
      <c r="J23">
        <v>2900475</v>
      </c>
      <c r="K23">
        <v>2909011</v>
      </c>
      <c r="L23">
        <v>2910844</v>
      </c>
      <c r="M23">
        <v>2908718</v>
      </c>
      <c r="N23">
        <v>2911359</v>
      </c>
      <c r="O23">
        <v>2913314</v>
      </c>
    </row>
    <row r="24" spans="1:15">
      <c r="A24">
        <v>40</v>
      </c>
      <c r="B24">
        <v>3</v>
      </c>
      <c r="C24">
        <v>6</v>
      </c>
      <c r="D24">
        <v>21</v>
      </c>
      <c r="E24" t="s">
        <v>208</v>
      </c>
      <c r="F24">
        <v>4348181</v>
      </c>
      <c r="G24">
        <v>4369821</v>
      </c>
      <c r="H24">
        <v>4386346</v>
      </c>
      <c r="I24">
        <v>4404659</v>
      </c>
      <c r="J24">
        <v>4414349</v>
      </c>
      <c r="K24">
        <v>4425976</v>
      </c>
      <c r="L24">
        <v>4438182</v>
      </c>
      <c r="M24">
        <v>4452268</v>
      </c>
      <c r="N24">
        <v>4461153</v>
      </c>
      <c r="O24">
        <v>4467673</v>
      </c>
    </row>
    <row r="25" spans="1:15">
      <c r="A25">
        <v>40</v>
      </c>
      <c r="B25">
        <v>3</v>
      </c>
      <c r="C25">
        <v>7</v>
      </c>
      <c r="D25">
        <v>22</v>
      </c>
      <c r="E25" t="s">
        <v>209</v>
      </c>
      <c r="F25">
        <v>4544532</v>
      </c>
      <c r="G25">
        <v>4575625</v>
      </c>
      <c r="H25">
        <v>4600972</v>
      </c>
      <c r="I25">
        <v>4624527</v>
      </c>
      <c r="J25">
        <v>4644013</v>
      </c>
      <c r="K25">
        <v>4664628</v>
      </c>
      <c r="L25">
        <v>4678135</v>
      </c>
      <c r="M25">
        <v>4670560</v>
      </c>
      <c r="N25">
        <v>4659690</v>
      </c>
      <c r="O25">
        <v>4648794</v>
      </c>
    </row>
    <row r="26" spans="1:15">
      <c r="A26">
        <v>40</v>
      </c>
      <c r="B26">
        <v>1</v>
      </c>
      <c r="C26">
        <v>1</v>
      </c>
      <c r="D26">
        <v>23</v>
      </c>
      <c r="E26" t="s">
        <v>210</v>
      </c>
      <c r="F26">
        <v>1327629</v>
      </c>
      <c r="G26">
        <v>1328284</v>
      </c>
      <c r="H26">
        <v>1327729</v>
      </c>
      <c r="I26">
        <v>1328009</v>
      </c>
      <c r="J26">
        <v>1330513</v>
      </c>
      <c r="K26">
        <v>1328262</v>
      </c>
      <c r="L26">
        <v>1331317</v>
      </c>
      <c r="M26">
        <v>1334612</v>
      </c>
      <c r="N26">
        <v>1339057</v>
      </c>
      <c r="O26">
        <v>1344212</v>
      </c>
    </row>
    <row r="27" spans="1:15">
      <c r="A27">
        <v>40</v>
      </c>
      <c r="B27">
        <v>3</v>
      </c>
      <c r="C27">
        <v>5</v>
      </c>
      <c r="D27">
        <v>24</v>
      </c>
      <c r="E27" t="s">
        <v>211</v>
      </c>
      <c r="F27">
        <v>5788645</v>
      </c>
      <c r="G27">
        <v>5839419</v>
      </c>
      <c r="H27">
        <v>5886992</v>
      </c>
      <c r="I27">
        <v>5923188</v>
      </c>
      <c r="J27">
        <v>5957283</v>
      </c>
      <c r="K27">
        <v>5985562</v>
      </c>
      <c r="L27">
        <v>6003323</v>
      </c>
      <c r="M27">
        <v>6023868</v>
      </c>
      <c r="N27">
        <v>6035802</v>
      </c>
      <c r="O27">
        <v>6045680</v>
      </c>
    </row>
    <row r="28" spans="1:15">
      <c r="A28">
        <v>40</v>
      </c>
      <c r="B28">
        <v>1</v>
      </c>
      <c r="C28">
        <v>1</v>
      </c>
      <c r="D28">
        <v>25</v>
      </c>
      <c r="E28" t="s">
        <v>212</v>
      </c>
      <c r="F28">
        <v>6566307</v>
      </c>
      <c r="G28">
        <v>6613583</v>
      </c>
      <c r="H28">
        <v>6663005</v>
      </c>
      <c r="I28">
        <v>6713315</v>
      </c>
      <c r="J28">
        <v>6762596</v>
      </c>
      <c r="K28">
        <v>6794228</v>
      </c>
      <c r="L28">
        <v>6823608</v>
      </c>
      <c r="M28">
        <v>6859789</v>
      </c>
      <c r="N28">
        <v>6882635</v>
      </c>
      <c r="O28">
        <v>6892503</v>
      </c>
    </row>
    <row r="29" spans="1:15">
      <c r="A29">
        <v>40</v>
      </c>
      <c r="B29">
        <v>2</v>
      </c>
      <c r="C29">
        <v>3</v>
      </c>
      <c r="D29">
        <v>26</v>
      </c>
      <c r="E29" t="s">
        <v>213</v>
      </c>
      <c r="F29">
        <v>9877510</v>
      </c>
      <c r="G29">
        <v>9882412</v>
      </c>
      <c r="H29">
        <v>9897145</v>
      </c>
      <c r="I29">
        <v>9913065</v>
      </c>
      <c r="J29">
        <v>9929848</v>
      </c>
      <c r="K29">
        <v>9931715</v>
      </c>
      <c r="L29">
        <v>9950571</v>
      </c>
      <c r="M29">
        <v>9973114</v>
      </c>
      <c r="N29">
        <v>9984072</v>
      </c>
      <c r="O29">
        <v>9986857</v>
      </c>
    </row>
    <row r="30" spans="1:15">
      <c r="A30">
        <v>40</v>
      </c>
      <c r="B30">
        <v>2</v>
      </c>
      <c r="C30">
        <v>4</v>
      </c>
      <c r="D30">
        <v>27</v>
      </c>
      <c r="E30" t="s">
        <v>214</v>
      </c>
      <c r="F30">
        <v>5310828</v>
      </c>
      <c r="G30">
        <v>5346143</v>
      </c>
      <c r="H30">
        <v>5376643</v>
      </c>
      <c r="I30">
        <v>5413479</v>
      </c>
      <c r="J30">
        <v>5451079</v>
      </c>
      <c r="K30">
        <v>5482032</v>
      </c>
      <c r="L30">
        <v>5522744</v>
      </c>
      <c r="M30">
        <v>5566230</v>
      </c>
      <c r="N30">
        <v>5606249</v>
      </c>
      <c r="O30">
        <v>5639632</v>
      </c>
    </row>
    <row r="31" spans="1:15">
      <c r="A31">
        <v>40</v>
      </c>
      <c r="B31">
        <v>3</v>
      </c>
      <c r="C31">
        <v>6</v>
      </c>
      <c r="D31">
        <v>28</v>
      </c>
      <c r="E31" t="s">
        <v>215</v>
      </c>
      <c r="F31">
        <v>2970548</v>
      </c>
      <c r="G31">
        <v>2978731</v>
      </c>
      <c r="H31">
        <v>2983816</v>
      </c>
      <c r="I31">
        <v>2988711</v>
      </c>
      <c r="J31">
        <v>2990468</v>
      </c>
      <c r="K31">
        <v>2988471</v>
      </c>
      <c r="L31">
        <v>2987938</v>
      </c>
      <c r="M31">
        <v>2988510</v>
      </c>
      <c r="N31">
        <v>2981020</v>
      </c>
      <c r="O31">
        <v>2976149</v>
      </c>
    </row>
    <row r="32" spans="1:15">
      <c r="A32">
        <v>40</v>
      </c>
      <c r="B32">
        <v>2</v>
      </c>
      <c r="C32">
        <v>4</v>
      </c>
      <c r="D32">
        <v>29</v>
      </c>
      <c r="E32" t="s">
        <v>216</v>
      </c>
      <c r="F32">
        <v>5995974</v>
      </c>
      <c r="G32">
        <v>6010275</v>
      </c>
      <c r="H32">
        <v>6024367</v>
      </c>
      <c r="I32">
        <v>6040715</v>
      </c>
      <c r="J32">
        <v>6056202</v>
      </c>
      <c r="K32">
        <v>6071732</v>
      </c>
      <c r="L32">
        <v>6087135</v>
      </c>
      <c r="M32">
        <v>6106670</v>
      </c>
      <c r="N32">
        <v>6121623</v>
      </c>
      <c r="O32">
        <v>6137428</v>
      </c>
    </row>
    <row r="33" spans="1:15">
      <c r="A33">
        <v>40</v>
      </c>
      <c r="B33">
        <v>4</v>
      </c>
      <c r="C33">
        <v>8</v>
      </c>
      <c r="D33">
        <v>30</v>
      </c>
      <c r="E33" t="s">
        <v>217</v>
      </c>
      <c r="F33">
        <v>990697</v>
      </c>
      <c r="G33">
        <v>997316</v>
      </c>
      <c r="H33">
        <v>1003783</v>
      </c>
      <c r="I33">
        <v>1013569</v>
      </c>
      <c r="J33">
        <v>1021869</v>
      </c>
      <c r="K33">
        <v>1030475</v>
      </c>
      <c r="L33">
        <v>1040859</v>
      </c>
      <c r="M33">
        <v>1052482</v>
      </c>
      <c r="N33">
        <v>1060665</v>
      </c>
      <c r="O33">
        <v>1068778</v>
      </c>
    </row>
    <row r="34" spans="1:15">
      <c r="A34">
        <v>40</v>
      </c>
      <c r="B34">
        <v>2</v>
      </c>
      <c r="C34">
        <v>4</v>
      </c>
      <c r="D34">
        <v>31</v>
      </c>
      <c r="E34" t="s">
        <v>218</v>
      </c>
      <c r="F34">
        <v>1829542</v>
      </c>
      <c r="G34">
        <v>1840672</v>
      </c>
      <c r="H34">
        <v>1853303</v>
      </c>
      <c r="I34">
        <v>1865279</v>
      </c>
      <c r="J34">
        <v>1879321</v>
      </c>
      <c r="K34">
        <v>1891277</v>
      </c>
      <c r="L34">
        <v>1905616</v>
      </c>
      <c r="M34">
        <v>1915947</v>
      </c>
      <c r="N34">
        <v>1925614</v>
      </c>
      <c r="O34">
        <v>1934408</v>
      </c>
    </row>
    <row r="35" spans="1:15">
      <c r="A35">
        <v>40</v>
      </c>
      <c r="B35">
        <v>4</v>
      </c>
      <c r="C35">
        <v>8</v>
      </c>
      <c r="D35">
        <v>32</v>
      </c>
      <c r="E35" t="s">
        <v>219</v>
      </c>
      <c r="F35">
        <v>2702405</v>
      </c>
      <c r="G35">
        <v>2712730</v>
      </c>
      <c r="H35">
        <v>2743996</v>
      </c>
      <c r="I35">
        <v>2775970</v>
      </c>
      <c r="J35">
        <v>2817628</v>
      </c>
      <c r="K35">
        <v>2866939</v>
      </c>
      <c r="L35">
        <v>2917563</v>
      </c>
      <c r="M35">
        <v>2969905</v>
      </c>
      <c r="N35">
        <v>3027341</v>
      </c>
      <c r="O35">
        <v>3080156</v>
      </c>
    </row>
    <row r="36" spans="1:15">
      <c r="A36">
        <v>40</v>
      </c>
      <c r="B36">
        <v>1</v>
      </c>
      <c r="C36">
        <v>1</v>
      </c>
      <c r="D36">
        <v>33</v>
      </c>
      <c r="E36" t="s">
        <v>220</v>
      </c>
      <c r="F36">
        <v>1316762</v>
      </c>
      <c r="G36">
        <v>1320202</v>
      </c>
      <c r="H36">
        <v>1324232</v>
      </c>
      <c r="I36">
        <v>1326622</v>
      </c>
      <c r="J36">
        <v>1333341</v>
      </c>
      <c r="K36">
        <v>1336350</v>
      </c>
      <c r="L36">
        <v>1342307</v>
      </c>
      <c r="M36">
        <v>1348787</v>
      </c>
      <c r="N36">
        <v>1353465</v>
      </c>
      <c r="O36">
        <v>1359711</v>
      </c>
    </row>
    <row r="37" spans="1:15">
      <c r="A37">
        <v>40</v>
      </c>
      <c r="B37">
        <v>1</v>
      </c>
      <c r="C37">
        <v>2</v>
      </c>
      <c r="D37">
        <v>34</v>
      </c>
      <c r="E37" t="s">
        <v>221</v>
      </c>
      <c r="F37">
        <v>8799446</v>
      </c>
      <c r="G37">
        <v>8828117</v>
      </c>
      <c r="H37">
        <v>8844942</v>
      </c>
      <c r="I37">
        <v>8856972</v>
      </c>
      <c r="J37">
        <v>8864525</v>
      </c>
      <c r="K37">
        <v>8867949</v>
      </c>
      <c r="L37">
        <v>8870827</v>
      </c>
      <c r="M37">
        <v>8885525</v>
      </c>
      <c r="N37">
        <v>8886025</v>
      </c>
      <c r="O37">
        <v>8882190</v>
      </c>
    </row>
    <row r="38" spans="1:15">
      <c r="A38">
        <v>40</v>
      </c>
      <c r="B38">
        <v>4</v>
      </c>
      <c r="C38">
        <v>8</v>
      </c>
      <c r="D38">
        <v>35</v>
      </c>
      <c r="E38" t="s">
        <v>222</v>
      </c>
      <c r="F38">
        <v>2064552</v>
      </c>
      <c r="G38">
        <v>2080450</v>
      </c>
      <c r="H38">
        <v>2087309</v>
      </c>
      <c r="I38">
        <v>2092273</v>
      </c>
      <c r="J38">
        <v>2089568</v>
      </c>
      <c r="K38">
        <v>2089291</v>
      </c>
      <c r="L38">
        <v>2091630</v>
      </c>
      <c r="M38">
        <v>2091784</v>
      </c>
      <c r="N38">
        <v>2092741</v>
      </c>
      <c r="O38">
        <v>2096829</v>
      </c>
    </row>
    <row r="39" spans="1:15">
      <c r="A39">
        <v>40</v>
      </c>
      <c r="B39">
        <v>1</v>
      </c>
      <c r="C39">
        <v>2</v>
      </c>
      <c r="D39">
        <v>36</v>
      </c>
      <c r="E39" t="s">
        <v>223</v>
      </c>
      <c r="F39">
        <v>19399878</v>
      </c>
      <c r="G39">
        <v>19499241</v>
      </c>
      <c r="H39">
        <v>19572932</v>
      </c>
      <c r="I39">
        <v>19624447</v>
      </c>
      <c r="J39">
        <v>19651049</v>
      </c>
      <c r="K39">
        <v>19654666</v>
      </c>
      <c r="L39">
        <v>19633428</v>
      </c>
      <c r="M39">
        <v>19589572</v>
      </c>
      <c r="N39">
        <v>19530351</v>
      </c>
      <c r="O39">
        <v>19453561</v>
      </c>
    </row>
    <row r="40" spans="1:15">
      <c r="A40">
        <v>40</v>
      </c>
      <c r="B40">
        <v>3</v>
      </c>
      <c r="C40">
        <v>5</v>
      </c>
      <c r="D40">
        <v>37</v>
      </c>
      <c r="E40" t="s">
        <v>224</v>
      </c>
      <c r="F40">
        <v>9574323</v>
      </c>
      <c r="G40">
        <v>9657592</v>
      </c>
      <c r="H40">
        <v>9749476</v>
      </c>
      <c r="I40">
        <v>9843336</v>
      </c>
      <c r="J40">
        <v>9932887</v>
      </c>
      <c r="K40">
        <v>10031646</v>
      </c>
      <c r="L40">
        <v>10154788</v>
      </c>
      <c r="M40">
        <v>10268233</v>
      </c>
      <c r="N40">
        <v>10381615</v>
      </c>
      <c r="O40">
        <v>10488084</v>
      </c>
    </row>
    <row r="41" spans="1:15">
      <c r="A41">
        <v>40</v>
      </c>
      <c r="B41">
        <v>2</v>
      </c>
      <c r="C41">
        <v>4</v>
      </c>
      <c r="D41">
        <v>38</v>
      </c>
      <c r="E41" t="s">
        <v>225</v>
      </c>
      <c r="F41">
        <v>674715</v>
      </c>
      <c r="G41">
        <v>685225</v>
      </c>
      <c r="H41">
        <v>701176</v>
      </c>
      <c r="I41">
        <v>722036</v>
      </c>
      <c r="J41">
        <v>737401</v>
      </c>
      <c r="K41">
        <v>754066</v>
      </c>
      <c r="L41">
        <v>754434</v>
      </c>
      <c r="M41">
        <v>754942</v>
      </c>
      <c r="N41">
        <v>758080</v>
      </c>
      <c r="O41">
        <v>762062</v>
      </c>
    </row>
    <row r="42" spans="1:15">
      <c r="A42">
        <v>40</v>
      </c>
      <c r="B42">
        <v>2</v>
      </c>
      <c r="C42">
        <v>3</v>
      </c>
      <c r="D42">
        <v>39</v>
      </c>
      <c r="E42" t="s">
        <v>226</v>
      </c>
      <c r="F42">
        <v>11539336</v>
      </c>
      <c r="G42">
        <v>11544663</v>
      </c>
      <c r="H42">
        <v>11548923</v>
      </c>
      <c r="I42">
        <v>11576684</v>
      </c>
      <c r="J42">
        <v>11602700</v>
      </c>
      <c r="K42">
        <v>11617527</v>
      </c>
      <c r="L42">
        <v>11634370</v>
      </c>
      <c r="M42">
        <v>11659650</v>
      </c>
      <c r="N42">
        <v>11676341</v>
      </c>
      <c r="O42">
        <v>11689100</v>
      </c>
    </row>
    <row r="43" spans="1:15">
      <c r="A43">
        <v>40</v>
      </c>
      <c r="B43">
        <v>3</v>
      </c>
      <c r="C43">
        <v>7</v>
      </c>
      <c r="D43">
        <v>40</v>
      </c>
      <c r="E43" t="s">
        <v>227</v>
      </c>
      <c r="F43">
        <v>3759944</v>
      </c>
      <c r="G43">
        <v>3788379</v>
      </c>
      <c r="H43">
        <v>3818814</v>
      </c>
      <c r="I43">
        <v>3853214</v>
      </c>
      <c r="J43">
        <v>3878187</v>
      </c>
      <c r="K43">
        <v>3909500</v>
      </c>
      <c r="L43">
        <v>3926331</v>
      </c>
      <c r="M43">
        <v>3931316</v>
      </c>
      <c r="N43">
        <v>3940235</v>
      </c>
      <c r="O43">
        <v>3956971</v>
      </c>
    </row>
    <row r="44" spans="1:15">
      <c r="A44">
        <v>40</v>
      </c>
      <c r="B44">
        <v>4</v>
      </c>
      <c r="C44">
        <v>9</v>
      </c>
      <c r="D44">
        <v>41</v>
      </c>
      <c r="E44" t="s">
        <v>228</v>
      </c>
      <c r="F44">
        <v>3837491</v>
      </c>
      <c r="G44">
        <v>3872036</v>
      </c>
      <c r="H44">
        <v>3899001</v>
      </c>
      <c r="I44">
        <v>3922468</v>
      </c>
      <c r="J44">
        <v>3963244</v>
      </c>
      <c r="K44">
        <v>4015792</v>
      </c>
      <c r="L44">
        <v>4089976</v>
      </c>
      <c r="M44">
        <v>4143625</v>
      </c>
      <c r="N44">
        <v>4181886</v>
      </c>
      <c r="O44">
        <v>4217737</v>
      </c>
    </row>
    <row r="45" spans="1:15">
      <c r="A45">
        <v>40</v>
      </c>
      <c r="B45">
        <v>1</v>
      </c>
      <c r="C45">
        <v>2</v>
      </c>
      <c r="D45">
        <v>42</v>
      </c>
      <c r="E45" t="s">
        <v>229</v>
      </c>
      <c r="F45">
        <v>12711160</v>
      </c>
      <c r="G45">
        <v>12745815</v>
      </c>
      <c r="H45">
        <v>12767118</v>
      </c>
      <c r="I45">
        <v>12776309</v>
      </c>
      <c r="J45">
        <v>12788313</v>
      </c>
      <c r="K45">
        <v>12784826</v>
      </c>
      <c r="L45">
        <v>12782275</v>
      </c>
      <c r="M45">
        <v>12787641</v>
      </c>
      <c r="N45">
        <v>12800922</v>
      </c>
      <c r="O45">
        <v>12801989</v>
      </c>
    </row>
    <row r="46" spans="1:15">
      <c r="A46">
        <v>40</v>
      </c>
      <c r="B46">
        <v>1</v>
      </c>
      <c r="C46">
        <v>1</v>
      </c>
      <c r="D46">
        <v>44</v>
      </c>
      <c r="E46" t="s">
        <v>230</v>
      </c>
      <c r="F46">
        <v>1053959</v>
      </c>
      <c r="G46">
        <v>1053649</v>
      </c>
      <c r="H46">
        <v>1054621</v>
      </c>
      <c r="I46">
        <v>1055081</v>
      </c>
      <c r="J46">
        <v>1055936</v>
      </c>
      <c r="K46">
        <v>1056065</v>
      </c>
      <c r="L46">
        <v>1056770</v>
      </c>
      <c r="M46">
        <v>1055673</v>
      </c>
      <c r="N46">
        <v>1058287</v>
      </c>
      <c r="O46">
        <v>1059361</v>
      </c>
    </row>
    <row r="47" spans="1:15">
      <c r="A47">
        <v>40</v>
      </c>
      <c r="B47">
        <v>3</v>
      </c>
      <c r="C47">
        <v>5</v>
      </c>
      <c r="D47">
        <v>45</v>
      </c>
      <c r="E47" t="s">
        <v>231</v>
      </c>
      <c r="F47">
        <v>4635649</v>
      </c>
      <c r="G47">
        <v>4671994</v>
      </c>
      <c r="H47">
        <v>4717354</v>
      </c>
      <c r="I47">
        <v>4764080</v>
      </c>
      <c r="J47">
        <v>4823617</v>
      </c>
      <c r="K47">
        <v>4891938</v>
      </c>
      <c r="L47">
        <v>4957968</v>
      </c>
      <c r="M47">
        <v>5021268</v>
      </c>
      <c r="N47">
        <v>5084156</v>
      </c>
      <c r="O47">
        <v>5148714</v>
      </c>
    </row>
    <row r="48" spans="1:15">
      <c r="A48">
        <v>40</v>
      </c>
      <c r="B48">
        <v>2</v>
      </c>
      <c r="C48">
        <v>4</v>
      </c>
      <c r="D48">
        <v>46</v>
      </c>
      <c r="E48" t="s">
        <v>232</v>
      </c>
      <c r="F48">
        <v>816166</v>
      </c>
      <c r="G48">
        <v>823579</v>
      </c>
      <c r="H48">
        <v>833566</v>
      </c>
      <c r="I48">
        <v>842316</v>
      </c>
      <c r="J48">
        <v>849129</v>
      </c>
      <c r="K48">
        <v>853988</v>
      </c>
      <c r="L48">
        <v>862996</v>
      </c>
      <c r="M48">
        <v>872868</v>
      </c>
      <c r="N48">
        <v>878698</v>
      </c>
      <c r="O48">
        <v>884659</v>
      </c>
    </row>
    <row r="49" spans="1:15">
      <c r="A49">
        <v>40</v>
      </c>
      <c r="B49">
        <v>3</v>
      </c>
      <c r="C49">
        <v>6</v>
      </c>
      <c r="D49">
        <v>47</v>
      </c>
      <c r="E49" t="s">
        <v>233</v>
      </c>
      <c r="F49">
        <v>6355311</v>
      </c>
      <c r="G49">
        <v>6399291</v>
      </c>
      <c r="H49">
        <v>6453898</v>
      </c>
      <c r="I49">
        <v>6494340</v>
      </c>
      <c r="J49">
        <v>6541223</v>
      </c>
      <c r="K49">
        <v>6591170</v>
      </c>
      <c r="L49">
        <v>6646010</v>
      </c>
      <c r="M49">
        <v>6708799</v>
      </c>
      <c r="N49">
        <v>6771631</v>
      </c>
      <c r="O49">
        <v>6829174</v>
      </c>
    </row>
    <row r="50" spans="1:15">
      <c r="A50">
        <v>40</v>
      </c>
      <c r="B50">
        <v>3</v>
      </c>
      <c r="C50">
        <v>7</v>
      </c>
      <c r="D50">
        <v>48</v>
      </c>
      <c r="E50" t="s">
        <v>234</v>
      </c>
      <c r="F50">
        <v>25241971</v>
      </c>
      <c r="G50">
        <v>25645629</v>
      </c>
      <c r="H50">
        <v>26084481</v>
      </c>
      <c r="I50">
        <v>26480266</v>
      </c>
      <c r="J50">
        <v>26964333</v>
      </c>
      <c r="K50">
        <v>27470056</v>
      </c>
      <c r="L50">
        <v>27914410</v>
      </c>
      <c r="M50">
        <v>28295273</v>
      </c>
      <c r="N50">
        <v>28628666</v>
      </c>
      <c r="O50">
        <v>28995881</v>
      </c>
    </row>
    <row r="51" spans="1:15">
      <c r="A51">
        <v>40</v>
      </c>
      <c r="B51">
        <v>4</v>
      </c>
      <c r="C51">
        <v>8</v>
      </c>
      <c r="D51">
        <v>49</v>
      </c>
      <c r="E51" t="s">
        <v>235</v>
      </c>
      <c r="F51">
        <v>2775332</v>
      </c>
      <c r="G51">
        <v>2814384</v>
      </c>
      <c r="H51">
        <v>2853375</v>
      </c>
      <c r="I51">
        <v>2897640</v>
      </c>
      <c r="J51">
        <v>2936879</v>
      </c>
      <c r="K51">
        <v>2981835</v>
      </c>
      <c r="L51">
        <v>3041868</v>
      </c>
      <c r="M51">
        <v>3101042</v>
      </c>
      <c r="N51">
        <v>3153550</v>
      </c>
      <c r="O51">
        <v>3205958</v>
      </c>
    </row>
    <row r="52" spans="1:15">
      <c r="A52">
        <v>40</v>
      </c>
      <c r="B52">
        <v>1</v>
      </c>
      <c r="C52">
        <v>1</v>
      </c>
      <c r="D52">
        <v>50</v>
      </c>
      <c r="E52" t="s">
        <v>236</v>
      </c>
      <c r="F52">
        <v>625879</v>
      </c>
      <c r="G52">
        <v>627049</v>
      </c>
      <c r="H52">
        <v>626090</v>
      </c>
      <c r="I52">
        <v>626210</v>
      </c>
      <c r="J52">
        <v>625214</v>
      </c>
      <c r="K52">
        <v>625216</v>
      </c>
      <c r="L52">
        <v>623657</v>
      </c>
      <c r="M52">
        <v>624344</v>
      </c>
      <c r="N52">
        <v>624358</v>
      </c>
      <c r="O52">
        <v>623989</v>
      </c>
    </row>
    <row r="53" spans="1:15">
      <c r="A53">
        <v>40</v>
      </c>
      <c r="B53">
        <v>3</v>
      </c>
      <c r="C53">
        <v>5</v>
      </c>
      <c r="D53">
        <v>51</v>
      </c>
      <c r="E53" t="s">
        <v>237</v>
      </c>
      <c r="F53">
        <v>8023699</v>
      </c>
      <c r="G53">
        <v>8101155</v>
      </c>
      <c r="H53">
        <v>8185080</v>
      </c>
      <c r="I53">
        <v>8252427</v>
      </c>
      <c r="J53">
        <v>8310993</v>
      </c>
      <c r="K53">
        <v>8361808</v>
      </c>
      <c r="L53">
        <v>8410106</v>
      </c>
      <c r="M53">
        <v>8463587</v>
      </c>
      <c r="N53">
        <v>8501286</v>
      </c>
      <c r="O53">
        <v>8535519</v>
      </c>
    </row>
    <row r="54" spans="1:15">
      <c r="A54">
        <v>40</v>
      </c>
      <c r="B54">
        <v>4</v>
      </c>
      <c r="C54">
        <v>9</v>
      </c>
      <c r="D54">
        <v>53</v>
      </c>
      <c r="E54" t="s">
        <v>238</v>
      </c>
      <c r="F54">
        <v>6742830</v>
      </c>
      <c r="G54">
        <v>6826627</v>
      </c>
      <c r="H54">
        <v>6897058</v>
      </c>
      <c r="I54">
        <v>6963985</v>
      </c>
      <c r="J54">
        <v>7054655</v>
      </c>
      <c r="K54">
        <v>7163657</v>
      </c>
      <c r="L54">
        <v>7294771</v>
      </c>
      <c r="M54">
        <v>7423362</v>
      </c>
      <c r="N54">
        <v>7523869</v>
      </c>
      <c r="O54">
        <v>7614893</v>
      </c>
    </row>
    <row r="55" spans="1:15">
      <c r="A55">
        <v>40</v>
      </c>
      <c r="B55">
        <v>3</v>
      </c>
      <c r="C55">
        <v>5</v>
      </c>
      <c r="D55">
        <v>54</v>
      </c>
      <c r="E55" t="s">
        <v>239</v>
      </c>
      <c r="F55">
        <v>1854239</v>
      </c>
      <c r="G55">
        <v>1856301</v>
      </c>
      <c r="H55">
        <v>1856872</v>
      </c>
      <c r="I55">
        <v>1853914</v>
      </c>
      <c r="J55">
        <v>1849489</v>
      </c>
      <c r="K55">
        <v>1842050</v>
      </c>
      <c r="L55">
        <v>1831023</v>
      </c>
      <c r="M55">
        <v>1817004</v>
      </c>
      <c r="N55">
        <v>1804291</v>
      </c>
      <c r="O55">
        <v>1792147</v>
      </c>
    </row>
    <row r="56" spans="1:15">
      <c r="A56">
        <v>40</v>
      </c>
      <c r="B56">
        <v>2</v>
      </c>
      <c r="C56">
        <v>3</v>
      </c>
      <c r="D56">
        <v>55</v>
      </c>
      <c r="E56" t="s">
        <v>240</v>
      </c>
      <c r="F56">
        <v>5690475</v>
      </c>
      <c r="G56">
        <v>5705288</v>
      </c>
      <c r="H56">
        <v>5719960</v>
      </c>
      <c r="I56">
        <v>5736754</v>
      </c>
      <c r="J56">
        <v>5751525</v>
      </c>
      <c r="K56">
        <v>5760940</v>
      </c>
      <c r="L56">
        <v>5772628</v>
      </c>
      <c r="M56">
        <v>5790186</v>
      </c>
      <c r="N56">
        <v>5807406</v>
      </c>
      <c r="O56">
        <v>5822434</v>
      </c>
    </row>
    <row r="57" spans="1:15">
      <c r="A57">
        <v>40</v>
      </c>
      <c r="B57">
        <v>4</v>
      </c>
      <c r="C57">
        <v>8</v>
      </c>
      <c r="D57">
        <v>56</v>
      </c>
      <c r="E57" t="s">
        <v>241</v>
      </c>
      <c r="F57">
        <v>564487</v>
      </c>
      <c r="G57">
        <v>567299</v>
      </c>
      <c r="H57">
        <v>576305</v>
      </c>
      <c r="I57">
        <v>582122</v>
      </c>
      <c r="J57">
        <v>582531</v>
      </c>
      <c r="K57">
        <v>585613</v>
      </c>
      <c r="L57">
        <v>584215</v>
      </c>
      <c r="M57">
        <v>578931</v>
      </c>
      <c r="N57">
        <v>577601</v>
      </c>
      <c r="O57">
        <v>578759</v>
      </c>
    </row>
    <row r="58" spans="1:15">
      <c r="A58">
        <v>40</v>
      </c>
      <c r="B58" t="s">
        <v>242</v>
      </c>
      <c r="C58" t="s">
        <v>242</v>
      </c>
      <c r="D58">
        <v>72</v>
      </c>
      <c r="E58" t="s">
        <v>243</v>
      </c>
      <c r="F58">
        <v>3721525</v>
      </c>
      <c r="G58">
        <v>3678732</v>
      </c>
      <c r="H58">
        <v>3634488</v>
      </c>
      <c r="I58">
        <v>3593077</v>
      </c>
      <c r="J58">
        <v>3534874</v>
      </c>
      <c r="K58">
        <v>3473232</v>
      </c>
      <c r="L58">
        <v>3406672</v>
      </c>
      <c r="M58">
        <v>3325286</v>
      </c>
      <c r="N58">
        <v>3193354</v>
      </c>
      <c r="O58">
        <v>3193694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79FDB-CB56-8E42-8BB3-0EE74E148D42}">
  <dimension ref="A1:Q66"/>
  <sheetViews>
    <sheetView workbookViewId="0">
      <selection activeCell="Q11" sqref="Q11"/>
    </sheetView>
  </sheetViews>
  <sheetFormatPr baseColWidth="10" defaultRowHeight="15"/>
  <cols>
    <col min="1" max="1" width="21" bestFit="1" customWidth="1"/>
  </cols>
  <sheetData>
    <row r="1" spans="1:17">
      <c r="A1" s="66" t="s">
        <v>247</v>
      </c>
      <c r="B1" s="67" t="s">
        <v>248</v>
      </c>
      <c r="C1" s="66" t="s">
        <v>249</v>
      </c>
      <c r="D1" s="66" t="s">
        <v>250</v>
      </c>
      <c r="E1" s="53" t="s">
        <v>251</v>
      </c>
      <c r="F1" s="53" t="s">
        <v>251</v>
      </c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</row>
    <row r="2" spans="1:17">
      <c r="A2" s="66"/>
      <c r="B2" s="67"/>
      <c r="C2" s="66"/>
      <c r="D2" s="66"/>
      <c r="E2" s="53" t="s">
        <v>252</v>
      </c>
      <c r="F2" s="53" t="s">
        <v>253</v>
      </c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</row>
    <row r="3" spans="1:17">
      <c r="A3" s="53" t="s">
        <v>254</v>
      </c>
      <c r="B3" s="53" t="s">
        <v>255</v>
      </c>
      <c r="C3" s="53" t="s">
        <v>256</v>
      </c>
      <c r="D3" s="53" t="s">
        <v>257</v>
      </c>
      <c r="E3" s="53" t="s">
        <v>258</v>
      </c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</row>
    <row r="4" spans="1:17">
      <c r="A4" s="53" t="s">
        <v>259</v>
      </c>
      <c r="B4" s="53" t="s">
        <v>260</v>
      </c>
      <c r="C4" s="53" t="s">
        <v>259</v>
      </c>
      <c r="D4" s="53" t="s">
        <v>260</v>
      </c>
      <c r="E4" s="53" t="s">
        <v>259</v>
      </c>
      <c r="F4" s="53" t="s">
        <v>260</v>
      </c>
      <c r="G4" s="53" t="s">
        <v>259</v>
      </c>
      <c r="H4" s="53" t="s">
        <v>260</v>
      </c>
      <c r="I4" s="53" t="s">
        <v>259</v>
      </c>
      <c r="J4" s="53" t="s">
        <v>260</v>
      </c>
      <c r="K4" s="53" t="s">
        <v>259</v>
      </c>
      <c r="L4" s="53" t="s">
        <v>260</v>
      </c>
      <c r="M4" s="53" t="s">
        <v>259</v>
      </c>
      <c r="N4" s="53" t="s">
        <v>260</v>
      </c>
      <c r="O4" s="55"/>
      <c r="P4" s="55"/>
      <c r="Q4" s="55"/>
    </row>
    <row r="5" spans="1:17">
      <c r="A5" s="52" t="s">
        <v>261</v>
      </c>
      <c r="B5" s="54">
        <v>3805927</v>
      </c>
      <c r="C5" s="54">
        <v>9857306</v>
      </c>
      <c r="D5" s="54">
        <v>3535932</v>
      </c>
      <c r="E5" s="54">
        <v>9158022</v>
      </c>
      <c r="F5" s="54">
        <v>269995</v>
      </c>
      <c r="G5" s="54">
        <v>699284</v>
      </c>
      <c r="H5" s="54">
        <v>85763</v>
      </c>
      <c r="I5" s="54">
        <v>222125</v>
      </c>
      <c r="J5" s="54">
        <v>42371</v>
      </c>
      <c r="K5" s="54">
        <v>109742</v>
      </c>
      <c r="L5" s="54">
        <v>60094</v>
      </c>
      <c r="M5" s="54">
        <v>155643</v>
      </c>
      <c r="N5" s="54">
        <v>81767</v>
      </c>
      <c r="O5" s="54">
        <v>211774</v>
      </c>
      <c r="P5" s="53"/>
      <c r="Q5" s="53"/>
    </row>
    <row r="6" spans="1:17">
      <c r="A6" s="53"/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</row>
    <row r="7" spans="1:17">
      <c r="A7" s="52" t="s">
        <v>186</v>
      </c>
      <c r="B7" s="54">
        <v>3796742</v>
      </c>
      <c r="C7" s="54">
        <v>9833517</v>
      </c>
      <c r="D7" s="54">
        <v>3531905</v>
      </c>
      <c r="E7" s="54">
        <v>9147593</v>
      </c>
      <c r="F7" s="54">
        <v>264837</v>
      </c>
      <c r="G7" s="54">
        <v>685924</v>
      </c>
      <c r="H7" s="54">
        <v>85647</v>
      </c>
      <c r="I7" s="54">
        <v>221824</v>
      </c>
      <c r="J7" s="54">
        <v>42337</v>
      </c>
      <c r="K7" s="54">
        <v>109652</v>
      </c>
      <c r="L7" s="54">
        <v>60094</v>
      </c>
      <c r="M7" s="54">
        <v>155643</v>
      </c>
      <c r="N7" s="54">
        <v>76759</v>
      </c>
      <c r="O7" s="54">
        <v>198806</v>
      </c>
      <c r="P7" s="53"/>
      <c r="Q7" s="53"/>
    </row>
    <row r="8" spans="1:17">
      <c r="A8" s="53" t="s">
        <v>191</v>
      </c>
      <c r="B8" s="54">
        <v>52420</v>
      </c>
      <c r="C8" s="54">
        <v>135767</v>
      </c>
      <c r="D8" s="54">
        <v>50645</v>
      </c>
      <c r="E8" s="54">
        <v>131171</v>
      </c>
      <c r="F8" s="54">
        <v>1775</v>
      </c>
      <c r="G8" s="54">
        <v>4597</v>
      </c>
      <c r="H8" s="54">
        <v>1058</v>
      </c>
      <c r="I8" s="54">
        <v>2740</v>
      </c>
      <c r="J8" s="53">
        <v>517</v>
      </c>
      <c r="K8" s="54">
        <v>1340</v>
      </c>
      <c r="L8" s="53" t="s">
        <v>262</v>
      </c>
      <c r="M8" s="53" t="s">
        <v>262</v>
      </c>
      <c r="N8" s="53">
        <v>199</v>
      </c>
      <c r="O8" s="53">
        <v>516</v>
      </c>
      <c r="P8" s="53"/>
      <c r="Q8" s="53"/>
    </row>
    <row r="9" spans="1:17">
      <c r="A9" s="53" t="s">
        <v>192</v>
      </c>
      <c r="B9" s="54">
        <v>665384</v>
      </c>
      <c r="C9" s="54">
        <v>1723337</v>
      </c>
      <c r="D9" s="54">
        <v>570641</v>
      </c>
      <c r="E9" s="54">
        <v>1477953</v>
      </c>
      <c r="F9" s="54">
        <v>94743</v>
      </c>
      <c r="G9" s="54">
        <v>245383</v>
      </c>
      <c r="H9" s="54">
        <v>19304</v>
      </c>
      <c r="I9" s="54">
        <v>49997</v>
      </c>
      <c r="J9" s="54">
        <v>26119</v>
      </c>
      <c r="K9" s="54">
        <v>67647</v>
      </c>
      <c r="L9" s="53" t="s">
        <v>262</v>
      </c>
      <c r="M9" s="53" t="s">
        <v>262</v>
      </c>
      <c r="N9" s="54">
        <v>49320</v>
      </c>
      <c r="O9" s="54">
        <v>127739</v>
      </c>
      <c r="P9" s="59" t="s">
        <v>323</v>
      </c>
      <c r="Q9" s="60">
        <f>SUMIF(A:A, "United States", B:B)</f>
        <v>3796742</v>
      </c>
    </row>
    <row r="10" spans="1:17">
      <c r="A10" s="53" t="s">
        <v>193</v>
      </c>
      <c r="B10" s="54">
        <v>113990</v>
      </c>
      <c r="C10" s="54">
        <v>295234</v>
      </c>
      <c r="D10" s="54">
        <v>113594</v>
      </c>
      <c r="E10" s="54">
        <v>294207</v>
      </c>
      <c r="F10" s="53">
        <v>396</v>
      </c>
      <c r="G10" s="54">
        <v>1026</v>
      </c>
      <c r="H10" s="53">
        <v>396</v>
      </c>
      <c r="I10" s="54">
        <v>1026</v>
      </c>
      <c r="J10" s="53" t="s">
        <v>262</v>
      </c>
      <c r="K10" s="53" t="s">
        <v>262</v>
      </c>
      <c r="L10" s="53" t="s">
        <v>262</v>
      </c>
      <c r="M10" s="53" t="s">
        <v>262</v>
      </c>
      <c r="N10" s="53" t="s">
        <v>262</v>
      </c>
      <c r="O10" s="53" t="s">
        <v>262</v>
      </c>
      <c r="P10" s="61" t="s">
        <v>324</v>
      </c>
      <c r="Q10" s="62">
        <f>SUMIF(A:A, About!B1,'State Area'!B:B)</f>
        <v>86936</v>
      </c>
    </row>
    <row r="11" spans="1:17">
      <c r="A11" s="53" t="s">
        <v>194</v>
      </c>
      <c r="B11" s="54">
        <v>53179</v>
      </c>
      <c r="C11" s="54">
        <v>137732</v>
      </c>
      <c r="D11" s="54">
        <v>52035</v>
      </c>
      <c r="E11" s="54">
        <v>134771</v>
      </c>
      <c r="F11" s="54">
        <v>1143</v>
      </c>
      <c r="G11" s="54">
        <v>2961</v>
      </c>
      <c r="H11" s="54">
        <v>1143</v>
      </c>
      <c r="I11" s="54">
        <v>2961</v>
      </c>
      <c r="J11" s="53" t="s">
        <v>262</v>
      </c>
      <c r="K11" s="53" t="s">
        <v>262</v>
      </c>
      <c r="L11" s="53" t="s">
        <v>262</v>
      </c>
      <c r="M11" s="53" t="s">
        <v>262</v>
      </c>
      <c r="N11" s="53" t="s">
        <v>262</v>
      </c>
      <c r="O11" s="53" t="s">
        <v>262</v>
      </c>
      <c r="P11" s="53"/>
      <c r="Q11" s="53"/>
    </row>
    <row r="12" spans="1:17">
      <c r="A12" s="53" t="s">
        <v>195</v>
      </c>
      <c r="B12" s="54">
        <v>163695</v>
      </c>
      <c r="C12" s="54">
        <v>423967</v>
      </c>
      <c r="D12" s="54">
        <v>155779</v>
      </c>
      <c r="E12" s="54">
        <v>403466</v>
      </c>
      <c r="F12" s="54">
        <v>7916</v>
      </c>
      <c r="G12" s="54">
        <v>20501</v>
      </c>
      <c r="H12" s="54">
        <v>2833</v>
      </c>
      <c r="I12" s="54">
        <v>7339</v>
      </c>
      <c r="J12" s="53">
        <v>245</v>
      </c>
      <c r="K12" s="53">
        <v>634</v>
      </c>
      <c r="L12" s="53" t="s">
        <v>262</v>
      </c>
      <c r="M12" s="53" t="s">
        <v>262</v>
      </c>
      <c r="N12" s="54">
        <v>4837</v>
      </c>
      <c r="O12" s="54">
        <v>12528</v>
      </c>
      <c r="P12" s="53"/>
      <c r="Q12" s="53"/>
    </row>
    <row r="13" spans="1:17">
      <c r="A13" s="53" t="s">
        <v>196</v>
      </c>
      <c r="B13" s="54">
        <v>104094</v>
      </c>
      <c r="C13" s="54">
        <v>269601</v>
      </c>
      <c r="D13" s="54">
        <v>103642</v>
      </c>
      <c r="E13" s="54">
        <v>268431</v>
      </c>
      <c r="F13" s="53">
        <v>452</v>
      </c>
      <c r="G13" s="54">
        <v>1170</v>
      </c>
      <c r="H13" s="53">
        <v>452</v>
      </c>
      <c r="I13" s="54">
        <v>1170</v>
      </c>
      <c r="J13" s="53" t="s">
        <v>262</v>
      </c>
      <c r="K13" s="53" t="s">
        <v>262</v>
      </c>
      <c r="L13" s="53" t="s">
        <v>262</v>
      </c>
      <c r="M13" s="53" t="s">
        <v>262</v>
      </c>
      <c r="N13" s="53" t="s">
        <v>262</v>
      </c>
      <c r="O13" s="53" t="s">
        <v>262</v>
      </c>
      <c r="P13" s="53"/>
      <c r="Q13" s="53"/>
    </row>
    <row r="14" spans="1:17">
      <c r="A14" s="53" t="s">
        <v>197</v>
      </c>
      <c r="B14" s="54">
        <v>5543</v>
      </c>
      <c r="C14" s="54">
        <v>14357</v>
      </c>
      <c r="D14" s="54">
        <v>4842</v>
      </c>
      <c r="E14" s="54">
        <v>12542</v>
      </c>
      <c r="F14" s="53">
        <v>701</v>
      </c>
      <c r="G14" s="54">
        <v>1816</v>
      </c>
      <c r="H14" s="53">
        <v>171</v>
      </c>
      <c r="I14" s="53">
        <v>443</v>
      </c>
      <c r="J14" s="53">
        <v>530</v>
      </c>
      <c r="K14" s="54">
        <v>1372</v>
      </c>
      <c r="L14" s="53" t="s">
        <v>262</v>
      </c>
      <c r="M14" s="53" t="s">
        <v>262</v>
      </c>
      <c r="N14" s="53" t="s">
        <v>262</v>
      </c>
      <c r="O14" s="53" t="s">
        <v>262</v>
      </c>
      <c r="P14" s="53"/>
      <c r="Q14" s="53"/>
    </row>
    <row r="15" spans="1:17">
      <c r="A15" s="53" t="s">
        <v>198</v>
      </c>
      <c r="B15" s="54">
        <v>2489</v>
      </c>
      <c r="C15" s="54">
        <v>6446</v>
      </c>
      <c r="D15" s="54">
        <v>1949</v>
      </c>
      <c r="E15" s="54">
        <v>5047</v>
      </c>
      <c r="F15" s="53">
        <v>540</v>
      </c>
      <c r="G15" s="54">
        <v>1399</v>
      </c>
      <c r="H15" s="53">
        <v>91</v>
      </c>
      <c r="I15" s="53">
        <v>237</v>
      </c>
      <c r="J15" s="53">
        <v>355</v>
      </c>
      <c r="K15" s="53">
        <v>920</v>
      </c>
      <c r="L15" s="53" t="s">
        <v>262</v>
      </c>
      <c r="M15" s="53" t="s">
        <v>262</v>
      </c>
      <c r="N15" s="53">
        <v>94</v>
      </c>
      <c r="O15" s="53">
        <v>242</v>
      </c>
      <c r="P15" s="53"/>
      <c r="Q15" s="53"/>
    </row>
    <row r="16" spans="1:17">
      <c r="A16" s="53" t="s">
        <v>199</v>
      </c>
      <c r="B16" s="53">
        <v>68</v>
      </c>
      <c r="C16" s="53">
        <v>177</v>
      </c>
      <c r="D16" s="53">
        <v>61</v>
      </c>
      <c r="E16" s="53">
        <v>158</v>
      </c>
      <c r="F16" s="53">
        <v>7</v>
      </c>
      <c r="G16" s="53">
        <v>19</v>
      </c>
      <c r="H16" s="53">
        <v>7</v>
      </c>
      <c r="I16" s="53">
        <v>19</v>
      </c>
      <c r="J16" s="53" t="s">
        <v>262</v>
      </c>
      <c r="K16" s="53" t="s">
        <v>262</v>
      </c>
      <c r="L16" s="53" t="s">
        <v>262</v>
      </c>
      <c r="M16" s="53" t="s">
        <v>262</v>
      </c>
      <c r="N16" s="53" t="s">
        <v>262</v>
      </c>
      <c r="O16" s="53" t="s">
        <v>262</v>
      </c>
      <c r="P16" s="53"/>
      <c r="Q16" s="53"/>
    </row>
    <row r="17" spans="1:17">
      <c r="A17" s="53" t="s">
        <v>200</v>
      </c>
      <c r="B17" s="54">
        <v>65758</v>
      </c>
      <c r="C17" s="54">
        <v>170312</v>
      </c>
      <c r="D17" s="54">
        <v>53625</v>
      </c>
      <c r="E17" s="54">
        <v>138887</v>
      </c>
      <c r="F17" s="54">
        <v>12133</v>
      </c>
      <c r="G17" s="54">
        <v>31424</v>
      </c>
      <c r="H17" s="54">
        <v>5027</v>
      </c>
      <c r="I17" s="54">
        <v>13019</v>
      </c>
      <c r="J17" s="54">
        <v>1349</v>
      </c>
      <c r="K17" s="54">
        <v>3495</v>
      </c>
      <c r="L17" s="53" t="s">
        <v>262</v>
      </c>
      <c r="M17" s="53" t="s">
        <v>262</v>
      </c>
      <c r="N17" s="54">
        <v>5757</v>
      </c>
      <c r="O17" s="54">
        <v>14911</v>
      </c>
      <c r="P17" s="53"/>
      <c r="Q17" s="53"/>
    </row>
    <row r="18" spans="1:17">
      <c r="A18" s="53" t="s">
        <v>201</v>
      </c>
      <c r="B18" s="54">
        <v>59425</v>
      </c>
      <c r="C18" s="54">
        <v>153910</v>
      </c>
      <c r="D18" s="54">
        <v>57513</v>
      </c>
      <c r="E18" s="54">
        <v>148959</v>
      </c>
      <c r="F18" s="54">
        <v>1912</v>
      </c>
      <c r="G18" s="54">
        <v>4951</v>
      </c>
      <c r="H18" s="54">
        <v>1412</v>
      </c>
      <c r="I18" s="54">
        <v>3657</v>
      </c>
      <c r="J18" s="53">
        <v>46</v>
      </c>
      <c r="K18" s="53">
        <v>119</v>
      </c>
      <c r="L18" s="53" t="s">
        <v>262</v>
      </c>
      <c r="M18" s="53" t="s">
        <v>262</v>
      </c>
      <c r="N18" s="53">
        <v>453</v>
      </c>
      <c r="O18" s="54">
        <v>1175</v>
      </c>
      <c r="P18" s="53"/>
      <c r="Q18" s="53"/>
    </row>
    <row r="19" spans="1:17">
      <c r="A19" s="53" t="s">
        <v>202</v>
      </c>
      <c r="B19" s="54">
        <v>10932</v>
      </c>
      <c r="C19" s="54">
        <v>28313</v>
      </c>
      <c r="D19" s="54">
        <v>6423</v>
      </c>
      <c r="E19" s="54">
        <v>16635</v>
      </c>
      <c r="F19" s="54">
        <v>4509</v>
      </c>
      <c r="G19" s="54">
        <v>11678</v>
      </c>
      <c r="H19" s="53">
        <v>42</v>
      </c>
      <c r="I19" s="53">
        <v>109</v>
      </c>
      <c r="J19" s="53">
        <v>9</v>
      </c>
      <c r="K19" s="53">
        <v>23</v>
      </c>
      <c r="L19" s="53" t="s">
        <v>262</v>
      </c>
      <c r="M19" s="53" t="s">
        <v>262</v>
      </c>
      <c r="N19" s="54">
        <v>4458</v>
      </c>
      <c r="O19" s="54">
        <v>11546</v>
      </c>
      <c r="P19" s="53"/>
      <c r="Q19" s="53"/>
    </row>
    <row r="20" spans="1:17">
      <c r="A20" s="53" t="s">
        <v>203</v>
      </c>
      <c r="B20" s="54">
        <v>83569</v>
      </c>
      <c r="C20" s="54">
        <v>216443</v>
      </c>
      <c r="D20" s="54">
        <v>82643</v>
      </c>
      <c r="E20" s="54">
        <v>214045</v>
      </c>
      <c r="F20" s="53">
        <v>926</v>
      </c>
      <c r="G20" s="54">
        <v>2398</v>
      </c>
      <c r="H20" s="53">
        <v>926</v>
      </c>
      <c r="I20" s="54">
        <v>2398</v>
      </c>
      <c r="J20" s="53" t="s">
        <v>262</v>
      </c>
      <c r="K20" s="53" t="s">
        <v>262</v>
      </c>
      <c r="L20" s="53" t="s">
        <v>262</v>
      </c>
      <c r="M20" s="53" t="s">
        <v>262</v>
      </c>
      <c r="N20" s="53" t="s">
        <v>262</v>
      </c>
      <c r="O20" s="53" t="s">
        <v>262</v>
      </c>
      <c r="P20" s="53"/>
      <c r="Q20" s="53"/>
    </row>
    <row r="21" spans="1:17">
      <c r="A21" s="53" t="s">
        <v>204</v>
      </c>
      <c r="B21" s="54">
        <v>57914</v>
      </c>
      <c r="C21" s="54">
        <v>149995</v>
      </c>
      <c r="D21" s="54">
        <v>55519</v>
      </c>
      <c r="E21" s="54">
        <v>143793</v>
      </c>
      <c r="F21" s="54">
        <v>2395</v>
      </c>
      <c r="G21" s="54">
        <v>6202</v>
      </c>
      <c r="H21" s="53">
        <v>820</v>
      </c>
      <c r="I21" s="54">
        <v>2124</v>
      </c>
      <c r="J21" s="53" t="s">
        <v>262</v>
      </c>
      <c r="K21" s="53" t="s">
        <v>262</v>
      </c>
      <c r="L21" s="54">
        <v>1575</v>
      </c>
      <c r="M21" s="54">
        <v>4078</v>
      </c>
      <c r="N21" s="53" t="s">
        <v>262</v>
      </c>
      <c r="O21" s="53" t="s">
        <v>262</v>
      </c>
      <c r="P21" s="53"/>
      <c r="Q21" s="53"/>
    </row>
    <row r="22" spans="1:17">
      <c r="A22" s="53" t="s">
        <v>205</v>
      </c>
      <c r="B22" s="54">
        <v>36420</v>
      </c>
      <c r="C22" s="54">
        <v>94326</v>
      </c>
      <c r="D22" s="54">
        <v>35826</v>
      </c>
      <c r="E22" s="54">
        <v>92789</v>
      </c>
      <c r="F22" s="53">
        <v>593</v>
      </c>
      <c r="G22" s="54">
        <v>1537</v>
      </c>
      <c r="H22" s="53">
        <v>361</v>
      </c>
      <c r="I22" s="53">
        <v>935</v>
      </c>
      <c r="J22" s="53" t="s">
        <v>262</v>
      </c>
      <c r="K22" s="53" t="s">
        <v>262</v>
      </c>
      <c r="L22" s="53">
        <v>233</v>
      </c>
      <c r="M22" s="53">
        <v>602</v>
      </c>
      <c r="N22" s="53" t="s">
        <v>262</v>
      </c>
      <c r="O22" s="53" t="s">
        <v>262</v>
      </c>
      <c r="P22" s="53"/>
      <c r="Q22" s="53"/>
    </row>
    <row r="23" spans="1:17">
      <c r="A23" s="53" t="s">
        <v>206</v>
      </c>
      <c r="B23" s="54">
        <v>56273</v>
      </c>
      <c r="C23" s="54">
        <v>145746</v>
      </c>
      <c r="D23" s="54">
        <v>55857</v>
      </c>
      <c r="E23" s="54">
        <v>144669</v>
      </c>
      <c r="F23" s="53">
        <v>416</v>
      </c>
      <c r="G23" s="54">
        <v>1077</v>
      </c>
      <c r="H23" s="53">
        <v>416</v>
      </c>
      <c r="I23" s="54">
        <v>1077</v>
      </c>
      <c r="J23" s="53" t="s">
        <v>262</v>
      </c>
      <c r="K23" s="53" t="s">
        <v>262</v>
      </c>
      <c r="L23" s="53" t="s">
        <v>262</v>
      </c>
      <c r="M23" s="53" t="s">
        <v>262</v>
      </c>
      <c r="N23" s="53" t="s">
        <v>262</v>
      </c>
      <c r="O23" s="53" t="s">
        <v>262</v>
      </c>
      <c r="P23" s="53"/>
      <c r="Q23" s="53"/>
    </row>
    <row r="24" spans="1:17">
      <c r="A24" s="53" t="s">
        <v>207</v>
      </c>
      <c r="B24" s="54">
        <v>82278</v>
      </c>
      <c r="C24" s="54">
        <v>213100</v>
      </c>
      <c r="D24" s="54">
        <v>81759</v>
      </c>
      <c r="E24" s="54">
        <v>211754</v>
      </c>
      <c r="F24" s="53">
        <v>520</v>
      </c>
      <c r="G24" s="54">
        <v>1346</v>
      </c>
      <c r="H24" s="53">
        <v>520</v>
      </c>
      <c r="I24" s="54">
        <v>1346</v>
      </c>
      <c r="J24" s="53" t="s">
        <v>262</v>
      </c>
      <c r="K24" s="53" t="s">
        <v>262</v>
      </c>
      <c r="L24" s="53" t="s">
        <v>262</v>
      </c>
      <c r="M24" s="53" t="s">
        <v>262</v>
      </c>
      <c r="N24" s="53" t="s">
        <v>262</v>
      </c>
      <c r="O24" s="53" t="s">
        <v>262</v>
      </c>
      <c r="P24" s="53"/>
      <c r="Q24" s="53"/>
    </row>
    <row r="25" spans="1:17">
      <c r="A25" s="53" t="s">
        <v>208</v>
      </c>
      <c r="B25" s="54">
        <v>40408</v>
      </c>
      <c r="C25" s="54">
        <v>104656</v>
      </c>
      <c r="D25" s="54">
        <v>39486</v>
      </c>
      <c r="E25" s="54">
        <v>102269</v>
      </c>
      <c r="F25" s="53">
        <v>921</v>
      </c>
      <c r="G25" s="54">
        <v>2387</v>
      </c>
      <c r="H25" s="53">
        <v>921</v>
      </c>
      <c r="I25" s="54">
        <v>2387</v>
      </c>
      <c r="J25" s="53" t="s">
        <v>262</v>
      </c>
      <c r="K25" s="53" t="s">
        <v>262</v>
      </c>
      <c r="L25" s="53" t="s">
        <v>262</v>
      </c>
      <c r="M25" s="53" t="s">
        <v>262</v>
      </c>
      <c r="N25" s="53" t="s">
        <v>262</v>
      </c>
      <c r="O25" s="53" t="s">
        <v>262</v>
      </c>
      <c r="P25" s="53"/>
      <c r="Q25" s="53"/>
    </row>
    <row r="26" spans="1:17">
      <c r="A26" s="53" t="s">
        <v>209</v>
      </c>
      <c r="B26" s="54">
        <v>52378</v>
      </c>
      <c r="C26" s="54">
        <v>135659</v>
      </c>
      <c r="D26" s="54">
        <v>43204</v>
      </c>
      <c r="E26" s="54">
        <v>111898</v>
      </c>
      <c r="F26" s="54">
        <v>9174</v>
      </c>
      <c r="G26" s="54">
        <v>23761</v>
      </c>
      <c r="H26" s="54">
        <v>4562</v>
      </c>
      <c r="I26" s="54">
        <v>11815</v>
      </c>
      <c r="J26" s="54">
        <v>2880</v>
      </c>
      <c r="K26" s="54">
        <v>7460</v>
      </c>
      <c r="L26" s="53" t="s">
        <v>262</v>
      </c>
      <c r="M26" s="53" t="s">
        <v>262</v>
      </c>
      <c r="N26" s="54">
        <v>1732</v>
      </c>
      <c r="O26" s="54">
        <v>4486</v>
      </c>
      <c r="P26" s="53"/>
      <c r="Q26" s="53"/>
    </row>
    <row r="27" spans="1:17">
      <c r="A27" s="53" t="s">
        <v>210</v>
      </c>
      <c r="B27" s="54">
        <v>35380</v>
      </c>
      <c r="C27" s="54">
        <v>91633</v>
      </c>
      <c r="D27" s="54">
        <v>30843</v>
      </c>
      <c r="E27" s="54">
        <v>79883</v>
      </c>
      <c r="F27" s="54">
        <v>4537</v>
      </c>
      <c r="G27" s="54">
        <v>11750</v>
      </c>
      <c r="H27" s="54">
        <v>2314</v>
      </c>
      <c r="I27" s="54">
        <v>5992</v>
      </c>
      <c r="J27" s="53">
        <v>591</v>
      </c>
      <c r="K27" s="54">
        <v>1530</v>
      </c>
      <c r="L27" s="53" t="s">
        <v>262</v>
      </c>
      <c r="M27" s="53" t="s">
        <v>262</v>
      </c>
      <c r="N27" s="54">
        <v>1633</v>
      </c>
      <c r="O27" s="54">
        <v>4228</v>
      </c>
      <c r="P27" s="53"/>
      <c r="Q27" s="53"/>
    </row>
    <row r="28" spans="1:17">
      <c r="A28" s="53" t="s">
        <v>211</v>
      </c>
      <c r="B28" s="54">
        <v>12406</v>
      </c>
      <c r="C28" s="54">
        <v>32131</v>
      </c>
      <c r="D28" s="54">
        <v>9707</v>
      </c>
      <c r="E28" s="54">
        <v>25142</v>
      </c>
      <c r="F28" s="54">
        <v>2699</v>
      </c>
      <c r="G28" s="54">
        <v>6990</v>
      </c>
      <c r="H28" s="53">
        <v>768</v>
      </c>
      <c r="I28" s="54">
        <v>1990</v>
      </c>
      <c r="J28" s="54">
        <v>1820</v>
      </c>
      <c r="K28" s="54">
        <v>4714</v>
      </c>
      <c r="L28" s="53" t="s">
        <v>262</v>
      </c>
      <c r="M28" s="53" t="s">
        <v>262</v>
      </c>
      <c r="N28" s="53">
        <v>111</v>
      </c>
      <c r="O28" s="53">
        <v>286</v>
      </c>
      <c r="P28" s="53"/>
      <c r="Q28" s="53"/>
    </row>
    <row r="29" spans="1:17">
      <c r="A29" s="53" t="s">
        <v>212</v>
      </c>
      <c r="B29" s="54">
        <v>10554</v>
      </c>
      <c r="C29" s="54">
        <v>27336</v>
      </c>
      <c r="D29" s="54">
        <v>7800</v>
      </c>
      <c r="E29" s="54">
        <v>20202</v>
      </c>
      <c r="F29" s="54">
        <v>2754</v>
      </c>
      <c r="G29" s="54">
        <v>7134</v>
      </c>
      <c r="H29" s="53">
        <v>486</v>
      </c>
      <c r="I29" s="54">
        <v>1258</v>
      </c>
      <c r="J29" s="54">
        <v>1177</v>
      </c>
      <c r="K29" s="54">
        <v>3048</v>
      </c>
      <c r="L29" s="53" t="s">
        <v>262</v>
      </c>
      <c r="M29" s="53" t="s">
        <v>262</v>
      </c>
      <c r="N29" s="54">
        <v>1092</v>
      </c>
      <c r="O29" s="54">
        <v>2829</v>
      </c>
      <c r="P29" s="53"/>
      <c r="Q29" s="53"/>
    </row>
    <row r="30" spans="1:17">
      <c r="A30" s="53" t="s">
        <v>213</v>
      </c>
      <c r="B30" s="54">
        <v>96714</v>
      </c>
      <c r="C30" s="54">
        <v>250487</v>
      </c>
      <c r="D30" s="54">
        <v>56539</v>
      </c>
      <c r="E30" s="54">
        <v>146435</v>
      </c>
      <c r="F30" s="54">
        <v>40175</v>
      </c>
      <c r="G30" s="54">
        <v>104052</v>
      </c>
      <c r="H30" s="54">
        <v>2001</v>
      </c>
      <c r="I30" s="54">
        <v>5182</v>
      </c>
      <c r="J30" s="53" t="s">
        <v>262</v>
      </c>
      <c r="K30" s="53" t="s">
        <v>262</v>
      </c>
      <c r="L30" s="54">
        <v>38174</v>
      </c>
      <c r="M30" s="54">
        <v>98870</v>
      </c>
      <c r="N30" s="53" t="s">
        <v>262</v>
      </c>
      <c r="O30" s="53" t="s">
        <v>262</v>
      </c>
      <c r="P30" s="53"/>
      <c r="Q30" s="53"/>
    </row>
    <row r="31" spans="1:17">
      <c r="A31" s="53" t="s">
        <v>214</v>
      </c>
      <c r="B31" s="54">
        <v>86936</v>
      </c>
      <c r="C31" s="54">
        <v>225163</v>
      </c>
      <c r="D31" s="54">
        <v>79627</v>
      </c>
      <c r="E31" s="54">
        <v>206232</v>
      </c>
      <c r="F31" s="54">
        <v>7309</v>
      </c>
      <c r="G31" s="54">
        <v>18930</v>
      </c>
      <c r="H31" s="54">
        <v>4763</v>
      </c>
      <c r="I31" s="54">
        <v>12336</v>
      </c>
      <c r="J31" s="53" t="s">
        <v>262</v>
      </c>
      <c r="K31" s="53" t="s">
        <v>262</v>
      </c>
      <c r="L31" s="54">
        <v>2546</v>
      </c>
      <c r="M31" s="54">
        <v>6594</v>
      </c>
      <c r="N31" s="53" t="s">
        <v>262</v>
      </c>
      <c r="O31" s="53" t="s">
        <v>262</v>
      </c>
      <c r="P31" s="53"/>
      <c r="Q31" s="53"/>
    </row>
    <row r="32" spans="1:17">
      <c r="A32" s="53" t="s">
        <v>215</v>
      </c>
      <c r="B32" s="54">
        <v>48432</v>
      </c>
      <c r="C32" s="54">
        <v>125438</v>
      </c>
      <c r="D32" s="54">
        <v>46923</v>
      </c>
      <c r="E32" s="54">
        <v>121531</v>
      </c>
      <c r="F32" s="54">
        <v>1509</v>
      </c>
      <c r="G32" s="54">
        <v>3907</v>
      </c>
      <c r="H32" s="53">
        <v>769</v>
      </c>
      <c r="I32" s="54">
        <v>1992</v>
      </c>
      <c r="J32" s="53">
        <v>616</v>
      </c>
      <c r="K32" s="54">
        <v>1596</v>
      </c>
      <c r="L32" s="53" t="s">
        <v>262</v>
      </c>
      <c r="M32" s="53" t="s">
        <v>262</v>
      </c>
      <c r="N32" s="53">
        <v>123</v>
      </c>
      <c r="O32" s="53">
        <v>318</v>
      </c>
      <c r="P32" s="53"/>
      <c r="Q32" s="53"/>
    </row>
    <row r="33" spans="1:17">
      <c r="A33" s="53" t="s">
        <v>216</v>
      </c>
      <c r="B33" s="54">
        <v>69707</v>
      </c>
      <c r="C33" s="54">
        <v>180540</v>
      </c>
      <c r="D33" s="54">
        <v>68742</v>
      </c>
      <c r="E33" s="54">
        <v>178040</v>
      </c>
      <c r="F33" s="53">
        <v>965</v>
      </c>
      <c r="G33" s="54">
        <v>2501</v>
      </c>
      <c r="H33" s="53">
        <v>965</v>
      </c>
      <c r="I33" s="54">
        <v>2501</v>
      </c>
      <c r="J33" s="53" t="s">
        <v>262</v>
      </c>
      <c r="K33" s="53" t="s">
        <v>262</v>
      </c>
      <c r="L33" s="53" t="s">
        <v>262</v>
      </c>
      <c r="M33" s="53" t="s">
        <v>262</v>
      </c>
      <c r="N33" s="53" t="s">
        <v>262</v>
      </c>
      <c r="O33" s="53" t="s">
        <v>262</v>
      </c>
      <c r="P33" s="53"/>
      <c r="Q33" s="53"/>
    </row>
    <row r="34" spans="1:17">
      <c r="A34" s="53" t="s">
        <v>217</v>
      </c>
      <c r="B34" s="54">
        <v>147040</v>
      </c>
      <c r="C34" s="54">
        <v>380831</v>
      </c>
      <c r="D34" s="54">
        <v>145546</v>
      </c>
      <c r="E34" s="54">
        <v>376962</v>
      </c>
      <c r="F34" s="54">
        <v>1494</v>
      </c>
      <c r="G34" s="54">
        <v>3869</v>
      </c>
      <c r="H34" s="54">
        <v>1494</v>
      </c>
      <c r="I34" s="54">
        <v>3869</v>
      </c>
      <c r="J34" s="53" t="s">
        <v>262</v>
      </c>
      <c r="K34" s="53" t="s">
        <v>262</v>
      </c>
      <c r="L34" s="53" t="s">
        <v>262</v>
      </c>
      <c r="M34" s="53" t="s">
        <v>262</v>
      </c>
      <c r="N34" s="53" t="s">
        <v>262</v>
      </c>
      <c r="O34" s="53" t="s">
        <v>262</v>
      </c>
      <c r="P34" s="53"/>
      <c r="Q34" s="53"/>
    </row>
    <row r="35" spans="1:17">
      <c r="A35" s="53" t="s">
        <v>218</v>
      </c>
      <c r="B35" s="54">
        <v>77348</v>
      </c>
      <c r="C35" s="54">
        <v>200330</v>
      </c>
      <c r="D35" s="54">
        <v>76824</v>
      </c>
      <c r="E35" s="54">
        <v>198974</v>
      </c>
      <c r="F35" s="53">
        <v>524</v>
      </c>
      <c r="G35" s="54">
        <v>1356</v>
      </c>
      <c r="H35" s="53">
        <v>524</v>
      </c>
      <c r="I35" s="54">
        <v>1356</v>
      </c>
      <c r="J35" s="53" t="s">
        <v>262</v>
      </c>
      <c r="K35" s="53" t="s">
        <v>262</v>
      </c>
      <c r="L35" s="53" t="s">
        <v>262</v>
      </c>
      <c r="M35" s="53" t="s">
        <v>262</v>
      </c>
      <c r="N35" s="53" t="s">
        <v>262</v>
      </c>
      <c r="O35" s="53" t="s">
        <v>262</v>
      </c>
      <c r="P35" s="53"/>
      <c r="Q35" s="53"/>
    </row>
    <row r="36" spans="1:17">
      <c r="A36" s="53" t="s">
        <v>219</v>
      </c>
      <c r="B36" s="54">
        <v>110572</v>
      </c>
      <c r="C36" s="54">
        <v>286380</v>
      </c>
      <c r="D36" s="54">
        <v>109781</v>
      </c>
      <c r="E36" s="54">
        <v>284332</v>
      </c>
      <c r="F36" s="53">
        <v>791</v>
      </c>
      <c r="G36" s="54">
        <v>2048</v>
      </c>
      <c r="H36" s="53">
        <v>791</v>
      </c>
      <c r="I36" s="54">
        <v>2048</v>
      </c>
      <c r="J36" s="53" t="s">
        <v>262</v>
      </c>
      <c r="K36" s="53" t="s">
        <v>262</v>
      </c>
      <c r="L36" s="53" t="s">
        <v>262</v>
      </c>
      <c r="M36" s="53" t="s">
        <v>262</v>
      </c>
      <c r="N36" s="53" t="s">
        <v>262</v>
      </c>
      <c r="O36" s="53" t="s">
        <v>262</v>
      </c>
      <c r="P36" s="53"/>
      <c r="Q36" s="53"/>
    </row>
    <row r="37" spans="1:17">
      <c r="A37" s="53" t="s">
        <v>220</v>
      </c>
      <c r="B37" s="54">
        <v>9349</v>
      </c>
      <c r="C37" s="54">
        <v>24214</v>
      </c>
      <c r="D37" s="54">
        <v>8953</v>
      </c>
      <c r="E37" s="54">
        <v>23187</v>
      </c>
      <c r="F37" s="53">
        <v>397</v>
      </c>
      <c r="G37" s="54">
        <v>1027</v>
      </c>
      <c r="H37" s="53">
        <v>328</v>
      </c>
      <c r="I37" s="53">
        <v>849</v>
      </c>
      <c r="J37" s="53" t="s">
        <v>262</v>
      </c>
      <c r="K37" s="53" t="s">
        <v>262</v>
      </c>
      <c r="L37" s="53" t="s">
        <v>262</v>
      </c>
      <c r="M37" s="53" t="s">
        <v>262</v>
      </c>
      <c r="N37" s="53">
        <v>69</v>
      </c>
      <c r="O37" s="53">
        <v>178</v>
      </c>
      <c r="P37" s="53"/>
      <c r="Q37" s="53"/>
    </row>
    <row r="38" spans="1:17">
      <c r="A38" s="53" t="s">
        <v>221</v>
      </c>
      <c r="B38" s="54">
        <v>8723</v>
      </c>
      <c r="C38" s="54">
        <v>22591</v>
      </c>
      <c r="D38" s="54">
        <v>7354</v>
      </c>
      <c r="E38" s="54">
        <v>19047</v>
      </c>
      <c r="F38" s="54">
        <v>1368</v>
      </c>
      <c r="G38" s="54">
        <v>3544</v>
      </c>
      <c r="H38" s="53">
        <v>436</v>
      </c>
      <c r="I38" s="54">
        <v>1128</v>
      </c>
      <c r="J38" s="53">
        <v>427</v>
      </c>
      <c r="K38" s="54">
        <v>1105</v>
      </c>
      <c r="L38" s="53" t="s">
        <v>262</v>
      </c>
      <c r="M38" s="53" t="s">
        <v>262</v>
      </c>
      <c r="N38" s="53">
        <v>506</v>
      </c>
      <c r="O38" s="54">
        <v>1311</v>
      </c>
      <c r="P38" s="53"/>
      <c r="Q38" s="53"/>
    </row>
    <row r="39" spans="1:17">
      <c r="A39" s="53" t="s">
        <v>222</v>
      </c>
      <c r="B39" s="54">
        <v>121590</v>
      </c>
      <c r="C39" s="54">
        <v>314917</v>
      </c>
      <c r="D39" s="54">
        <v>121298</v>
      </c>
      <c r="E39" s="54">
        <v>314161</v>
      </c>
      <c r="F39" s="53">
        <v>292</v>
      </c>
      <c r="G39" s="53">
        <v>757</v>
      </c>
      <c r="H39" s="53">
        <v>292</v>
      </c>
      <c r="I39" s="53">
        <v>757</v>
      </c>
      <c r="J39" s="53" t="s">
        <v>262</v>
      </c>
      <c r="K39" s="53" t="s">
        <v>262</v>
      </c>
      <c r="L39" s="53" t="s">
        <v>262</v>
      </c>
      <c r="M39" s="53" t="s">
        <v>262</v>
      </c>
      <c r="N39" s="53" t="s">
        <v>262</v>
      </c>
      <c r="O39" s="53" t="s">
        <v>262</v>
      </c>
      <c r="P39" s="53"/>
      <c r="Q39" s="53"/>
    </row>
    <row r="40" spans="1:17">
      <c r="A40" s="53" t="s">
        <v>223</v>
      </c>
      <c r="B40" s="54">
        <v>54555</v>
      </c>
      <c r="C40" s="54">
        <v>141297</v>
      </c>
      <c r="D40" s="54">
        <v>47126</v>
      </c>
      <c r="E40" s="54">
        <v>122057</v>
      </c>
      <c r="F40" s="54">
        <v>7429</v>
      </c>
      <c r="G40" s="54">
        <v>19240</v>
      </c>
      <c r="H40" s="54">
        <v>1989</v>
      </c>
      <c r="I40" s="54">
        <v>5151</v>
      </c>
      <c r="J40" s="53">
        <v>975</v>
      </c>
      <c r="K40" s="54">
        <v>2526</v>
      </c>
      <c r="L40" s="54">
        <v>3986</v>
      </c>
      <c r="M40" s="54">
        <v>10324</v>
      </c>
      <c r="N40" s="53">
        <v>479</v>
      </c>
      <c r="O40" s="54">
        <v>1240</v>
      </c>
      <c r="P40" s="53"/>
      <c r="Q40" s="53"/>
    </row>
    <row r="41" spans="1:17">
      <c r="A41" s="53" t="s">
        <v>224</v>
      </c>
      <c r="B41" s="54">
        <v>53819</v>
      </c>
      <c r="C41" s="54">
        <v>139391</v>
      </c>
      <c r="D41" s="54">
        <v>48618</v>
      </c>
      <c r="E41" s="54">
        <v>125920</v>
      </c>
      <c r="F41" s="54">
        <v>5201</v>
      </c>
      <c r="G41" s="54">
        <v>13471</v>
      </c>
      <c r="H41" s="54">
        <v>4052</v>
      </c>
      <c r="I41" s="54">
        <v>10495</v>
      </c>
      <c r="J41" s="53" t="s">
        <v>262</v>
      </c>
      <c r="K41" s="53" t="s">
        <v>262</v>
      </c>
      <c r="L41" s="53" t="s">
        <v>262</v>
      </c>
      <c r="M41" s="53" t="s">
        <v>262</v>
      </c>
      <c r="N41" s="54">
        <v>1149</v>
      </c>
      <c r="O41" s="54">
        <v>2976</v>
      </c>
      <c r="P41" s="53"/>
      <c r="Q41" s="53"/>
    </row>
    <row r="42" spans="1:17">
      <c r="A42" s="53" t="s">
        <v>225</v>
      </c>
      <c r="B42" s="54">
        <v>70698</v>
      </c>
      <c r="C42" s="54">
        <v>183108</v>
      </c>
      <c r="D42" s="54">
        <v>69001</v>
      </c>
      <c r="E42" s="54">
        <v>178711</v>
      </c>
      <c r="F42" s="54">
        <v>1698</v>
      </c>
      <c r="G42" s="54">
        <v>4397</v>
      </c>
      <c r="H42" s="54">
        <v>1698</v>
      </c>
      <c r="I42" s="54">
        <v>4397</v>
      </c>
      <c r="J42" s="53" t="s">
        <v>262</v>
      </c>
      <c r="K42" s="53" t="s">
        <v>262</v>
      </c>
      <c r="L42" s="53" t="s">
        <v>262</v>
      </c>
      <c r="M42" s="53" t="s">
        <v>262</v>
      </c>
      <c r="N42" s="53" t="s">
        <v>262</v>
      </c>
      <c r="O42" s="53" t="s">
        <v>262</v>
      </c>
      <c r="P42" s="53"/>
      <c r="Q42" s="53"/>
    </row>
    <row r="43" spans="1:17">
      <c r="A43" s="53" t="s">
        <v>226</v>
      </c>
      <c r="B43" s="54">
        <v>44826</v>
      </c>
      <c r="C43" s="54">
        <v>116098</v>
      </c>
      <c r="D43" s="54">
        <v>40861</v>
      </c>
      <c r="E43" s="54">
        <v>105829</v>
      </c>
      <c r="F43" s="54">
        <v>3965</v>
      </c>
      <c r="G43" s="54">
        <v>10269</v>
      </c>
      <c r="H43" s="53">
        <v>474</v>
      </c>
      <c r="I43" s="54">
        <v>1227</v>
      </c>
      <c r="J43" s="53" t="s">
        <v>262</v>
      </c>
      <c r="K43" s="53" t="s">
        <v>262</v>
      </c>
      <c r="L43" s="54">
        <v>3491</v>
      </c>
      <c r="M43" s="54">
        <v>9042</v>
      </c>
      <c r="N43" s="53" t="s">
        <v>262</v>
      </c>
      <c r="O43" s="53" t="s">
        <v>262</v>
      </c>
      <c r="P43" s="53"/>
      <c r="Q43" s="53"/>
    </row>
    <row r="44" spans="1:17">
      <c r="A44" s="53" t="s">
        <v>227</v>
      </c>
      <c r="B44" s="54">
        <v>69899</v>
      </c>
      <c r="C44" s="54">
        <v>181037</v>
      </c>
      <c r="D44" s="54">
        <v>68595</v>
      </c>
      <c r="E44" s="54">
        <v>177660</v>
      </c>
      <c r="F44" s="54">
        <v>1304</v>
      </c>
      <c r="G44" s="54">
        <v>3377</v>
      </c>
      <c r="H44" s="54">
        <v>1304</v>
      </c>
      <c r="I44" s="54">
        <v>3377</v>
      </c>
      <c r="J44" s="53" t="s">
        <v>262</v>
      </c>
      <c r="K44" s="53" t="s">
        <v>262</v>
      </c>
      <c r="L44" s="53" t="s">
        <v>262</v>
      </c>
      <c r="M44" s="53" t="s">
        <v>262</v>
      </c>
      <c r="N44" s="53" t="s">
        <v>262</v>
      </c>
      <c r="O44" s="53" t="s">
        <v>262</v>
      </c>
      <c r="P44" s="53"/>
      <c r="Q44" s="53"/>
    </row>
    <row r="45" spans="1:17">
      <c r="A45" s="53" t="s">
        <v>228</v>
      </c>
      <c r="B45" s="54">
        <v>98379</v>
      </c>
      <c r="C45" s="54">
        <v>254799</v>
      </c>
      <c r="D45" s="54">
        <v>95988</v>
      </c>
      <c r="E45" s="54">
        <v>248608</v>
      </c>
      <c r="F45" s="54">
        <v>2391</v>
      </c>
      <c r="G45" s="54">
        <v>6191</v>
      </c>
      <c r="H45" s="54">
        <v>1068</v>
      </c>
      <c r="I45" s="54">
        <v>2766</v>
      </c>
      <c r="J45" s="53">
        <v>72</v>
      </c>
      <c r="K45" s="53">
        <v>186</v>
      </c>
      <c r="L45" s="53" t="s">
        <v>262</v>
      </c>
      <c r="M45" s="53" t="s">
        <v>262</v>
      </c>
      <c r="N45" s="54">
        <v>1251</v>
      </c>
      <c r="O45" s="54">
        <v>3240</v>
      </c>
      <c r="P45" s="53"/>
      <c r="Q45" s="53"/>
    </row>
    <row r="46" spans="1:17">
      <c r="A46" s="53" t="s">
        <v>229</v>
      </c>
      <c r="B46" s="54">
        <v>46054</v>
      </c>
      <c r="C46" s="54">
        <v>119280</v>
      </c>
      <c r="D46" s="54">
        <v>44743</v>
      </c>
      <c r="E46" s="54">
        <v>115883</v>
      </c>
      <c r="F46" s="54">
        <v>1312</v>
      </c>
      <c r="G46" s="54">
        <v>3397</v>
      </c>
      <c r="H46" s="53">
        <v>563</v>
      </c>
      <c r="I46" s="54">
        <v>1459</v>
      </c>
      <c r="J46" s="53" t="s">
        <v>262</v>
      </c>
      <c r="K46" s="53" t="s">
        <v>262</v>
      </c>
      <c r="L46" s="53">
        <v>748</v>
      </c>
      <c r="M46" s="54">
        <v>1938</v>
      </c>
      <c r="N46" s="53" t="s">
        <v>262</v>
      </c>
      <c r="O46" s="53" t="s">
        <v>262</v>
      </c>
      <c r="P46" s="53"/>
      <c r="Q46" s="53"/>
    </row>
    <row r="47" spans="1:17">
      <c r="A47" s="53" t="s">
        <v>230</v>
      </c>
      <c r="B47" s="54">
        <v>1545</v>
      </c>
      <c r="C47" s="54">
        <v>4001</v>
      </c>
      <c r="D47" s="54">
        <v>1034</v>
      </c>
      <c r="E47" s="54">
        <v>2678</v>
      </c>
      <c r="F47" s="53">
        <v>511</v>
      </c>
      <c r="G47" s="54">
        <v>1324</v>
      </c>
      <c r="H47" s="53">
        <v>182</v>
      </c>
      <c r="I47" s="53">
        <v>470</v>
      </c>
      <c r="J47" s="53">
        <v>64</v>
      </c>
      <c r="K47" s="53">
        <v>165</v>
      </c>
      <c r="L47" s="53" t="s">
        <v>262</v>
      </c>
      <c r="M47" s="53" t="s">
        <v>262</v>
      </c>
      <c r="N47" s="53">
        <v>266</v>
      </c>
      <c r="O47" s="53">
        <v>688</v>
      </c>
      <c r="P47" s="53"/>
      <c r="Q47" s="53"/>
    </row>
    <row r="48" spans="1:17">
      <c r="A48" s="53" t="s">
        <v>231</v>
      </c>
      <c r="B48" s="54">
        <v>32020</v>
      </c>
      <c r="C48" s="54">
        <v>82933</v>
      </c>
      <c r="D48" s="54">
        <v>30061</v>
      </c>
      <c r="E48" s="54">
        <v>77857</v>
      </c>
      <c r="F48" s="54">
        <v>1960</v>
      </c>
      <c r="G48" s="54">
        <v>5076</v>
      </c>
      <c r="H48" s="54">
        <v>1064</v>
      </c>
      <c r="I48" s="54">
        <v>2755</v>
      </c>
      <c r="J48" s="53">
        <v>110</v>
      </c>
      <c r="K48" s="53">
        <v>286</v>
      </c>
      <c r="L48" s="53" t="s">
        <v>262</v>
      </c>
      <c r="M48" s="53" t="s">
        <v>262</v>
      </c>
      <c r="N48" s="53">
        <v>786</v>
      </c>
      <c r="O48" s="54">
        <v>2036</v>
      </c>
      <c r="P48" s="53"/>
      <c r="Q48" s="53"/>
    </row>
    <row r="49" spans="1:17">
      <c r="A49" s="53" t="s">
        <v>232</v>
      </c>
      <c r="B49" s="54">
        <v>77116</v>
      </c>
      <c r="C49" s="54">
        <v>199729</v>
      </c>
      <c r="D49" s="54">
        <v>75811</v>
      </c>
      <c r="E49" s="54">
        <v>196350</v>
      </c>
      <c r="F49" s="54">
        <v>1305</v>
      </c>
      <c r="G49" s="54">
        <v>3379</v>
      </c>
      <c r="H49" s="54">
        <v>1305</v>
      </c>
      <c r="I49" s="54">
        <v>3379</v>
      </c>
      <c r="J49" s="53" t="s">
        <v>262</v>
      </c>
      <c r="K49" s="53" t="s">
        <v>262</v>
      </c>
      <c r="L49" s="53" t="s">
        <v>262</v>
      </c>
      <c r="M49" s="53" t="s">
        <v>262</v>
      </c>
      <c r="N49" s="53" t="s">
        <v>262</v>
      </c>
      <c r="O49" s="53" t="s">
        <v>262</v>
      </c>
      <c r="P49" s="53"/>
      <c r="Q49" s="53"/>
    </row>
    <row r="50" spans="1:17">
      <c r="A50" s="53" t="s">
        <v>233</v>
      </c>
      <c r="B50" s="54">
        <v>42144</v>
      </c>
      <c r="C50" s="54">
        <v>109153</v>
      </c>
      <c r="D50" s="54">
        <v>41235</v>
      </c>
      <c r="E50" s="54">
        <v>106798</v>
      </c>
      <c r="F50" s="53">
        <v>909</v>
      </c>
      <c r="G50" s="54">
        <v>2355</v>
      </c>
      <c r="H50" s="53">
        <v>909</v>
      </c>
      <c r="I50" s="54">
        <v>2355</v>
      </c>
      <c r="J50" s="53" t="s">
        <v>262</v>
      </c>
      <c r="K50" s="53" t="s">
        <v>262</v>
      </c>
      <c r="L50" s="53" t="s">
        <v>262</v>
      </c>
      <c r="M50" s="53" t="s">
        <v>262</v>
      </c>
      <c r="N50" s="53" t="s">
        <v>262</v>
      </c>
      <c r="O50" s="53" t="s">
        <v>262</v>
      </c>
      <c r="P50" s="53"/>
      <c r="Q50" s="53"/>
    </row>
    <row r="51" spans="1:17">
      <c r="A51" s="53" t="s">
        <v>234</v>
      </c>
      <c r="B51" s="54">
        <v>268596</v>
      </c>
      <c r="C51" s="54">
        <v>695662</v>
      </c>
      <c r="D51" s="54">
        <v>261232</v>
      </c>
      <c r="E51" s="54">
        <v>676587</v>
      </c>
      <c r="F51" s="54">
        <v>7365</v>
      </c>
      <c r="G51" s="54">
        <v>19075</v>
      </c>
      <c r="H51" s="54">
        <v>5616</v>
      </c>
      <c r="I51" s="54">
        <v>14546</v>
      </c>
      <c r="J51" s="53">
        <v>401</v>
      </c>
      <c r="K51" s="54">
        <v>1040</v>
      </c>
      <c r="L51" s="53" t="s">
        <v>262</v>
      </c>
      <c r="M51" s="53" t="s">
        <v>262</v>
      </c>
      <c r="N51" s="54">
        <v>1347</v>
      </c>
      <c r="O51" s="54">
        <v>3489</v>
      </c>
      <c r="P51" s="53"/>
      <c r="Q51" s="53"/>
    </row>
    <row r="52" spans="1:17">
      <c r="A52" s="53" t="s">
        <v>235</v>
      </c>
      <c r="B52" s="54">
        <v>84897</v>
      </c>
      <c r="C52" s="54">
        <v>219882</v>
      </c>
      <c r="D52" s="54">
        <v>82170</v>
      </c>
      <c r="E52" s="54">
        <v>212818</v>
      </c>
      <c r="F52" s="54">
        <v>2727</v>
      </c>
      <c r="G52" s="54">
        <v>7064</v>
      </c>
      <c r="H52" s="54">
        <v>2727</v>
      </c>
      <c r="I52" s="54">
        <v>7064</v>
      </c>
      <c r="J52" s="53" t="s">
        <v>262</v>
      </c>
      <c r="K52" s="53" t="s">
        <v>262</v>
      </c>
      <c r="L52" s="53" t="s">
        <v>262</v>
      </c>
      <c r="M52" s="53" t="s">
        <v>262</v>
      </c>
      <c r="N52" s="53" t="s">
        <v>262</v>
      </c>
      <c r="O52" s="53" t="s">
        <v>262</v>
      </c>
      <c r="P52" s="53"/>
      <c r="Q52" s="53"/>
    </row>
    <row r="53" spans="1:17">
      <c r="A53" s="53" t="s">
        <v>236</v>
      </c>
      <c r="B53" s="54">
        <v>9616</v>
      </c>
      <c r="C53" s="54">
        <v>24906</v>
      </c>
      <c r="D53" s="54">
        <v>9217</v>
      </c>
      <c r="E53" s="54">
        <v>23871</v>
      </c>
      <c r="F53" s="53">
        <v>400</v>
      </c>
      <c r="G53" s="54">
        <v>1035</v>
      </c>
      <c r="H53" s="53">
        <v>400</v>
      </c>
      <c r="I53" s="54">
        <v>1035</v>
      </c>
      <c r="J53" s="53" t="s">
        <v>262</v>
      </c>
      <c r="K53" s="53" t="s">
        <v>262</v>
      </c>
      <c r="L53" s="53" t="s">
        <v>262</v>
      </c>
      <c r="M53" s="53" t="s">
        <v>262</v>
      </c>
      <c r="N53" s="53" t="s">
        <v>262</v>
      </c>
      <c r="O53" s="53" t="s">
        <v>262</v>
      </c>
      <c r="P53" s="53"/>
      <c r="Q53" s="53"/>
    </row>
    <row r="54" spans="1:17">
      <c r="A54" s="53" t="s">
        <v>237</v>
      </c>
      <c r="B54" s="54">
        <v>42775</v>
      </c>
      <c r="C54" s="54">
        <v>110787</v>
      </c>
      <c r="D54" s="54">
        <v>39490</v>
      </c>
      <c r="E54" s="54">
        <v>102279</v>
      </c>
      <c r="F54" s="54">
        <v>3285</v>
      </c>
      <c r="G54" s="54">
        <v>8508</v>
      </c>
      <c r="H54" s="54">
        <v>1282</v>
      </c>
      <c r="I54" s="54">
        <v>3320</v>
      </c>
      <c r="J54" s="54">
        <v>1565</v>
      </c>
      <c r="K54" s="54">
        <v>4053</v>
      </c>
      <c r="L54" s="53" t="s">
        <v>262</v>
      </c>
      <c r="M54" s="53" t="s">
        <v>262</v>
      </c>
      <c r="N54" s="53">
        <v>438</v>
      </c>
      <c r="O54" s="54">
        <v>1135</v>
      </c>
      <c r="P54" s="53"/>
      <c r="Q54" s="53"/>
    </row>
    <row r="55" spans="1:17">
      <c r="A55" s="53" t="s">
        <v>238</v>
      </c>
      <c r="B55" s="54">
        <v>71298</v>
      </c>
      <c r="C55" s="54">
        <v>184661</v>
      </c>
      <c r="D55" s="54">
        <v>66456</v>
      </c>
      <c r="E55" s="54">
        <v>172119</v>
      </c>
      <c r="F55" s="54">
        <v>4842</v>
      </c>
      <c r="G55" s="54">
        <v>12542</v>
      </c>
      <c r="H55" s="54">
        <v>1715</v>
      </c>
      <c r="I55" s="54">
        <v>4441</v>
      </c>
      <c r="J55" s="54">
        <v>2468</v>
      </c>
      <c r="K55" s="54">
        <v>6392</v>
      </c>
      <c r="L55" s="53" t="s">
        <v>262</v>
      </c>
      <c r="M55" s="53" t="s">
        <v>262</v>
      </c>
      <c r="N55" s="53">
        <v>660</v>
      </c>
      <c r="O55" s="54">
        <v>1709</v>
      </c>
      <c r="P55" s="53"/>
      <c r="Q55" s="53"/>
    </row>
    <row r="56" spans="1:17">
      <c r="A56" s="53" t="s">
        <v>239</v>
      </c>
      <c r="B56" s="54">
        <v>24230</v>
      </c>
      <c r="C56" s="54">
        <v>62756</v>
      </c>
      <c r="D56" s="54">
        <v>24038</v>
      </c>
      <c r="E56" s="54">
        <v>62259</v>
      </c>
      <c r="F56" s="53">
        <v>192</v>
      </c>
      <c r="G56" s="53">
        <v>497</v>
      </c>
      <c r="H56" s="53">
        <v>192</v>
      </c>
      <c r="I56" s="53">
        <v>497</v>
      </c>
      <c r="J56" s="53" t="s">
        <v>262</v>
      </c>
      <c r="K56" s="53" t="s">
        <v>262</v>
      </c>
      <c r="L56" s="53" t="s">
        <v>262</v>
      </c>
      <c r="M56" s="53" t="s">
        <v>262</v>
      </c>
      <c r="N56" s="53" t="s">
        <v>262</v>
      </c>
      <c r="O56" s="53" t="s">
        <v>262</v>
      </c>
      <c r="P56" s="53"/>
      <c r="Q56" s="53"/>
    </row>
    <row r="57" spans="1:17">
      <c r="A57" s="53" t="s">
        <v>240</v>
      </c>
      <c r="B57" s="54">
        <v>65496</v>
      </c>
      <c r="C57" s="54">
        <v>169635</v>
      </c>
      <c r="D57" s="54">
        <v>54158</v>
      </c>
      <c r="E57" s="54">
        <v>140268</v>
      </c>
      <c r="F57" s="54">
        <v>11339</v>
      </c>
      <c r="G57" s="54">
        <v>29367</v>
      </c>
      <c r="H57" s="54">
        <v>1997</v>
      </c>
      <c r="I57" s="54">
        <v>5172</v>
      </c>
      <c r="J57" s="53" t="s">
        <v>262</v>
      </c>
      <c r="K57" s="53" t="s">
        <v>262</v>
      </c>
      <c r="L57" s="54">
        <v>9342</v>
      </c>
      <c r="M57" s="54">
        <v>24195</v>
      </c>
      <c r="N57" s="53" t="s">
        <v>262</v>
      </c>
      <c r="O57" s="53" t="s">
        <v>262</v>
      </c>
      <c r="P57" s="53"/>
      <c r="Q57" s="53"/>
    </row>
    <row r="58" spans="1:17">
      <c r="A58" s="53" t="s">
        <v>241</v>
      </c>
      <c r="B58" s="54">
        <v>97813</v>
      </c>
      <c r="C58" s="54">
        <v>253335</v>
      </c>
      <c r="D58" s="54">
        <v>97093</v>
      </c>
      <c r="E58" s="54">
        <v>251470</v>
      </c>
      <c r="F58" s="53">
        <v>720</v>
      </c>
      <c r="G58" s="54">
        <v>1864</v>
      </c>
      <c r="H58" s="53">
        <v>720</v>
      </c>
      <c r="I58" s="54">
        <v>1864</v>
      </c>
      <c r="J58" s="53" t="s">
        <v>262</v>
      </c>
      <c r="K58" s="53" t="s">
        <v>262</v>
      </c>
      <c r="L58" s="53" t="s">
        <v>262</v>
      </c>
      <c r="M58" s="53" t="s">
        <v>262</v>
      </c>
      <c r="N58" s="53" t="s">
        <v>262</v>
      </c>
      <c r="O58" s="53" t="s">
        <v>262</v>
      </c>
      <c r="P58" s="53"/>
      <c r="Q58" s="53"/>
    </row>
    <row r="59" spans="1:17">
      <c r="A59" s="53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</row>
    <row r="60" spans="1:17">
      <c r="A60" s="53" t="s">
        <v>243</v>
      </c>
      <c r="B60" s="54">
        <v>5325</v>
      </c>
      <c r="C60" s="54">
        <v>13791</v>
      </c>
      <c r="D60" s="54">
        <v>3424</v>
      </c>
      <c r="E60" s="54">
        <v>8868</v>
      </c>
      <c r="F60" s="54">
        <v>1901</v>
      </c>
      <c r="G60" s="54">
        <v>4924</v>
      </c>
      <c r="H60" s="53">
        <v>76</v>
      </c>
      <c r="I60" s="53">
        <v>198</v>
      </c>
      <c r="J60" s="53">
        <v>13</v>
      </c>
      <c r="K60" s="53">
        <v>34</v>
      </c>
      <c r="L60" s="53" t="s">
        <v>262</v>
      </c>
      <c r="M60" s="53" t="s">
        <v>262</v>
      </c>
      <c r="N60" s="54">
        <v>1812</v>
      </c>
      <c r="O60" s="54">
        <v>4692</v>
      </c>
      <c r="P60" s="53"/>
      <c r="Q60" s="53"/>
    </row>
    <row r="61" spans="1:17">
      <c r="A61" s="53"/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</row>
    <row r="62" spans="1:17">
      <c r="A62" s="52" t="s">
        <v>263</v>
      </c>
      <c r="B62" s="54">
        <v>3860</v>
      </c>
      <c r="C62" s="54">
        <v>9998</v>
      </c>
      <c r="D62" s="53">
        <v>603</v>
      </c>
      <c r="E62" s="54">
        <v>1562</v>
      </c>
      <c r="F62" s="54">
        <v>3257</v>
      </c>
      <c r="G62" s="54">
        <v>8436</v>
      </c>
      <c r="H62" s="53">
        <v>40</v>
      </c>
      <c r="I62" s="53">
        <v>104</v>
      </c>
      <c r="J62" s="53">
        <v>22</v>
      </c>
      <c r="K62" s="53">
        <v>56</v>
      </c>
      <c r="L62" s="53" t="s">
        <v>262</v>
      </c>
      <c r="M62" s="53" t="s">
        <v>262</v>
      </c>
      <c r="N62" s="54">
        <v>3196</v>
      </c>
      <c r="O62" s="54">
        <v>8277</v>
      </c>
      <c r="P62" s="53"/>
      <c r="Q62" s="53"/>
    </row>
    <row r="63" spans="1:17">
      <c r="A63" s="53" t="s">
        <v>264</v>
      </c>
      <c r="B63" s="53">
        <v>581</v>
      </c>
      <c r="C63" s="54">
        <v>1505</v>
      </c>
      <c r="D63" s="53">
        <v>76</v>
      </c>
      <c r="E63" s="53">
        <v>198</v>
      </c>
      <c r="F63" s="53">
        <v>505</v>
      </c>
      <c r="G63" s="54">
        <v>1307</v>
      </c>
      <c r="H63" s="53">
        <v>8</v>
      </c>
      <c r="I63" s="53">
        <v>21</v>
      </c>
      <c r="J63" s="53" t="s">
        <v>262</v>
      </c>
      <c r="K63" s="53" t="s">
        <v>262</v>
      </c>
      <c r="L63" s="53" t="s">
        <v>262</v>
      </c>
      <c r="M63" s="53" t="s">
        <v>262</v>
      </c>
      <c r="N63" s="53">
        <v>497</v>
      </c>
      <c r="O63" s="54">
        <v>1286</v>
      </c>
      <c r="P63" s="53"/>
      <c r="Q63" s="53"/>
    </row>
    <row r="64" spans="1:17">
      <c r="A64" s="53" t="s">
        <v>265</v>
      </c>
      <c r="B64" s="53">
        <v>571</v>
      </c>
      <c r="C64" s="54">
        <v>1478</v>
      </c>
      <c r="D64" s="53">
        <v>210</v>
      </c>
      <c r="E64" s="53">
        <v>543</v>
      </c>
      <c r="F64" s="53">
        <v>361</v>
      </c>
      <c r="G64" s="53">
        <v>935</v>
      </c>
      <c r="H64" s="53">
        <v>8</v>
      </c>
      <c r="I64" s="53">
        <v>21</v>
      </c>
      <c r="J64" s="53">
        <v>1</v>
      </c>
      <c r="K64" s="53">
        <v>2</v>
      </c>
      <c r="L64" s="53" t="s">
        <v>262</v>
      </c>
      <c r="M64" s="53" t="s">
        <v>262</v>
      </c>
      <c r="N64" s="53">
        <v>352</v>
      </c>
      <c r="O64" s="53">
        <v>911</v>
      </c>
      <c r="P64" s="53"/>
      <c r="Q64" s="53"/>
    </row>
    <row r="65" spans="1:17">
      <c r="A65" s="53" t="s">
        <v>266</v>
      </c>
      <c r="B65" s="54">
        <v>1976</v>
      </c>
      <c r="C65" s="54">
        <v>5117</v>
      </c>
      <c r="D65" s="53">
        <v>182</v>
      </c>
      <c r="E65" s="53">
        <v>472</v>
      </c>
      <c r="F65" s="54">
        <v>1793</v>
      </c>
      <c r="G65" s="54">
        <v>4644</v>
      </c>
      <c r="H65" s="53">
        <v>6</v>
      </c>
      <c r="I65" s="53">
        <v>16</v>
      </c>
      <c r="J65" s="53">
        <v>5</v>
      </c>
      <c r="K65" s="53">
        <v>13</v>
      </c>
      <c r="L65" s="53" t="s">
        <v>262</v>
      </c>
      <c r="M65" s="53" t="s">
        <v>262</v>
      </c>
      <c r="N65" s="54">
        <v>1782</v>
      </c>
      <c r="O65" s="54">
        <v>4615</v>
      </c>
      <c r="P65" s="53"/>
      <c r="Q65" s="53"/>
    </row>
    <row r="66" spans="1:17">
      <c r="A66" s="53" t="s">
        <v>267</v>
      </c>
      <c r="B66" s="53">
        <v>733</v>
      </c>
      <c r="C66" s="54">
        <v>1898</v>
      </c>
      <c r="D66" s="53">
        <v>134</v>
      </c>
      <c r="E66" s="53">
        <v>348</v>
      </c>
      <c r="F66" s="53">
        <v>599</v>
      </c>
      <c r="G66" s="54">
        <v>1550</v>
      </c>
      <c r="H66" s="53">
        <v>18</v>
      </c>
      <c r="I66" s="53">
        <v>46</v>
      </c>
      <c r="J66" s="53">
        <v>16</v>
      </c>
      <c r="K66" s="53">
        <v>40</v>
      </c>
      <c r="L66" s="53" t="s">
        <v>262</v>
      </c>
      <c r="M66" s="53" t="s">
        <v>262</v>
      </c>
      <c r="N66" s="53">
        <v>565</v>
      </c>
      <c r="O66" s="54">
        <v>1464</v>
      </c>
      <c r="P66" s="53"/>
      <c r="Q66" s="53"/>
    </row>
  </sheetData>
  <mergeCells count="4">
    <mergeCell ref="A1:A2"/>
    <mergeCell ref="B1:B2"/>
    <mergeCell ref="C1:C2"/>
    <mergeCell ref="D1:D2"/>
  </mergeCells>
  <hyperlinks>
    <hyperlink ref="A1" r:id="rId1" location="n2" display="http://www.census.gov/geo/reference/state-area.html - n2" xr:uid="{DB3DEE6A-BD47-0442-89CD-2319B54E97E8}"/>
    <hyperlink ref="C1" r:id="rId2" location="n1" display="http://www.census.gov/geo/reference/state-area.html - n1" xr:uid="{FB08A5AE-7125-2643-89C5-608DC65D2F76}"/>
    <hyperlink ref="D1" r:id="rId3" location="n1" display="http://www.census.gov/geo/reference/state-area.html - n1" xr:uid="{244B4E70-7B51-A34B-B4F8-B6F602771632}"/>
    <hyperlink ref="A5" r:id="rId4" location="n3" display="http://www.census.gov/geo/reference/state-area.html - n3" xr:uid="{F7B73538-B85A-3545-BE49-D0EA9036D9B3}"/>
    <hyperlink ref="A7" r:id="rId5" location="n4" display="http://www.census.gov/geo/reference/state-area.html - n4" xr:uid="{9DCE6D36-5CF1-A943-BBC1-E7CB6F4C8EB3}"/>
    <hyperlink ref="A62" r:id="rId6" location="n5" display="http://www.census.gov/geo/reference/state-area.html - n5" xr:uid="{B9AC90A0-F401-FA42-A24B-4C6A722C0F3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8235D-C6D3-4764-ACAC-6B7FC3173A61}">
  <sheetPr>
    <tabColor rgb="FF92D050"/>
  </sheetPr>
  <dimension ref="A1:E31"/>
  <sheetViews>
    <sheetView workbookViewId="0"/>
  </sheetViews>
  <sheetFormatPr baseColWidth="10" defaultColWidth="8.83203125" defaultRowHeight="15"/>
  <cols>
    <col min="1" max="1" width="39.83203125" customWidth="1"/>
  </cols>
  <sheetData>
    <row r="1" spans="1:5">
      <c r="A1" s="22" t="s">
        <v>92</v>
      </c>
      <c r="B1" s="23"/>
      <c r="C1" s="23"/>
      <c r="D1" s="23"/>
      <c r="E1" s="23"/>
    </row>
    <row r="2" spans="1:5">
      <c r="A2" s="1" t="s">
        <v>93</v>
      </c>
      <c r="B2" s="1">
        <v>2016</v>
      </c>
      <c r="C2" s="1">
        <v>2020</v>
      </c>
      <c r="D2" s="1">
        <v>2025</v>
      </c>
      <c r="E2" s="1">
        <v>2030</v>
      </c>
    </row>
    <row r="3" spans="1:5">
      <c r="A3" t="s">
        <v>94</v>
      </c>
      <c r="B3">
        <v>1</v>
      </c>
      <c r="C3">
        <v>18</v>
      </c>
      <c r="D3">
        <v>35</v>
      </c>
      <c r="E3">
        <v>52</v>
      </c>
    </row>
    <row r="4" spans="1:5">
      <c r="A4" t="s">
        <v>95</v>
      </c>
      <c r="B4">
        <v>2</v>
      </c>
      <c r="C4">
        <v>19</v>
      </c>
      <c r="D4">
        <v>36</v>
      </c>
      <c r="E4">
        <v>53</v>
      </c>
    </row>
    <row r="5" spans="1:5">
      <c r="A5" t="s">
        <v>96</v>
      </c>
      <c r="B5">
        <v>3</v>
      </c>
      <c r="C5">
        <v>20</v>
      </c>
      <c r="D5">
        <v>37</v>
      </c>
      <c r="E5">
        <v>54</v>
      </c>
    </row>
    <row r="6" spans="1:5">
      <c r="A6" t="s">
        <v>97</v>
      </c>
      <c r="B6">
        <v>4</v>
      </c>
      <c r="C6">
        <v>21</v>
      </c>
      <c r="D6">
        <v>38</v>
      </c>
      <c r="E6">
        <v>55</v>
      </c>
    </row>
    <row r="7" spans="1:5">
      <c r="A7" t="s">
        <v>98</v>
      </c>
      <c r="B7">
        <v>5</v>
      </c>
      <c r="C7">
        <v>22</v>
      </c>
      <c r="D7">
        <v>39</v>
      </c>
      <c r="E7">
        <v>56</v>
      </c>
    </row>
    <row r="8" spans="1:5">
      <c r="A8" t="s">
        <v>99</v>
      </c>
      <c r="B8">
        <v>6</v>
      </c>
      <c r="C8">
        <v>23</v>
      </c>
      <c r="D8">
        <v>40</v>
      </c>
      <c r="E8">
        <v>57</v>
      </c>
    </row>
    <row r="9" spans="1:5">
      <c r="A9" t="s">
        <v>100</v>
      </c>
      <c r="B9">
        <v>7</v>
      </c>
      <c r="C9">
        <v>24</v>
      </c>
      <c r="D9">
        <v>41</v>
      </c>
      <c r="E9">
        <v>58</v>
      </c>
    </row>
    <row r="10" spans="1:5">
      <c r="A10" t="s">
        <v>101</v>
      </c>
      <c r="B10">
        <v>8</v>
      </c>
      <c r="C10">
        <v>25</v>
      </c>
      <c r="D10">
        <v>42</v>
      </c>
      <c r="E10">
        <v>59</v>
      </c>
    </row>
    <row r="11" spans="1:5">
      <c r="A11" t="s">
        <v>102</v>
      </c>
      <c r="B11">
        <v>9</v>
      </c>
      <c r="C11">
        <v>26</v>
      </c>
      <c r="D11">
        <v>43</v>
      </c>
      <c r="E11">
        <v>60</v>
      </c>
    </row>
    <row r="12" spans="1:5">
      <c r="A12" t="s">
        <v>103</v>
      </c>
      <c r="B12">
        <v>10</v>
      </c>
      <c r="C12">
        <v>27</v>
      </c>
      <c r="D12">
        <v>44</v>
      </c>
      <c r="E12">
        <v>61</v>
      </c>
    </row>
    <row r="13" spans="1:5">
      <c r="A13" t="s">
        <v>104</v>
      </c>
      <c r="B13">
        <v>11</v>
      </c>
      <c r="C13">
        <v>28</v>
      </c>
      <c r="D13">
        <v>45</v>
      </c>
      <c r="E13">
        <v>62</v>
      </c>
    </row>
    <row r="14" spans="1:5">
      <c r="A14" t="s">
        <v>105</v>
      </c>
      <c r="B14">
        <v>12</v>
      </c>
      <c r="C14">
        <v>29</v>
      </c>
      <c r="D14">
        <v>46</v>
      </c>
      <c r="E14">
        <v>63</v>
      </c>
    </row>
    <row r="15" spans="1:5">
      <c r="A15" t="s">
        <v>106</v>
      </c>
      <c r="B15">
        <v>13</v>
      </c>
      <c r="C15">
        <v>30</v>
      </c>
      <c r="D15">
        <v>47</v>
      </c>
      <c r="E15">
        <v>64</v>
      </c>
    </row>
    <row r="16" spans="1:5">
      <c r="A16" t="s">
        <v>107</v>
      </c>
      <c r="B16">
        <v>14</v>
      </c>
      <c r="C16">
        <v>31</v>
      </c>
      <c r="D16">
        <v>48</v>
      </c>
      <c r="E16">
        <v>65</v>
      </c>
    </row>
    <row r="17" spans="1:5">
      <c r="A17" t="s">
        <v>108</v>
      </c>
      <c r="B17">
        <v>15</v>
      </c>
      <c r="C17">
        <v>32</v>
      </c>
      <c r="D17">
        <v>49</v>
      </c>
      <c r="E17">
        <v>66</v>
      </c>
    </row>
    <row r="18" spans="1:5">
      <c r="A18" t="s">
        <v>109</v>
      </c>
      <c r="B18">
        <v>16</v>
      </c>
      <c r="C18">
        <v>33</v>
      </c>
      <c r="D18">
        <v>50</v>
      </c>
      <c r="E18">
        <v>67</v>
      </c>
    </row>
    <row r="19" spans="1:5">
      <c r="A19" t="s">
        <v>110</v>
      </c>
      <c r="B19">
        <v>17</v>
      </c>
      <c r="C19">
        <v>34</v>
      </c>
      <c r="D19">
        <v>51</v>
      </c>
      <c r="E19">
        <v>68</v>
      </c>
    </row>
    <row r="21" spans="1:5">
      <c r="A21" s="22" t="s">
        <v>116</v>
      </c>
      <c r="B21" s="23"/>
      <c r="C21" s="23"/>
      <c r="D21" s="23"/>
    </row>
    <row r="22" spans="1:5">
      <c r="A22" t="s">
        <v>117</v>
      </c>
      <c r="B22" t="str">
        <f>A17</f>
        <v>on-road mobile sources</v>
      </c>
    </row>
    <row r="23" spans="1:5">
      <c r="A23" t="s">
        <v>118</v>
      </c>
      <c r="B23" t="str">
        <f>A18</f>
        <v>electricity generating units</v>
      </c>
    </row>
    <row r="24" spans="1:5">
      <c r="A24" t="s">
        <v>147</v>
      </c>
      <c r="B24" t="str">
        <f>A13</f>
        <v>area sources</v>
      </c>
    </row>
    <row r="25" spans="1:5">
      <c r="A25" t="s">
        <v>119</v>
      </c>
      <c r="B25" t="str">
        <f>A14</f>
        <v>industrial point sources</v>
      </c>
    </row>
    <row r="26" spans="1:5">
      <c r="A26" t="s">
        <v>120</v>
      </c>
      <c r="B26" t="str">
        <f>A17</f>
        <v>on-road mobile sources</v>
      </c>
    </row>
    <row r="28" spans="1:5">
      <c r="A28" s="22" t="s">
        <v>122</v>
      </c>
      <c r="B28" s="22"/>
    </row>
    <row r="29" spans="1:5">
      <c r="A29" t="s">
        <v>8</v>
      </c>
      <c r="B29" t="s">
        <v>126</v>
      </c>
    </row>
    <row r="30" spans="1:5">
      <c r="A30" t="s">
        <v>163</v>
      </c>
      <c r="B30" t="s">
        <v>125</v>
      </c>
    </row>
    <row r="31" spans="1:5">
      <c r="A31" t="s">
        <v>9</v>
      </c>
      <c r="B31" t="s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433AA-19F3-48C9-9C5F-C33EEAB460AC}">
  <sheetPr>
    <tabColor theme="4" tint="-0.249977111117893"/>
  </sheetPr>
  <dimension ref="A1:AJ25"/>
  <sheetViews>
    <sheetView workbookViewId="0">
      <selection activeCell="A17" sqref="A17"/>
    </sheetView>
  </sheetViews>
  <sheetFormatPr baseColWidth="10" defaultColWidth="8.83203125" defaultRowHeight="15"/>
  <cols>
    <col min="1" max="1" width="33.83203125" customWidth="1"/>
  </cols>
  <sheetData>
    <row r="1" spans="1:36" s="1" customFormat="1" ht="16">
      <c r="A1" s="27" t="s">
        <v>128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t="s">
        <v>7</v>
      </c>
      <c r="B2" s="37" cm="1">
        <f t="array" aca="1" ref="B2" ca="1">INDIRECT(CONCATENATE("'",HLOOKUP(B$1,$B$21:$E$23,3,FALSE),"'!",$B$25,ROW($A2)+3))*About!$A$27</f>
        <v>1.1446722841826931E-5</v>
      </c>
      <c r="C2" s="38">
        <f ca="1">$B2+($F2-$B2)*(C$1-$B$1)/($F$1-$B$1)</f>
        <v>1.1543183989370415E-5</v>
      </c>
      <c r="D2" s="38">
        <f t="shared" ref="D2:E12" ca="1" si="0">$B2+($F2-$B2)*(D$1-$B$1)/($F$1-$B$1)</f>
        <v>1.1639645136913902E-5</v>
      </c>
      <c r="E2" s="38">
        <f t="shared" ca="1" si="0"/>
        <v>1.1736106284457388E-5</v>
      </c>
      <c r="F2" s="37" cm="1">
        <f t="array" aca="1" ref="F2" ca="1">INDIRECT(CONCATENATE("'",HLOOKUP(F$1,$B$21:$E$23,3,FALSE),"'!",$B$25,ROW($A2)+3))*About!$A$27</f>
        <v>1.1832567432000873E-5</v>
      </c>
      <c r="G2" s="38">
        <f ca="1">$F2+($K2-$F2)*(G$1-$F$1)/($K$1-$F$1)</f>
        <v>1.198690526807045E-5</v>
      </c>
      <c r="H2" s="38">
        <f t="shared" ref="H2:J12" ca="1" si="1">$F2+($K2-$F2)*(H$1-$F$1)/($K$1-$F$1)</f>
        <v>1.2141243104140025E-5</v>
      </c>
      <c r="I2" s="38">
        <f t="shared" ca="1" si="1"/>
        <v>1.2295580940209602E-5</v>
      </c>
      <c r="J2" s="38">
        <f t="shared" ca="1" si="1"/>
        <v>1.2449918776279177E-5</v>
      </c>
      <c r="K2" s="37" cm="1">
        <f t="array" aca="1" ref="K2" ca="1">INDIRECT(CONCATENATE("'",HLOOKUP(K$1,$B$21:$E$23,3,FALSE),"'!",$B$25,ROW($A2)+3))*About!$A$27</f>
        <v>1.2604256612348754E-5</v>
      </c>
      <c r="L2" s="38">
        <f ca="1">$K2+($P2-$K2)*(L$1-$K$1)/($P$1-$K$1)</f>
        <v>1.265570255770528E-5</v>
      </c>
      <c r="M2" s="38">
        <f t="shared" ref="M2:O12" ca="1" si="2">$K2+($P2-$K2)*(M$1-$K$1)/($P$1-$K$1)</f>
        <v>1.2707148503061806E-5</v>
      </c>
      <c r="N2" s="38">
        <f t="shared" ca="1" si="2"/>
        <v>1.2758594448418331E-5</v>
      </c>
      <c r="O2" s="38">
        <f t="shared" ca="1" si="2"/>
        <v>1.2810040393774857E-5</v>
      </c>
      <c r="P2" s="37" cm="1">
        <f t="array" aca="1" ref="P2" ca="1">INDIRECT(CONCATENATE("'",HLOOKUP(P$1,$B$21:$E$23,3,FALSE),"'!",$B$25,ROW($A2)+3))*About!$A$27</f>
        <v>1.2861486339131383E-5</v>
      </c>
      <c r="Q2" s="38" cm="1">
        <f t="array" aca="1" ref="Q2" ca="1">TREND($K2:$P2,$K$1:$P$1,Q$1)</f>
        <v>1.2912932284487905E-5</v>
      </c>
      <c r="R2" s="38" cm="1">
        <f t="array" aca="1" ref="R2" ca="1">TREND($K2:$P2,$K$1:$P$1,R$1)</f>
        <v>1.2964378229844437E-5</v>
      </c>
      <c r="S2" s="38" cm="1">
        <f t="array" aca="1" ref="S2" ca="1">TREND($K2:$P2,$K$1:$P$1,S$1)</f>
        <v>1.3015824175200956E-5</v>
      </c>
      <c r="T2" s="38" cm="1">
        <f t="array" aca="1" ref="T2" ca="1">TREND($K2:$P2,$K$1:$P$1,T$1)</f>
        <v>1.3067270120557489E-5</v>
      </c>
      <c r="U2" s="38" cm="1">
        <f t="array" aca="1" ref="U2" ca="1">TREND($K2:$P2,$K$1:$P$1,U$1)</f>
        <v>1.3118716065914007E-5</v>
      </c>
      <c r="V2" s="38" cm="1">
        <f t="array" aca="1" ref="V2" ca="1">TREND($K2:$P2,$K$1:$P$1,V$1)</f>
        <v>1.317016201127054E-5</v>
      </c>
      <c r="W2" s="38" cm="1">
        <f t="array" aca="1" ref="W2" ca="1">TREND($K2:$P2,$K$1:$P$1,W$1)</f>
        <v>1.3221607956627059E-5</v>
      </c>
      <c r="X2" s="38" cm="1">
        <f t="array" aca="1" ref="X2" ca="1">TREND($K2:$P2,$K$1:$P$1,X$1)</f>
        <v>1.3273053901983591E-5</v>
      </c>
      <c r="Y2" s="38" cm="1">
        <f t="array" aca="1" ref="Y2" ca="1">TREND($K2:$P2,$K$1:$P$1,Y$1)</f>
        <v>1.332449984734011E-5</v>
      </c>
      <c r="Z2" s="38" cm="1">
        <f t="array" aca="1" ref="Z2" ca="1">TREND($K2:$P2,$K$1:$P$1,Z$1)</f>
        <v>1.3375945792696642E-5</v>
      </c>
      <c r="AA2" s="38" cm="1">
        <f t="array" aca="1" ref="AA2" ca="1">TREND($K2:$P2,$K$1:$P$1,AA$1)</f>
        <v>1.3427391738053161E-5</v>
      </c>
      <c r="AB2" s="38" cm="1">
        <f t="array" aca="1" ref="AB2" ca="1">TREND($K2:$P2,$K$1:$P$1,AB$1)</f>
        <v>1.3478837683409694E-5</v>
      </c>
      <c r="AC2" s="38" cm="1">
        <f t="array" aca="1" ref="AC2" ca="1">TREND($K2:$P2,$K$1:$P$1,AC$1)</f>
        <v>1.3530283628766213E-5</v>
      </c>
      <c r="AD2" s="38" cm="1">
        <f t="array" aca="1" ref="AD2" ca="1">TREND($K2:$P2,$K$1:$P$1,AD$1)</f>
        <v>1.3581729574122745E-5</v>
      </c>
      <c r="AE2" s="38" cm="1">
        <f t="array" aca="1" ref="AE2" ca="1">TREND($K2:$P2,$K$1:$P$1,AE$1)</f>
        <v>1.3633175519479264E-5</v>
      </c>
      <c r="AF2" s="38" cm="1">
        <f t="array" aca="1" ref="AF2" ca="1">TREND($K2:$P2,$K$1:$P$1,AF$1)</f>
        <v>1.3684621464835796E-5</v>
      </c>
      <c r="AG2" s="38" cm="1">
        <f t="array" aca="1" ref="AG2" ca="1">TREND($K2:$P2,$K$1:$P$1,AG$1)</f>
        <v>1.3736067410192315E-5</v>
      </c>
      <c r="AH2" s="38" cm="1">
        <f t="array" aca="1" ref="AH2" ca="1">TREND($K2:$P2,$K$1:$P$1,AH$1)</f>
        <v>1.3787513355548848E-5</v>
      </c>
      <c r="AI2" s="38" cm="1">
        <f t="array" aca="1" ref="AI2" ca="1">TREND($K2:$P2,$K$1:$P$1,AI$1)</f>
        <v>1.383895930090538E-5</v>
      </c>
      <c r="AJ2" s="38" cm="1">
        <f t="array" aca="1" ref="AJ2" ca="1">TREND($K2:$P2,$K$1:$P$1,AJ$1)</f>
        <v>1.3890405246261899E-5</v>
      </c>
    </row>
    <row r="3" spans="1:36">
      <c r="A3" t="s">
        <v>13</v>
      </c>
      <c r="B3" s="39" cm="1">
        <f t="array" aca="1" ref="B3" ca="1">INDIRECT(CONCATENATE("'",HLOOKUP(B$1,$B$21:$E$23,3,FALSE),"'!",$B$25,ROW($A3)+5))*About!$A$27</f>
        <v>6.3021283061743771E-6</v>
      </c>
      <c r="C3" s="38">
        <f t="shared" ref="C3:C12" ca="1" si="3">$B3+($F3-$B3)*(C$1-$B$1)/($F$1-$B$1)</f>
        <v>6.3342820220222057E-6</v>
      </c>
      <c r="D3" s="38">
        <f t="shared" ca="1" si="0"/>
        <v>6.3664357378700342E-6</v>
      </c>
      <c r="E3" s="38">
        <f t="shared" ca="1" si="0"/>
        <v>6.3985894537178627E-6</v>
      </c>
      <c r="F3" s="39" cm="1">
        <f t="array" aca="1" ref="F3" ca="1">INDIRECT(CONCATENATE("'",HLOOKUP(F$1,$B$21:$E$23,3,FALSE),"'!",$B$25,ROW($A3)+5))*About!$A$27</f>
        <v>6.4307431695656913E-6</v>
      </c>
      <c r="G3" s="38">
        <f t="shared" ref="G3:G12" ca="1" si="4">$F3+($K3-$F3)*(G$1-$F$1)/($K$1-$F$1)</f>
        <v>6.4821891149222169E-6</v>
      </c>
      <c r="H3" s="38">
        <f t="shared" ca="1" si="1"/>
        <v>6.5336350602787426E-6</v>
      </c>
      <c r="I3" s="38">
        <f t="shared" ca="1" si="1"/>
        <v>6.5850810056352674E-6</v>
      </c>
      <c r="J3" s="38">
        <f t="shared" ca="1" si="1"/>
        <v>6.636526950991793E-6</v>
      </c>
      <c r="K3" s="39" cm="1">
        <f t="array" aca="1" ref="K3" ca="1">INDIRECT(CONCATENATE("'",HLOOKUP(K$1,$B$21:$E$23,3,FALSE),"'!",$B$25,ROW($A3)+5))*About!$A$27</f>
        <v>6.6879728963483187E-6</v>
      </c>
      <c r="L3" s="38">
        <f t="shared" ref="L3:L12" ca="1" si="5">$K3+($P3-$K3)*(L$1-$K$1)/($P$1-$K$1)</f>
        <v>6.7136958690265815E-6</v>
      </c>
      <c r="M3" s="38">
        <f t="shared" ca="1" si="2"/>
        <v>6.7394188417048443E-6</v>
      </c>
      <c r="N3" s="38">
        <f t="shared" ca="1" si="2"/>
        <v>6.7651418143831072E-6</v>
      </c>
      <c r="O3" s="38">
        <f t="shared" ca="1" si="2"/>
        <v>6.79086478706137E-6</v>
      </c>
      <c r="P3" s="39" cm="1">
        <f t="array" aca="1" ref="P3" ca="1">INDIRECT(CONCATENATE("'",HLOOKUP(P$1,$B$21:$E$23,3,FALSE),"'!",$B$25,ROW($A3)+5))*About!$A$27</f>
        <v>6.8165877597396328E-6</v>
      </c>
      <c r="Q3" s="38" cm="1">
        <f t="array" aca="1" ref="Q3" ca="1">TREND($K3:$P3,$K$1:$P$1,Q$1)</f>
        <v>6.8423107324178914E-6</v>
      </c>
      <c r="R3" s="38" cm="1">
        <f t="array" aca="1" ref="R3" ca="1">TREND($K3:$P3,$K$1:$P$1,R$1)</f>
        <v>6.8680337050961576E-6</v>
      </c>
      <c r="S3" s="38" cm="1">
        <f t="array" aca="1" ref="S3" ca="1">TREND($K3:$P3,$K$1:$P$1,S$1)</f>
        <v>6.8937566777744171E-6</v>
      </c>
      <c r="T3" s="38" cm="1">
        <f t="array" aca="1" ref="T3" ca="1">TREND($K3:$P3,$K$1:$P$1,T$1)</f>
        <v>6.9194796504526833E-6</v>
      </c>
      <c r="U3" s="38" cm="1">
        <f t="array" aca="1" ref="U3" ca="1">TREND($K3:$P3,$K$1:$P$1,U$1)</f>
        <v>6.9452026231309427E-6</v>
      </c>
      <c r="V3" s="38" cm="1">
        <f t="array" aca="1" ref="V3" ca="1">TREND($K3:$P3,$K$1:$P$1,V$1)</f>
        <v>6.9709255958092089E-6</v>
      </c>
      <c r="W3" s="38" cm="1">
        <f t="array" aca="1" ref="W3" ca="1">TREND($K3:$P3,$K$1:$P$1,W$1)</f>
        <v>6.9966485684874684E-6</v>
      </c>
      <c r="X3" s="38" cm="1">
        <f t="array" aca="1" ref="X3" ca="1">TREND($K3:$P3,$K$1:$P$1,X$1)</f>
        <v>7.0223715411657346E-6</v>
      </c>
      <c r="Y3" s="38" cm="1">
        <f t="array" aca="1" ref="Y3" ca="1">TREND($K3:$P3,$K$1:$P$1,Y$1)</f>
        <v>7.048094513843994E-6</v>
      </c>
      <c r="Z3" s="38" cm="1">
        <f t="array" aca="1" ref="Z3" ca="1">TREND($K3:$P3,$K$1:$P$1,Z$1)</f>
        <v>7.0738174865222602E-6</v>
      </c>
      <c r="AA3" s="38" cm="1">
        <f t="array" aca="1" ref="AA3" ca="1">TREND($K3:$P3,$K$1:$P$1,AA$1)</f>
        <v>7.0995404592005197E-6</v>
      </c>
      <c r="AB3" s="38" cm="1">
        <f t="array" aca="1" ref="AB3" ca="1">TREND($K3:$P3,$K$1:$P$1,AB$1)</f>
        <v>7.1252634318787859E-6</v>
      </c>
      <c r="AC3" s="38" cm="1">
        <f t="array" aca="1" ref="AC3" ca="1">TREND($K3:$P3,$K$1:$P$1,AC$1)</f>
        <v>7.1509864045570453E-6</v>
      </c>
      <c r="AD3" s="38" cm="1">
        <f t="array" aca="1" ref="AD3" ca="1">TREND($K3:$P3,$K$1:$P$1,AD$1)</f>
        <v>7.1767093772353115E-6</v>
      </c>
      <c r="AE3" s="38" cm="1">
        <f t="array" aca="1" ref="AE3" ca="1">TREND($K3:$P3,$K$1:$P$1,AE$1)</f>
        <v>7.202432349913571E-6</v>
      </c>
      <c r="AF3" s="38" cm="1">
        <f t="array" aca="1" ref="AF3" ca="1">TREND($K3:$P3,$K$1:$P$1,AF$1)</f>
        <v>7.2281553225918372E-6</v>
      </c>
      <c r="AG3" s="38" cm="1">
        <f t="array" aca="1" ref="AG3" ca="1">TREND($K3:$P3,$K$1:$P$1,AG$1)</f>
        <v>7.2538782952700966E-6</v>
      </c>
      <c r="AH3" s="38" cm="1">
        <f t="array" aca="1" ref="AH3" ca="1">TREND($K3:$P3,$K$1:$P$1,AH$1)</f>
        <v>7.2796012679483628E-6</v>
      </c>
      <c r="AI3" s="38" cm="1">
        <f t="array" aca="1" ref="AI3" ca="1">TREND($K3:$P3,$K$1:$P$1,AI$1)</f>
        <v>7.3053242406266291E-6</v>
      </c>
      <c r="AJ3" s="38" cm="1">
        <f t="array" aca="1" ref="AJ3" ca="1">TREND($K3:$P3,$K$1:$P$1,AJ$1)</f>
        <v>7.3310472133048885E-6</v>
      </c>
    </row>
    <row r="4" spans="1:36">
      <c r="A4" t="s">
        <v>14</v>
      </c>
      <c r="B4" s="39" cm="1">
        <f t="array" aca="1" ref="B4" ca="1">INDIRECT(CONCATENATE("'",HLOOKUP(B$1,$B$21:$E$23,3,FALSE),"'!",$B$25,ROW($A4)+5))*About!$A$27</f>
        <v>1.6719932240870796E-5</v>
      </c>
      <c r="C4" s="38">
        <f t="shared" ca="1" si="3"/>
        <v>1.6719932240870796E-5</v>
      </c>
      <c r="D4" s="38">
        <f t="shared" ca="1" si="0"/>
        <v>1.6719932240870796E-5</v>
      </c>
      <c r="E4" s="38">
        <f t="shared" ca="1" si="0"/>
        <v>1.6719932240870796E-5</v>
      </c>
      <c r="F4" s="39" cm="1">
        <f t="array" aca="1" ref="F4" ca="1">INDIRECT(CONCATENATE("'",HLOOKUP(F$1,$B$21:$E$23,3,FALSE),"'!",$B$25,ROW($A4)+5))*About!$A$27</f>
        <v>1.6719932240870796E-5</v>
      </c>
      <c r="G4" s="38">
        <f t="shared" ca="1" si="4"/>
        <v>1.6719932240870796E-5</v>
      </c>
      <c r="H4" s="38">
        <f t="shared" ca="1" si="1"/>
        <v>1.6719932240870796E-5</v>
      </c>
      <c r="I4" s="38">
        <f t="shared" ca="1" si="1"/>
        <v>1.6719932240870796E-5</v>
      </c>
      <c r="J4" s="38">
        <f t="shared" ca="1" si="1"/>
        <v>1.6719932240870796E-5</v>
      </c>
      <c r="K4" s="39" cm="1">
        <f t="array" aca="1" ref="K4" ca="1">INDIRECT(CONCATENATE("'",HLOOKUP(K$1,$B$21:$E$23,3,FALSE),"'!",$B$25,ROW($A4)+5))*About!$A$27</f>
        <v>1.6719932240870796E-5</v>
      </c>
      <c r="L4" s="38">
        <f t="shared" ca="1" si="5"/>
        <v>1.6977161967653425E-5</v>
      </c>
      <c r="M4" s="38">
        <f t="shared" ca="1" si="2"/>
        <v>1.7234391694436053E-5</v>
      </c>
      <c r="N4" s="38">
        <f t="shared" ca="1" si="2"/>
        <v>1.7491621421218678E-5</v>
      </c>
      <c r="O4" s="38">
        <f t="shared" ca="1" si="2"/>
        <v>1.7748851148001306E-5</v>
      </c>
      <c r="P4" s="39" cm="1">
        <f t="array" aca="1" ref="P4" ca="1">INDIRECT(CONCATENATE("'",HLOOKUP(P$1,$B$21:$E$23,3,FALSE),"'!",$B$25,ROW($A4)+5))*About!$A$27</f>
        <v>1.8006080874783934E-5</v>
      </c>
      <c r="Q4" s="38" cm="1">
        <f t="array" aca="1" ref="Q4" ca="1">TREND($K4:$P4,$K$1:$P$1,Q$1)</f>
        <v>1.8263310601566518E-5</v>
      </c>
      <c r="R4" s="38" cm="1">
        <f t="array" aca="1" ref="R4" ca="1">TREND($K4:$P4,$K$1:$P$1,R$1)</f>
        <v>1.8520540328349181E-5</v>
      </c>
      <c r="S4" s="38" cm="1">
        <f t="array" aca="1" ref="S4" ca="1">TREND($K4:$P4,$K$1:$P$1,S$1)</f>
        <v>1.8777770055131843E-5</v>
      </c>
      <c r="T4" s="38" cm="1">
        <f t="array" aca="1" ref="T4" ca="1">TREND($K4:$P4,$K$1:$P$1,T$1)</f>
        <v>1.9034999781914396E-5</v>
      </c>
      <c r="U4" s="38" cm="1">
        <f t="array" aca="1" ref="U4" ca="1">TREND($K4:$P4,$K$1:$P$1,U$1)</f>
        <v>1.9292229508697059E-5</v>
      </c>
      <c r="V4" s="38" cm="1">
        <f t="array" aca="1" ref="V4" ca="1">TREND($K4:$P4,$K$1:$P$1,V$1)</f>
        <v>1.9549459235479721E-5</v>
      </c>
      <c r="W4" s="38" cm="1">
        <f t="array" aca="1" ref="W4" ca="1">TREND($K4:$P4,$K$1:$P$1,W$1)</f>
        <v>1.9806688962262383E-5</v>
      </c>
      <c r="X4" s="38" cm="1">
        <f t="array" aca="1" ref="X4" ca="1">TREND($K4:$P4,$K$1:$P$1,X$1)</f>
        <v>2.0063918689044937E-5</v>
      </c>
      <c r="Y4" s="38" cm="1">
        <f t="array" aca="1" ref="Y4" ca="1">TREND($K4:$P4,$K$1:$P$1,Y$1)</f>
        <v>2.0321148415827599E-5</v>
      </c>
      <c r="Z4" s="38" cm="1">
        <f t="array" aca="1" ref="Z4" ca="1">TREND($K4:$P4,$K$1:$P$1,Z$1)</f>
        <v>2.0578378142610261E-5</v>
      </c>
      <c r="AA4" s="38" cm="1">
        <f t="array" aca="1" ref="AA4" ca="1">TREND($K4:$P4,$K$1:$P$1,AA$1)</f>
        <v>2.0835607869392815E-5</v>
      </c>
      <c r="AB4" s="38" cm="1">
        <f t="array" aca="1" ref="AB4" ca="1">TREND($K4:$P4,$K$1:$P$1,AB$1)</f>
        <v>2.1092837596175477E-5</v>
      </c>
      <c r="AC4" s="38" cm="1">
        <f t="array" aca="1" ref="AC4" ca="1">TREND($K4:$P4,$K$1:$P$1,AC$1)</f>
        <v>2.1350067322958139E-5</v>
      </c>
      <c r="AD4" s="38" cm="1">
        <f t="array" aca="1" ref="AD4" ca="1">TREND($K4:$P4,$K$1:$P$1,AD$1)</f>
        <v>2.1607297049740693E-5</v>
      </c>
      <c r="AE4" s="38" cm="1">
        <f t="array" aca="1" ref="AE4" ca="1">TREND($K4:$P4,$K$1:$P$1,AE$1)</f>
        <v>2.1864526776523355E-5</v>
      </c>
      <c r="AF4" s="38" cm="1">
        <f t="array" aca="1" ref="AF4" ca="1">TREND($K4:$P4,$K$1:$P$1,AF$1)</f>
        <v>2.2121756503306017E-5</v>
      </c>
      <c r="AG4" s="38" cm="1">
        <f t="array" aca="1" ref="AG4" ca="1">TREND($K4:$P4,$K$1:$P$1,AG$1)</f>
        <v>2.2378986230088571E-5</v>
      </c>
      <c r="AH4" s="38" cm="1">
        <f t="array" aca="1" ref="AH4" ca="1">TREND($K4:$P4,$K$1:$P$1,AH$1)</f>
        <v>2.2636215956871233E-5</v>
      </c>
      <c r="AI4" s="38" cm="1">
        <f t="array" aca="1" ref="AI4" ca="1">TREND($K4:$P4,$K$1:$P$1,AI$1)</f>
        <v>2.2893445683653895E-5</v>
      </c>
      <c r="AJ4" s="38" cm="1">
        <f t="array" aca="1" ref="AJ4" ca="1">TREND($K4:$P4,$K$1:$P$1,AJ$1)</f>
        <v>2.3150675410436449E-5</v>
      </c>
    </row>
    <row r="5" spans="1:36">
      <c r="A5" t="s">
        <v>15</v>
      </c>
      <c r="B5" s="39" cm="1">
        <f t="array" aca="1" ref="B5" ca="1">INDIRECT(CONCATENATE("'",HLOOKUP(B$1,$B$21:$E$23,3,FALSE),"'!",$B$25,ROW($A5)+5))*About!$A$27</f>
        <v>2.0578378142610212E-4</v>
      </c>
      <c r="C5" s="38">
        <f t="shared" ca="1" si="3"/>
        <v>2.0578378142610212E-4</v>
      </c>
      <c r="D5" s="38">
        <f t="shared" ca="1" si="0"/>
        <v>2.0578378142610212E-4</v>
      </c>
      <c r="E5" s="38">
        <f t="shared" ca="1" si="0"/>
        <v>2.0578378142610212E-4</v>
      </c>
      <c r="F5" s="39" cm="1">
        <f t="array" aca="1" ref="F5" ca="1">INDIRECT(CONCATENATE("'",HLOOKUP(F$1,$B$21:$E$23,3,FALSE),"'!",$B$25,ROW($A5)+5))*About!$A$27</f>
        <v>2.0578378142610212E-4</v>
      </c>
      <c r="G5" s="38">
        <f t="shared" ca="1" si="4"/>
        <v>2.0835607869392839E-4</v>
      </c>
      <c r="H5" s="38">
        <f t="shared" ca="1" si="1"/>
        <v>2.1092837596175469E-4</v>
      </c>
      <c r="I5" s="38">
        <f t="shared" ca="1" si="1"/>
        <v>2.1350067322958096E-4</v>
      </c>
      <c r="J5" s="38">
        <f t="shared" ca="1" si="1"/>
        <v>2.1607297049740725E-4</v>
      </c>
      <c r="K5" s="39" cm="1">
        <f t="array" aca="1" ref="K5" ca="1">INDIRECT(CONCATENATE("'",HLOOKUP(K$1,$B$21:$E$23,3,FALSE),"'!",$B$25,ROW($A5)+5))*About!$A$27</f>
        <v>2.1864526776523352E-4</v>
      </c>
      <c r="L5" s="38">
        <f t="shared" ca="1" si="5"/>
        <v>2.2121756503305979E-4</v>
      </c>
      <c r="M5" s="38">
        <f t="shared" ca="1" si="2"/>
        <v>2.2378986230088606E-4</v>
      </c>
      <c r="N5" s="38">
        <f t="shared" ca="1" si="2"/>
        <v>2.2636215956871233E-4</v>
      </c>
      <c r="O5" s="38">
        <f t="shared" ca="1" si="2"/>
        <v>2.289344568365386E-4</v>
      </c>
      <c r="P5" s="39" cm="1">
        <f t="array" aca="1" ref="P5" ca="1">INDIRECT(CONCATENATE("'",HLOOKUP(P$1,$B$21:$E$23,3,FALSE),"'!",$B$25,ROW($A5)+5))*About!$A$27</f>
        <v>2.3150675410436487E-4</v>
      </c>
      <c r="Q5" s="38" cm="1">
        <f t="array" aca="1" ref="Q5" ca="1">TREND($K5:$P5,$K$1:$P$1,Q$1)</f>
        <v>2.3407905137219111E-4</v>
      </c>
      <c r="R5" s="38" cm="1">
        <f t="array" aca="1" ref="R5" ca="1">TREND($K5:$P5,$K$1:$P$1,R$1)</f>
        <v>2.3665134864001708E-4</v>
      </c>
      <c r="S5" s="38" cm="1">
        <f t="array" aca="1" ref="S5" ca="1">TREND($K5:$P5,$K$1:$P$1,S$1)</f>
        <v>2.3922364590784392E-4</v>
      </c>
      <c r="T5" s="38" cm="1">
        <f t="array" aca="1" ref="T5" ca="1">TREND($K5:$P5,$K$1:$P$1,T$1)</f>
        <v>2.4179594317566989E-4</v>
      </c>
      <c r="U5" s="38" cm="1">
        <f t="array" aca="1" ref="U5" ca="1">TREND($K5:$P5,$K$1:$P$1,U$1)</f>
        <v>2.4436824044349673E-4</v>
      </c>
      <c r="V5" s="38" cm="1">
        <f t="array" aca="1" ref="V5" ca="1">TREND($K5:$P5,$K$1:$P$1,V$1)</f>
        <v>2.469405377113227E-4</v>
      </c>
      <c r="W5" s="38" cm="1">
        <f t="array" aca="1" ref="W5" ca="1">TREND($K5:$P5,$K$1:$P$1,W$1)</f>
        <v>2.4951283497914867E-4</v>
      </c>
      <c r="X5" s="38" cm="1">
        <f t="array" aca="1" ref="X5" ca="1">TREND($K5:$P5,$K$1:$P$1,X$1)</f>
        <v>2.5208513224697551E-4</v>
      </c>
      <c r="Y5" s="38" cm="1">
        <f t="array" aca="1" ref="Y5" ca="1">TREND($K5:$P5,$K$1:$P$1,Y$1)</f>
        <v>2.5465742951480148E-4</v>
      </c>
      <c r="Z5" s="38" cm="1">
        <f t="array" aca="1" ref="Z5" ca="1">TREND($K5:$P5,$K$1:$P$1,Z$1)</f>
        <v>2.5722972678262745E-4</v>
      </c>
      <c r="AA5" s="38" cm="1">
        <f t="array" aca="1" ref="AA5" ca="1">TREND($K5:$P5,$K$1:$P$1,AA$1)</f>
        <v>2.5980202405045429E-4</v>
      </c>
      <c r="AB5" s="38" cm="1">
        <f t="array" aca="1" ref="AB5" ca="1">TREND($K5:$P5,$K$1:$P$1,AB$1)</f>
        <v>2.6237432131828026E-4</v>
      </c>
      <c r="AC5" s="38" cm="1">
        <f t="array" aca="1" ref="AC5" ca="1">TREND($K5:$P5,$K$1:$P$1,AC$1)</f>
        <v>2.6494661858610623E-4</v>
      </c>
      <c r="AD5" s="38" cm="1">
        <f t="array" aca="1" ref="AD5" ca="1">TREND($K5:$P5,$K$1:$P$1,AD$1)</f>
        <v>2.6751891585393307E-4</v>
      </c>
      <c r="AE5" s="38" cm="1">
        <f t="array" aca="1" ref="AE5" ca="1">TREND($K5:$P5,$K$1:$P$1,AE$1)</f>
        <v>2.7009121312175904E-4</v>
      </c>
      <c r="AF5" s="38" cm="1">
        <f t="array" aca="1" ref="AF5" ca="1">TREND($K5:$P5,$K$1:$P$1,AF$1)</f>
        <v>2.7266351038958501E-4</v>
      </c>
      <c r="AG5" s="38" cm="1">
        <f t="array" aca="1" ref="AG5" ca="1">TREND($K5:$P5,$K$1:$P$1,AG$1)</f>
        <v>2.7523580765741185E-4</v>
      </c>
      <c r="AH5" s="38" cm="1">
        <f t="array" aca="1" ref="AH5" ca="1">TREND($K5:$P5,$K$1:$P$1,AH$1)</f>
        <v>2.7780810492523782E-4</v>
      </c>
      <c r="AI5" s="38" cm="1">
        <f t="array" aca="1" ref="AI5" ca="1">TREND($K5:$P5,$K$1:$P$1,AI$1)</f>
        <v>2.8038040219306379E-4</v>
      </c>
      <c r="AJ5" s="38" cm="1">
        <f t="array" aca="1" ref="AJ5" ca="1">TREND($K5:$P5,$K$1:$P$1,AJ$1)</f>
        <v>2.8295269946089063E-4</v>
      </c>
    </row>
    <row r="6" spans="1:36">
      <c r="A6" t="s">
        <v>16</v>
      </c>
      <c r="B6" s="39" cm="1">
        <f t="array" aca="1" ref="B6" ca="1">INDIRECT(CONCATENATE("'",HLOOKUP(B$1,$B$21:$E$23,3,FALSE),"'!",$B$25,ROW($A6)+5))*About!$A$27</f>
        <v>3.0867567213915321E-4</v>
      </c>
      <c r="C6" s="38">
        <f t="shared" ca="1" si="3"/>
        <v>3.0867567213915321E-4</v>
      </c>
      <c r="D6" s="38">
        <f t="shared" ca="1" si="0"/>
        <v>3.0867567213915321E-4</v>
      </c>
      <c r="E6" s="38">
        <f t="shared" ca="1" si="0"/>
        <v>3.0867567213915321E-4</v>
      </c>
      <c r="F6" s="39" cm="1">
        <f t="array" aca="1" ref="F6" ca="1">INDIRECT(CONCATENATE("'",HLOOKUP(F$1,$B$21:$E$23,3,FALSE),"'!",$B$25,ROW($A6)+5))*About!$A$27</f>
        <v>3.0867567213915321E-4</v>
      </c>
      <c r="G6" s="38">
        <f t="shared" ca="1" si="4"/>
        <v>3.112479694069795E-4</v>
      </c>
      <c r="H6" s="38">
        <f t="shared" ca="1" si="1"/>
        <v>3.1382026667480575E-4</v>
      </c>
      <c r="I6" s="38">
        <f t="shared" ca="1" si="1"/>
        <v>3.1639256394263204E-4</v>
      </c>
      <c r="J6" s="38">
        <f t="shared" ca="1" si="1"/>
        <v>3.1896486121045828E-4</v>
      </c>
      <c r="K6" s="39" cm="1">
        <f t="array" aca="1" ref="K6" ca="1">INDIRECT(CONCATENATE("'",HLOOKUP(K$1,$B$21:$E$23,3,FALSE),"'!",$B$25,ROW($A6)+5))*About!$A$27</f>
        <v>3.2153715847828458E-4</v>
      </c>
      <c r="L6" s="38">
        <f t="shared" ca="1" si="5"/>
        <v>3.2410945574611088E-4</v>
      </c>
      <c r="M6" s="38">
        <f t="shared" ca="1" si="2"/>
        <v>3.2668175301393712E-4</v>
      </c>
      <c r="N6" s="38">
        <f t="shared" ca="1" si="2"/>
        <v>3.2925405028176342E-4</v>
      </c>
      <c r="O6" s="38">
        <f t="shared" ca="1" si="2"/>
        <v>3.3182634754958966E-4</v>
      </c>
      <c r="P6" s="39" cm="1">
        <f t="array" aca="1" ref="P6" ca="1">INDIRECT(CONCATENATE("'",HLOOKUP(P$1,$B$21:$E$23,3,FALSE),"'!",$B$25,ROW($A6)+5))*About!$A$27</f>
        <v>3.3439864481741595E-4</v>
      </c>
      <c r="Q6" s="38" cm="1">
        <f t="array" aca="1" ref="Q6" ca="1">TREND($K6:$P6,$K$1:$P$1,Q$1)</f>
        <v>3.3697094208524209E-4</v>
      </c>
      <c r="R6" s="38" cm="1">
        <f t="array" aca="1" ref="R6" ca="1">TREND($K6:$P6,$K$1:$P$1,R$1)</f>
        <v>3.3954323935306806E-4</v>
      </c>
      <c r="S6" s="38" cm="1">
        <f t="array" aca="1" ref="S6" ca="1">TREND($K6:$P6,$K$1:$P$1,S$1)</f>
        <v>3.421155366208949E-4</v>
      </c>
      <c r="T6" s="38" cm="1">
        <f t="array" aca="1" ref="T6" ca="1">TREND($K6:$P6,$K$1:$P$1,T$1)</f>
        <v>3.4468783388872087E-4</v>
      </c>
      <c r="U6" s="38" cm="1">
        <f t="array" aca="1" ref="U6" ca="1">TREND($K6:$P6,$K$1:$P$1,U$1)</f>
        <v>3.4726013115654684E-4</v>
      </c>
      <c r="V6" s="38" cm="1">
        <f t="array" aca="1" ref="V6" ca="1">TREND($K6:$P6,$K$1:$P$1,V$1)</f>
        <v>3.4983242842437368E-4</v>
      </c>
      <c r="W6" s="38" cm="1">
        <f t="array" aca="1" ref="W6" ca="1">TREND($K6:$P6,$K$1:$P$1,W$1)</f>
        <v>3.5240472569219965E-4</v>
      </c>
      <c r="X6" s="38" cm="1">
        <f t="array" aca="1" ref="X6" ca="1">TREND($K6:$P6,$K$1:$P$1,X$1)</f>
        <v>3.5497702296002649E-4</v>
      </c>
      <c r="Y6" s="38" cm="1">
        <f t="array" aca="1" ref="Y6" ca="1">TREND($K6:$P6,$K$1:$P$1,Y$1)</f>
        <v>3.5754932022785246E-4</v>
      </c>
      <c r="Z6" s="38" cm="1">
        <f t="array" aca="1" ref="Z6" ca="1">TREND($K6:$P6,$K$1:$P$1,Z$1)</f>
        <v>3.6012161749567843E-4</v>
      </c>
      <c r="AA6" s="38" cm="1">
        <f t="array" aca="1" ref="AA6" ca="1">TREND($K6:$P6,$K$1:$P$1,AA$1)</f>
        <v>3.6269391476350527E-4</v>
      </c>
      <c r="AB6" s="38" cm="1">
        <f t="array" aca="1" ref="AB6" ca="1">TREND($K6:$P6,$K$1:$P$1,AB$1)</f>
        <v>3.6526621203133124E-4</v>
      </c>
      <c r="AC6" s="38" cm="1">
        <f t="array" aca="1" ref="AC6" ca="1">TREND($K6:$P6,$K$1:$P$1,AC$1)</f>
        <v>3.6783850929915721E-4</v>
      </c>
      <c r="AD6" s="38" cm="1">
        <f t="array" aca="1" ref="AD6" ca="1">TREND($K6:$P6,$K$1:$P$1,AD$1)</f>
        <v>3.7041080656698405E-4</v>
      </c>
      <c r="AE6" s="38" cm="1">
        <f t="array" aca="1" ref="AE6" ca="1">TREND($K6:$P6,$K$1:$P$1,AE$1)</f>
        <v>3.7298310383481002E-4</v>
      </c>
      <c r="AF6" s="38" cm="1">
        <f t="array" aca="1" ref="AF6" ca="1">TREND($K6:$P6,$K$1:$P$1,AF$1)</f>
        <v>3.7555540110263599E-4</v>
      </c>
      <c r="AG6" s="38" cm="1">
        <f t="array" aca="1" ref="AG6" ca="1">TREND($K6:$P6,$K$1:$P$1,AG$1)</f>
        <v>3.7812769837046283E-4</v>
      </c>
      <c r="AH6" s="38" cm="1">
        <f t="array" aca="1" ref="AH6" ca="1">TREND($K6:$P6,$K$1:$P$1,AH$1)</f>
        <v>3.806999956382888E-4</v>
      </c>
      <c r="AI6" s="38" cm="1">
        <f t="array" aca="1" ref="AI6" ca="1">TREND($K6:$P6,$K$1:$P$1,AI$1)</f>
        <v>3.8327229290611477E-4</v>
      </c>
      <c r="AJ6" s="38" cm="1">
        <f t="array" aca="1" ref="AJ6" ca="1">TREND($K6:$P6,$K$1:$P$1,AJ$1)</f>
        <v>3.8584459017394161E-4</v>
      </c>
    </row>
    <row r="7" spans="1:36">
      <c r="A7" t="s">
        <v>162</v>
      </c>
      <c r="B7" s="39" cm="1">
        <f t="array" aca="1" ref="B7" ca="1">INDIRECT(CONCATENATE("'",HLOOKUP(B$1,$B$21:$E$23,3,FALSE),"'!",$B$25,ROW($A7)+5))*About!$A$27</f>
        <v>8.8744255740006526E-3</v>
      </c>
      <c r="C7" s="38">
        <f t="shared" ca="1" si="3"/>
        <v>8.9065792898484816E-3</v>
      </c>
      <c r="D7" s="38">
        <f t="shared" ca="1" si="0"/>
        <v>8.9387330056963088E-3</v>
      </c>
      <c r="E7" s="38">
        <f t="shared" ca="1" si="0"/>
        <v>8.9708867215441378E-3</v>
      </c>
      <c r="F7" s="39" cm="1">
        <f t="array" aca="1" ref="F7" ca="1">INDIRECT(CONCATENATE("'",HLOOKUP(F$1,$B$21:$E$23,3,FALSE),"'!",$B$25,ROW($A7)+5))*About!$A$27</f>
        <v>9.0030404373919667E-3</v>
      </c>
      <c r="G7" s="38">
        <f t="shared" ca="1" si="4"/>
        <v>9.0030404373919667E-3</v>
      </c>
      <c r="H7" s="38">
        <f t="shared" ca="1" si="1"/>
        <v>9.0030404373919667E-3</v>
      </c>
      <c r="I7" s="38">
        <f t="shared" ca="1" si="1"/>
        <v>9.0030404373919667E-3</v>
      </c>
      <c r="J7" s="38">
        <f t="shared" ca="1" si="1"/>
        <v>9.0030404373919667E-3</v>
      </c>
      <c r="K7" s="39" cm="1">
        <f t="array" aca="1" ref="K7" ca="1">INDIRECT(CONCATENATE("'",HLOOKUP(K$1,$B$21:$E$23,3,FALSE),"'!",$B$25,ROW($A7)+5))*About!$A$27</f>
        <v>9.0030404373919667E-3</v>
      </c>
      <c r="L7" s="38">
        <f t="shared" ca="1" si="5"/>
        <v>9.0287634100702299E-3</v>
      </c>
      <c r="M7" s="38">
        <f t="shared" ca="1" si="2"/>
        <v>9.0544863827484931E-3</v>
      </c>
      <c r="N7" s="38">
        <f t="shared" ca="1" si="2"/>
        <v>9.0802093554267545E-3</v>
      </c>
      <c r="O7" s="38">
        <f t="shared" ca="1" si="2"/>
        <v>9.1059323281050177E-3</v>
      </c>
      <c r="P7" s="39" cm="1">
        <f t="array" aca="1" ref="P7" ca="1">INDIRECT(CONCATENATE("'",HLOOKUP(P$1,$B$21:$E$23,3,FALSE),"'!",$B$25,ROW($A7)+5))*About!$A$27</f>
        <v>9.1316553007832809E-3</v>
      </c>
      <c r="Q7" s="38" cm="1">
        <f t="array" aca="1" ref="Q7" ca="1">TREND($K7:$P7,$K$1:$P$1,Q$1)</f>
        <v>9.1573782734615458E-3</v>
      </c>
      <c r="R7" s="38" cm="1">
        <f t="array" aca="1" ref="R7" ca="1">TREND($K7:$P7,$K$1:$P$1,R$1)</f>
        <v>9.183101246139809E-3</v>
      </c>
      <c r="S7" s="38" cm="1">
        <f t="array" aca="1" ref="S7" ca="1">TREND($K7:$P7,$K$1:$P$1,S$1)</f>
        <v>9.2088242188180722E-3</v>
      </c>
      <c r="T7" s="38" cm="1">
        <f t="array" aca="1" ref="T7" ca="1">TREND($K7:$P7,$K$1:$P$1,T$1)</f>
        <v>9.2345471914963353E-3</v>
      </c>
      <c r="U7" s="38" cm="1">
        <f t="array" aca="1" ref="U7" ca="1">TREND($K7:$P7,$K$1:$P$1,U$1)</f>
        <v>9.2602701641745985E-3</v>
      </c>
      <c r="V7" s="38" cm="1">
        <f t="array" aca="1" ref="V7" ca="1">TREND($K7:$P7,$K$1:$P$1,V$1)</f>
        <v>9.2859931368528617E-3</v>
      </c>
      <c r="W7" s="38" cm="1">
        <f t="array" aca="1" ref="W7" ca="1">TREND($K7:$P7,$K$1:$P$1,W$1)</f>
        <v>9.3117161095311249E-3</v>
      </c>
      <c r="X7" s="38" cm="1">
        <f t="array" aca="1" ref="X7" ca="1">TREND($K7:$P7,$K$1:$P$1,X$1)</f>
        <v>9.3374390822093881E-3</v>
      </c>
      <c r="Y7" s="38" cm="1">
        <f t="array" aca="1" ref="Y7" ca="1">TREND($K7:$P7,$K$1:$P$1,Y$1)</f>
        <v>9.3631620548876512E-3</v>
      </c>
      <c r="Z7" s="38" cm="1">
        <f t="array" aca="1" ref="Z7" ca="1">TREND($K7:$P7,$K$1:$P$1,Z$1)</f>
        <v>9.3888850275659144E-3</v>
      </c>
      <c r="AA7" s="38" cm="1">
        <f t="array" aca="1" ref="AA7" ca="1">TREND($K7:$P7,$K$1:$P$1,AA$1)</f>
        <v>9.4146080002441707E-3</v>
      </c>
      <c r="AB7" s="38" cm="1">
        <f t="array" aca="1" ref="AB7" ca="1">TREND($K7:$P7,$K$1:$P$1,AB$1)</f>
        <v>9.4403309729224338E-3</v>
      </c>
      <c r="AC7" s="38" cm="1">
        <f t="array" aca="1" ref="AC7" ca="1">TREND($K7:$P7,$K$1:$P$1,AC$1)</f>
        <v>9.466053945600697E-3</v>
      </c>
      <c r="AD7" s="38" cm="1">
        <f t="array" aca="1" ref="AD7" ca="1">TREND($K7:$P7,$K$1:$P$1,AD$1)</f>
        <v>9.4917769182789602E-3</v>
      </c>
      <c r="AE7" s="38" cm="1">
        <f t="array" aca="1" ref="AE7" ca="1">TREND($K7:$P7,$K$1:$P$1,AE$1)</f>
        <v>9.5174998909572234E-3</v>
      </c>
      <c r="AF7" s="38" cm="1">
        <f t="array" aca="1" ref="AF7" ca="1">TREND($K7:$P7,$K$1:$P$1,AF$1)</f>
        <v>9.5432228636354866E-3</v>
      </c>
      <c r="AG7" s="38" cm="1">
        <f t="array" aca="1" ref="AG7" ca="1">TREND($K7:$P7,$K$1:$P$1,AG$1)</f>
        <v>9.5689458363137497E-3</v>
      </c>
      <c r="AH7" s="38" cm="1">
        <f t="array" aca="1" ref="AH7" ca="1">TREND($K7:$P7,$K$1:$P$1,AH$1)</f>
        <v>9.5946688089920129E-3</v>
      </c>
      <c r="AI7" s="38" cm="1">
        <f t="array" aca="1" ref="AI7" ca="1">TREND($K7:$P7,$K$1:$P$1,AI$1)</f>
        <v>9.6203917816702761E-3</v>
      </c>
      <c r="AJ7" s="38" cm="1">
        <f t="array" aca="1" ref="AJ7" ca="1">TREND($K7:$P7,$K$1:$P$1,AJ$1)</f>
        <v>9.6461147543485393E-3</v>
      </c>
    </row>
    <row r="8" spans="1:36">
      <c r="A8" t="s">
        <v>17</v>
      </c>
      <c r="B8" s="39" cm="1">
        <f t="array" aca="1" ref="B8" ca="1">INDIRECT(CONCATENATE("'",HLOOKUP(B$1,$B$21:$E$23,3,FALSE),"'!",$B$25,ROW($A8)+5))*About!$A$27</f>
        <v>1.5433783606957658E-3</v>
      </c>
      <c r="C8" s="38">
        <f t="shared" ca="1" si="3"/>
        <v>1.5433783606957658E-3</v>
      </c>
      <c r="D8" s="38">
        <f t="shared" ca="1" si="0"/>
        <v>1.5433783606957658E-3</v>
      </c>
      <c r="E8" s="38">
        <f t="shared" ca="1" si="0"/>
        <v>1.5433783606957658E-3</v>
      </c>
      <c r="F8" s="39" cm="1">
        <f t="array" aca="1" ref="F8" ca="1">INDIRECT(CONCATENATE("'",HLOOKUP(F$1,$B$21:$E$23,3,FALSE),"'!",$B$25,ROW($A8)+5))*About!$A$27</f>
        <v>1.5433783606957658E-3</v>
      </c>
      <c r="G8" s="38">
        <f t="shared" ca="1" si="4"/>
        <v>1.5433783606957658E-3</v>
      </c>
      <c r="H8" s="38">
        <f t="shared" ca="1" si="1"/>
        <v>1.5433783606957658E-3</v>
      </c>
      <c r="I8" s="38">
        <f t="shared" ca="1" si="1"/>
        <v>1.5433783606957658E-3</v>
      </c>
      <c r="J8" s="38">
        <f t="shared" ca="1" si="1"/>
        <v>1.5433783606957658E-3</v>
      </c>
      <c r="K8" s="39" cm="1">
        <f t="array" aca="1" ref="K8" ca="1">INDIRECT(CONCATENATE("'",HLOOKUP(K$1,$B$21:$E$23,3,FALSE),"'!",$B$25,ROW($A8)+5))*About!$A$27</f>
        <v>1.5433783606957658E-3</v>
      </c>
      <c r="L8" s="38">
        <f t="shared" ca="1" si="5"/>
        <v>1.5433783606957658E-3</v>
      </c>
      <c r="M8" s="38">
        <f t="shared" ca="1" si="2"/>
        <v>1.5433783606957658E-3</v>
      </c>
      <c r="N8" s="38">
        <f t="shared" ca="1" si="2"/>
        <v>1.5433783606957658E-3</v>
      </c>
      <c r="O8" s="38">
        <f t="shared" ca="1" si="2"/>
        <v>1.5433783606957658E-3</v>
      </c>
      <c r="P8" s="39" cm="1">
        <f t="array" aca="1" ref="P8" ca="1">INDIRECT(CONCATENATE("'",HLOOKUP(P$1,$B$21:$E$23,3,FALSE),"'!",$B$25,ROW($A8)+5))*About!$A$27</f>
        <v>1.5433783606957658E-3</v>
      </c>
      <c r="Q8" s="38" cm="1">
        <f t="array" aca="1" ref="Q8" ca="1">TREND($K8:$P8,$K$1:$P$1,Q$1)</f>
        <v>1.5433783606957658E-3</v>
      </c>
      <c r="R8" s="38" cm="1">
        <f t="array" aca="1" ref="R8" ca="1">TREND($K8:$P8,$K$1:$P$1,R$1)</f>
        <v>1.5433783606957658E-3</v>
      </c>
      <c r="S8" s="38" cm="1">
        <f t="array" aca="1" ref="S8" ca="1">TREND($K8:$P8,$K$1:$P$1,S$1)</f>
        <v>1.5433783606957658E-3</v>
      </c>
      <c r="T8" s="38" cm="1">
        <f t="array" aca="1" ref="T8" ca="1">TREND($K8:$P8,$K$1:$P$1,T$1)</f>
        <v>1.5433783606957658E-3</v>
      </c>
      <c r="U8" s="38" cm="1">
        <f t="array" aca="1" ref="U8" ca="1">TREND($K8:$P8,$K$1:$P$1,U$1)</f>
        <v>1.5433783606957658E-3</v>
      </c>
      <c r="V8" s="38" cm="1">
        <f t="array" aca="1" ref="V8" ca="1">TREND($K8:$P8,$K$1:$P$1,V$1)</f>
        <v>1.5433783606957658E-3</v>
      </c>
      <c r="W8" s="38" cm="1">
        <f t="array" aca="1" ref="W8" ca="1">TREND($K8:$P8,$K$1:$P$1,W$1)</f>
        <v>1.5433783606957658E-3</v>
      </c>
      <c r="X8" s="38" cm="1">
        <f t="array" aca="1" ref="X8" ca="1">TREND($K8:$P8,$K$1:$P$1,X$1)</f>
        <v>1.5433783606957658E-3</v>
      </c>
      <c r="Y8" s="38" cm="1">
        <f t="array" aca="1" ref="Y8" ca="1">TREND($K8:$P8,$K$1:$P$1,Y$1)</f>
        <v>1.5433783606957658E-3</v>
      </c>
      <c r="Z8" s="38" cm="1">
        <f t="array" aca="1" ref="Z8" ca="1">TREND($K8:$P8,$K$1:$P$1,Z$1)</f>
        <v>1.5433783606957658E-3</v>
      </c>
      <c r="AA8" s="38" cm="1">
        <f t="array" aca="1" ref="AA8" ca="1">TREND($K8:$P8,$K$1:$P$1,AA$1)</f>
        <v>1.5433783606957658E-3</v>
      </c>
      <c r="AB8" s="38" cm="1">
        <f t="array" aca="1" ref="AB8" ca="1">TREND($K8:$P8,$K$1:$P$1,AB$1)</f>
        <v>1.5433783606957658E-3</v>
      </c>
      <c r="AC8" s="38" cm="1">
        <f t="array" aca="1" ref="AC8" ca="1">TREND($K8:$P8,$K$1:$P$1,AC$1)</f>
        <v>1.5433783606957658E-3</v>
      </c>
      <c r="AD8" s="38" cm="1">
        <f t="array" aca="1" ref="AD8" ca="1">TREND($K8:$P8,$K$1:$P$1,AD$1)</f>
        <v>1.5433783606957658E-3</v>
      </c>
      <c r="AE8" s="38" cm="1">
        <f t="array" aca="1" ref="AE8" ca="1">TREND($K8:$P8,$K$1:$P$1,AE$1)</f>
        <v>1.5433783606957658E-3</v>
      </c>
      <c r="AF8" s="38" cm="1">
        <f t="array" aca="1" ref="AF8" ca="1">TREND($K8:$P8,$K$1:$P$1,AF$1)</f>
        <v>1.5433783606957658E-3</v>
      </c>
      <c r="AG8" s="38" cm="1">
        <f t="array" aca="1" ref="AG8" ca="1">TREND($K8:$P8,$K$1:$P$1,AG$1)</f>
        <v>1.5433783606957658E-3</v>
      </c>
      <c r="AH8" s="38" cm="1">
        <f t="array" aca="1" ref="AH8" ca="1">TREND($K8:$P8,$K$1:$P$1,AH$1)</f>
        <v>1.5433783606957658E-3</v>
      </c>
      <c r="AI8" s="38" cm="1">
        <f t="array" aca="1" ref="AI8" ca="1">TREND($K8:$P8,$K$1:$P$1,AI$1)</f>
        <v>1.5433783606957658E-3</v>
      </c>
      <c r="AJ8" s="38" cm="1">
        <f t="array" aca="1" ref="AJ8" ca="1">TREND($K8:$P8,$K$1:$P$1,AJ$1)</f>
        <v>1.5433783606957658E-3</v>
      </c>
    </row>
    <row r="9" spans="1:36">
      <c r="A9" t="s">
        <v>18</v>
      </c>
      <c r="B9" s="39" cm="1">
        <f t="array" aca="1" ref="B9" ca="1">INDIRECT(CONCATENATE("'",HLOOKUP(B$1,$B$21:$E$23,3,FALSE),"'!",$B$25,ROW($A9)+5))*About!$A$27</f>
        <v>3.6012161749567875E-4</v>
      </c>
      <c r="C9" s="38">
        <f t="shared" ca="1" si="3"/>
        <v>3.6012161749567875E-4</v>
      </c>
      <c r="D9" s="38">
        <f t="shared" ca="1" si="0"/>
        <v>3.6012161749567875E-4</v>
      </c>
      <c r="E9" s="38">
        <f t="shared" ca="1" si="0"/>
        <v>3.6012161749567875E-4</v>
      </c>
      <c r="F9" s="39" cm="1">
        <f t="array" aca="1" ref="F9" ca="1">INDIRECT(CONCATENATE("'",HLOOKUP(F$1,$B$21:$E$23,3,FALSE),"'!",$B$25,ROW($A9)+5))*About!$A$27</f>
        <v>3.6012161749567875E-4</v>
      </c>
      <c r="G9" s="38">
        <f t="shared" ca="1" si="4"/>
        <v>3.6269391476350505E-4</v>
      </c>
      <c r="H9" s="38">
        <f t="shared" ca="1" si="1"/>
        <v>3.6526621203133129E-4</v>
      </c>
      <c r="I9" s="38">
        <f t="shared" ca="1" si="1"/>
        <v>3.6783850929915759E-4</v>
      </c>
      <c r="J9" s="38">
        <f t="shared" ca="1" si="1"/>
        <v>3.7041080656698383E-4</v>
      </c>
      <c r="K9" s="39" cm="1">
        <f t="array" aca="1" ref="K9" ca="1">INDIRECT(CONCATENATE("'",HLOOKUP(K$1,$B$21:$E$23,3,FALSE),"'!",$B$25,ROW($A9)+5))*About!$A$27</f>
        <v>3.7298310383481012E-4</v>
      </c>
      <c r="L9" s="38">
        <f t="shared" ca="1" si="5"/>
        <v>3.7812769837046266E-4</v>
      </c>
      <c r="M9" s="38">
        <f t="shared" ca="1" si="2"/>
        <v>3.832722929061152E-4</v>
      </c>
      <c r="N9" s="38">
        <f t="shared" ca="1" si="2"/>
        <v>3.8841688744176779E-4</v>
      </c>
      <c r="O9" s="38">
        <f t="shared" ca="1" si="2"/>
        <v>3.9356148197742033E-4</v>
      </c>
      <c r="P9" s="39" cm="1">
        <f t="array" aca="1" ref="P9" ca="1">INDIRECT(CONCATENATE("'",HLOOKUP(P$1,$B$21:$E$23,3,FALSE),"'!",$B$25,ROW($A9)+5))*About!$A$27</f>
        <v>3.9870607651307287E-4</v>
      </c>
      <c r="Q9" s="38" cm="1">
        <f t="array" aca="1" ref="Q9" ca="1">TREND($K9:$P9,$K$1:$P$1,Q$1)</f>
        <v>4.0385067104872427E-4</v>
      </c>
      <c r="R9" s="38" cm="1">
        <f t="array" aca="1" ref="R9" ca="1">TREND($K9:$P9,$K$1:$P$1,R$1)</f>
        <v>4.0899526558437621E-4</v>
      </c>
      <c r="S9" s="38" cm="1">
        <f t="array" aca="1" ref="S9" ca="1">TREND($K9:$P9,$K$1:$P$1,S$1)</f>
        <v>4.1413986012002989E-4</v>
      </c>
      <c r="T9" s="38" cm="1">
        <f t="array" aca="1" ref="T9" ca="1">TREND($K9:$P9,$K$1:$P$1,T$1)</f>
        <v>4.1928445465568183E-4</v>
      </c>
      <c r="U9" s="38" cm="1">
        <f t="array" aca="1" ref="U9" ca="1">TREND($K9:$P9,$K$1:$P$1,U$1)</f>
        <v>4.2442904919133377E-4</v>
      </c>
      <c r="V9" s="38" cm="1">
        <f t="array" aca="1" ref="V9" ca="1">TREND($K9:$P9,$K$1:$P$1,V$1)</f>
        <v>4.2957364372698745E-4</v>
      </c>
      <c r="W9" s="38" cm="1">
        <f t="array" aca="1" ref="W9" ca="1">TREND($K9:$P9,$K$1:$P$1,W$1)</f>
        <v>4.3471823826263939E-4</v>
      </c>
      <c r="X9" s="38" cm="1">
        <f t="array" aca="1" ref="X9" ca="1">TREND($K9:$P9,$K$1:$P$1,X$1)</f>
        <v>4.3986283279829133E-4</v>
      </c>
      <c r="Y9" s="38" cm="1">
        <f t="array" aca="1" ref="Y9" ca="1">TREND($K9:$P9,$K$1:$P$1,Y$1)</f>
        <v>4.4500742733394501E-4</v>
      </c>
      <c r="Z9" s="38" cm="1">
        <f t="array" aca="1" ref="Z9" ca="1">TREND($K9:$P9,$K$1:$P$1,Z$1)</f>
        <v>4.5015202186959695E-4</v>
      </c>
      <c r="AA9" s="38" cm="1">
        <f t="array" aca="1" ref="AA9" ca="1">TREND($K9:$P9,$K$1:$P$1,AA$1)</f>
        <v>4.5529661640525063E-4</v>
      </c>
      <c r="AB9" s="38" cm="1">
        <f t="array" aca="1" ref="AB9" ca="1">TREND($K9:$P9,$K$1:$P$1,AB$1)</f>
        <v>4.6044121094090257E-4</v>
      </c>
      <c r="AC9" s="38" cm="1">
        <f t="array" aca="1" ref="AC9" ca="1">TREND($K9:$P9,$K$1:$P$1,AC$1)</f>
        <v>4.6558580547655451E-4</v>
      </c>
      <c r="AD9" s="38" cm="1">
        <f t="array" aca="1" ref="AD9" ca="1">TREND($K9:$P9,$K$1:$P$1,AD$1)</f>
        <v>4.7073040001220819E-4</v>
      </c>
      <c r="AE9" s="38" cm="1">
        <f t="array" aca="1" ref="AE9" ca="1">TREND($K9:$P9,$K$1:$P$1,AE$1)</f>
        <v>4.7587499454786013E-4</v>
      </c>
      <c r="AF9" s="38" cm="1">
        <f t="array" aca="1" ref="AF9" ca="1">TREND($K9:$P9,$K$1:$P$1,AF$1)</f>
        <v>4.8101958908351207E-4</v>
      </c>
      <c r="AG9" s="38" cm="1">
        <f t="array" aca="1" ref="AG9" ca="1">TREND($K9:$P9,$K$1:$P$1,AG$1)</f>
        <v>4.8616418361916575E-4</v>
      </c>
      <c r="AH9" s="38" cm="1">
        <f t="array" aca="1" ref="AH9" ca="1">TREND($K9:$P9,$K$1:$P$1,AH$1)</f>
        <v>4.9130877815481769E-4</v>
      </c>
      <c r="AI9" s="38" cm="1">
        <f t="array" aca="1" ref="AI9" ca="1">TREND($K9:$P9,$K$1:$P$1,AI$1)</f>
        <v>4.9645337269046963E-4</v>
      </c>
      <c r="AJ9" s="38" cm="1">
        <f t="array" aca="1" ref="AJ9" ca="1">TREND($K9:$P9,$K$1:$P$1,AJ$1)</f>
        <v>5.0159796722612331E-4</v>
      </c>
    </row>
    <row r="10" spans="1:36">
      <c r="A10" t="s">
        <v>19</v>
      </c>
      <c r="B10" s="39" cm="1">
        <f t="array" aca="1" ref="B10" ca="1">INDIRECT(CONCATENATE("'",HLOOKUP(B$1,$B$21:$E$23,3,FALSE),"'!",$B$25,ROW($A10)+5))*About!$A$27</f>
        <v>2.7009121312175904E-6</v>
      </c>
      <c r="C10" s="38">
        <f t="shared" ca="1" si="3"/>
        <v>2.7330658470654189E-6</v>
      </c>
      <c r="D10" s="38">
        <f t="shared" ca="1" si="0"/>
        <v>2.7652195629132475E-6</v>
      </c>
      <c r="E10" s="38">
        <f t="shared" ca="1" si="0"/>
        <v>2.797373278761076E-6</v>
      </c>
      <c r="F10" s="39" cm="1">
        <f t="array" aca="1" ref="F10" ca="1">INDIRECT(CONCATENATE("'",HLOOKUP(F$1,$B$21:$E$23,3,FALSE),"'!",$B$25,ROW($A10)+5))*About!$A$27</f>
        <v>2.8295269946089045E-6</v>
      </c>
      <c r="G10" s="38">
        <f t="shared" ca="1" si="4"/>
        <v>2.9066959126436926E-6</v>
      </c>
      <c r="H10" s="38">
        <f t="shared" ca="1" si="1"/>
        <v>2.9838648306784811E-6</v>
      </c>
      <c r="I10" s="38">
        <f t="shared" ca="1" si="1"/>
        <v>3.0610337487132691E-6</v>
      </c>
      <c r="J10" s="38">
        <f t="shared" ca="1" si="1"/>
        <v>3.1382026667480576E-6</v>
      </c>
      <c r="K10" s="39" cm="1">
        <f t="array" aca="1" ref="K10" ca="1">INDIRECT(CONCATENATE("'",HLOOKUP(K$1,$B$21:$E$23,3,FALSE),"'!",$B$25,ROW($A10)+5))*About!$A$27</f>
        <v>3.2153715847828456E-6</v>
      </c>
      <c r="L10" s="38">
        <f t="shared" ca="1" si="5"/>
        <v>3.2668175301393713E-6</v>
      </c>
      <c r="M10" s="38">
        <f t="shared" ca="1" si="2"/>
        <v>3.3182634754958969E-6</v>
      </c>
      <c r="N10" s="38">
        <f t="shared" ca="1" si="2"/>
        <v>3.3697094208524222E-6</v>
      </c>
      <c r="O10" s="38">
        <f t="shared" ca="1" si="2"/>
        <v>3.4211553662089478E-6</v>
      </c>
      <c r="P10" s="39" cm="1">
        <f t="array" aca="1" ref="P10" ca="1">INDIRECT(CONCATENATE("'",HLOOKUP(P$1,$B$21:$E$23,3,FALSE),"'!",$B$25,ROW($A10)+5))*About!$A$27</f>
        <v>3.4726013115654735E-6</v>
      </c>
      <c r="Q10" s="38" cm="1">
        <f t="array" aca="1" ref="Q10" ca="1">TREND($K10:$P10,$K$1:$P$1,Q$1)</f>
        <v>3.5240472569220106E-6</v>
      </c>
      <c r="R10" s="38" cm="1">
        <f t="array" aca="1" ref="R10" ca="1">TREND($K10:$P10,$K$1:$P$1,R$1)</f>
        <v>3.5754932022785294E-6</v>
      </c>
      <c r="S10" s="38" cm="1">
        <f t="array" aca="1" ref="S10" ca="1">TREND($K10:$P10,$K$1:$P$1,S$1)</f>
        <v>3.6269391476350619E-6</v>
      </c>
      <c r="T10" s="38" cm="1">
        <f t="array" aca="1" ref="T10" ca="1">TREND($K10:$P10,$K$1:$P$1,T$1)</f>
        <v>3.6783850929915807E-6</v>
      </c>
      <c r="U10" s="38" cm="1">
        <f t="array" aca="1" ref="U10" ca="1">TREND($K10:$P10,$K$1:$P$1,U$1)</f>
        <v>3.7298310383481132E-6</v>
      </c>
      <c r="V10" s="38" cm="1">
        <f t="array" aca="1" ref="V10" ca="1">TREND($K10:$P10,$K$1:$P$1,V$1)</f>
        <v>3.781276983704632E-6</v>
      </c>
      <c r="W10" s="38" cm="1">
        <f t="array" aca="1" ref="W10" ca="1">TREND($K10:$P10,$K$1:$P$1,W$1)</f>
        <v>3.8327229290611645E-6</v>
      </c>
      <c r="X10" s="38" cm="1">
        <f t="array" aca="1" ref="X10" ca="1">TREND($K10:$P10,$K$1:$P$1,X$1)</f>
        <v>3.8841688744176834E-6</v>
      </c>
      <c r="Y10" s="38" cm="1">
        <f t="array" aca="1" ref="Y10" ca="1">TREND($K10:$P10,$K$1:$P$1,Y$1)</f>
        <v>3.9356148197742158E-6</v>
      </c>
      <c r="Z10" s="38" cm="1">
        <f t="array" aca="1" ref="Z10" ca="1">TREND($K10:$P10,$K$1:$P$1,Z$1)</f>
        <v>3.9870607651307347E-6</v>
      </c>
      <c r="AA10" s="38" cm="1">
        <f t="array" aca="1" ref="AA10" ca="1">TREND($K10:$P10,$K$1:$P$1,AA$1)</f>
        <v>4.0385067104872671E-6</v>
      </c>
      <c r="AB10" s="38" cm="1">
        <f t="array" aca="1" ref="AB10" ca="1">TREND($K10:$P10,$K$1:$P$1,AB$1)</f>
        <v>4.089952655843786E-6</v>
      </c>
      <c r="AC10" s="38" cm="1">
        <f t="array" aca="1" ref="AC10" ca="1">TREND($K10:$P10,$K$1:$P$1,AC$1)</f>
        <v>4.1413986012003184E-6</v>
      </c>
      <c r="AD10" s="38" cm="1">
        <f t="array" aca="1" ref="AD10" ca="1">TREND($K10:$P10,$K$1:$P$1,AD$1)</f>
        <v>4.1928445465568373E-6</v>
      </c>
      <c r="AE10" s="38" cm="1">
        <f t="array" aca="1" ref="AE10" ca="1">TREND($K10:$P10,$K$1:$P$1,AE$1)</f>
        <v>4.2442904919133697E-6</v>
      </c>
      <c r="AF10" s="38" cm="1">
        <f t="array" aca="1" ref="AF10" ca="1">TREND($K10:$P10,$K$1:$P$1,AF$1)</f>
        <v>4.2957364372698886E-6</v>
      </c>
      <c r="AG10" s="38" cm="1">
        <f t="array" aca="1" ref="AG10" ca="1">TREND($K10:$P10,$K$1:$P$1,AG$1)</f>
        <v>4.347182382626421E-6</v>
      </c>
      <c r="AH10" s="38" cm="1">
        <f t="array" aca="1" ref="AH10" ca="1">TREND($K10:$P10,$K$1:$P$1,AH$1)</f>
        <v>4.3986283279829399E-6</v>
      </c>
      <c r="AI10" s="38" cm="1">
        <f t="array" aca="1" ref="AI10" ca="1">TREND($K10:$P10,$K$1:$P$1,AI$1)</f>
        <v>4.4500742733394587E-6</v>
      </c>
      <c r="AJ10" s="38" cm="1">
        <f t="array" aca="1" ref="AJ10" ca="1">TREND($K10:$P10,$K$1:$P$1,AJ$1)</f>
        <v>4.5015202186959912E-6</v>
      </c>
    </row>
    <row r="11" spans="1:36">
      <c r="A11" t="s">
        <v>20</v>
      </c>
      <c r="B11" s="39" cm="1">
        <f t="array" aca="1" ref="B11" ca="1">INDIRECT(CONCATENATE("'",HLOOKUP(B$1,$B$21:$E$23,3,FALSE),"'!",$B$25,ROW($A11)+5))*About!$A$27</f>
        <v>2.5722972678262767E-6</v>
      </c>
      <c r="C11" s="38">
        <f t="shared" ca="1" si="3"/>
        <v>2.6044509836741052E-6</v>
      </c>
      <c r="D11" s="38">
        <f t="shared" ca="1" si="0"/>
        <v>2.6366046995219337E-6</v>
      </c>
      <c r="E11" s="38">
        <f t="shared" ca="1" si="0"/>
        <v>2.6687584153697619E-6</v>
      </c>
      <c r="F11" s="39" cm="1">
        <f t="array" aca="1" ref="F11" ca="1">INDIRECT(CONCATENATE("'",HLOOKUP(F$1,$B$21:$E$23,3,FALSE),"'!",$B$25,ROW($A11)+5))*About!$A$27</f>
        <v>2.7009121312175904E-6</v>
      </c>
      <c r="G11" s="38">
        <f t="shared" ca="1" si="4"/>
        <v>2.7780810492523789E-6</v>
      </c>
      <c r="H11" s="38">
        <f t="shared" ca="1" si="1"/>
        <v>2.8552499672871669E-6</v>
      </c>
      <c r="I11" s="38">
        <f t="shared" ca="1" si="1"/>
        <v>2.9324188853219554E-6</v>
      </c>
      <c r="J11" s="38">
        <f t="shared" ca="1" si="1"/>
        <v>3.0095878033567435E-6</v>
      </c>
      <c r="K11" s="39" cm="1">
        <f t="array" aca="1" ref="K11" ca="1">INDIRECT(CONCATENATE("'",HLOOKUP(K$1,$B$21:$E$23,3,FALSE),"'!",$B$25,ROW($A11)+5))*About!$A$27</f>
        <v>3.0867567213915319E-6</v>
      </c>
      <c r="L11" s="38">
        <f t="shared" ca="1" si="5"/>
        <v>3.1382026667480576E-6</v>
      </c>
      <c r="M11" s="38">
        <f t="shared" ca="1" si="2"/>
        <v>3.1896486121045828E-6</v>
      </c>
      <c r="N11" s="38">
        <f t="shared" ca="1" si="2"/>
        <v>3.2410945574611085E-6</v>
      </c>
      <c r="O11" s="38">
        <f t="shared" ca="1" si="2"/>
        <v>3.2925405028176337E-6</v>
      </c>
      <c r="P11" s="39" cm="1">
        <f t="array" aca="1" ref="P11" ca="1">INDIRECT(CONCATENATE("'",HLOOKUP(P$1,$B$21:$E$23,3,FALSE),"'!",$B$25,ROW($A11)+5))*About!$A$27</f>
        <v>3.3439864481741593E-6</v>
      </c>
      <c r="Q11" s="38" cm="1">
        <f t="array" aca="1" ref="Q11" ca="1">TREND($K11:$P11,$K$1:$P$1,Q$1)</f>
        <v>3.3954323935306795E-6</v>
      </c>
      <c r="R11" s="38" cm="1">
        <f t="array" aca="1" ref="R11" ca="1">TREND($K11:$P11,$K$1:$P$1,R$1)</f>
        <v>3.4468783388871984E-6</v>
      </c>
      <c r="S11" s="38" cm="1">
        <f t="array" aca="1" ref="S11" ca="1">TREND($K11:$P11,$K$1:$P$1,S$1)</f>
        <v>3.4983242842437308E-6</v>
      </c>
      <c r="T11" s="38" cm="1">
        <f t="array" aca="1" ref="T11" ca="1">TREND($K11:$P11,$K$1:$P$1,T$1)</f>
        <v>3.5497702296002497E-6</v>
      </c>
      <c r="U11" s="38" cm="1">
        <f t="array" aca="1" ref="U11" ca="1">TREND($K11:$P11,$K$1:$P$1,U$1)</f>
        <v>3.6012161749567821E-6</v>
      </c>
      <c r="V11" s="38" cm="1">
        <f t="array" aca="1" ref="V11" ca="1">TREND($K11:$P11,$K$1:$P$1,V$1)</f>
        <v>3.652662120313301E-6</v>
      </c>
      <c r="W11" s="38" cm="1">
        <f t="array" aca="1" ref="W11" ca="1">TREND($K11:$P11,$K$1:$P$1,W$1)</f>
        <v>3.7041080656698334E-6</v>
      </c>
      <c r="X11" s="38" cm="1">
        <f t="array" aca="1" ref="X11" ca="1">TREND($K11:$P11,$K$1:$P$1,X$1)</f>
        <v>3.7555540110263523E-6</v>
      </c>
      <c r="Y11" s="38" cm="1">
        <f t="array" aca="1" ref="Y11" ca="1">TREND($K11:$P11,$K$1:$P$1,Y$1)</f>
        <v>3.8069999563828847E-6</v>
      </c>
      <c r="Z11" s="38" cm="1">
        <f t="array" aca="1" ref="Z11" ca="1">TREND($K11:$P11,$K$1:$P$1,Z$1)</f>
        <v>3.8584459017394036E-6</v>
      </c>
      <c r="AA11" s="38" cm="1">
        <f t="array" aca="1" ref="AA11" ca="1">TREND($K11:$P11,$K$1:$P$1,AA$1)</f>
        <v>3.909891847095936E-6</v>
      </c>
      <c r="AB11" s="38" cm="1">
        <f t="array" aca="1" ref="AB11" ca="1">TREND($K11:$P11,$K$1:$P$1,AB$1)</f>
        <v>3.9613377924524549E-6</v>
      </c>
      <c r="AC11" s="38" cm="1">
        <f t="array" aca="1" ref="AC11" ca="1">TREND($K11:$P11,$K$1:$P$1,AC$1)</f>
        <v>4.0127837378089873E-6</v>
      </c>
      <c r="AD11" s="38" cm="1">
        <f t="array" aca="1" ref="AD11" ca="1">TREND($K11:$P11,$K$1:$P$1,AD$1)</f>
        <v>4.0642296831655062E-6</v>
      </c>
      <c r="AE11" s="38" cm="1">
        <f t="array" aca="1" ref="AE11" ca="1">TREND($K11:$P11,$K$1:$P$1,AE$1)</f>
        <v>4.1156756285220386E-6</v>
      </c>
      <c r="AF11" s="38" cm="1">
        <f t="array" aca="1" ref="AF11" ca="1">TREND($K11:$P11,$K$1:$P$1,AF$1)</f>
        <v>4.1671215738785575E-6</v>
      </c>
      <c r="AG11" s="38" cm="1">
        <f t="array" aca="1" ref="AG11" ca="1">TREND($K11:$P11,$K$1:$P$1,AG$1)</f>
        <v>4.2185675192350899E-6</v>
      </c>
      <c r="AH11" s="38" cm="1">
        <f t="array" aca="1" ref="AH11" ca="1">TREND($K11:$P11,$K$1:$P$1,AH$1)</f>
        <v>4.2700134645916088E-6</v>
      </c>
      <c r="AI11" s="38" cm="1">
        <f t="array" aca="1" ref="AI11" ca="1">TREND($K11:$P11,$K$1:$P$1,AI$1)</f>
        <v>4.3214594099481277E-6</v>
      </c>
      <c r="AJ11" s="38" cm="1">
        <f t="array" aca="1" ref="AJ11" ca="1">TREND($K11:$P11,$K$1:$P$1,AJ$1)</f>
        <v>4.3729053553046601E-6</v>
      </c>
    </row>
    <row r="12" spans="1:36">
      <c r="A12" t="s">
        <v>111</v>
      </c>
      <c r="B12" s="40">
        <f ca="1">SUM(INDIRECT(CONCATENATE("'",HLOOKUP(B$1,$B$21:$E$23,3,FALSE),"'!",$B$25,ROW($A12)+5,":",$B$25,ROW($A12)+6)))*About!$A$27</f>
        <v>1.1974043781731318E-5</v>
      </c>
      <c r="C12" s="38">
        <f t="shared" ca="1" si="3"/>
        <v>1.2186258306326986E-5</v>
      </c>
      <c r="D12" s="38">
        <f t="shared" ca="1" si="0"/>
        <v>1.2398472830922655E-5</v>
      </c>
      <c r="E12" s="38">
        <f t="shared" ca="1" si="0"/>
        <v>1.2610687355518323E-5</v>
      </c>
      <c r="F12" s="40">
        <f ca="1">SUM(INDIRECT(CONCATENATE("'",HLOOKUP(F$1,$B$21:$E$23,3,FALSE),"'!",$B$25,ROW($A12)+5,":",$B$25,ROW($A12)+6)))*About!$A$27</f>
        <v>1.282290188011399E-5</v>
      </c>
      <c r="G12" s="38">
        <f t="shared" ca="1" si="4"/>
        <v>1.3062125526021834E-5</v>
      </c>
      <c r="H12" s="38">
        <f t="shared" ca="1" si="1"/>
        <v>1.3301349171929677E-5</v>
      </c>
      <c r="I12" s="38">
        <f t="shared" ca="1" si="1"/>
        <v>1.3540572817837521E-5</v>
      </c>
      <c r="J12" s="38">
        <f t="shared" ca="1" si="1"/>
        <v>1.3779796463745364E-5</v>
      </c>
      <c r="K12" s="40">
        <f ca="1">SUM(INDIRECT(CONCATENATE("'",HLOOKUP(K$1,$B$21:$E$23,3,FALSE),"'!",$B$25,ROW($A12)+5,":",$B$25,ROW($A12)+6)))*About!$A$27</f>
        <v>1.4019020109653208E-5</v>
      </c>
      <c r="L12" s="38">
        <f t="shared" ca="1" si="5"/>
        <v>1.4327695781792362E-5</v>
      </c>
      <c r="M12" s="38">
        <f t="shared" ca="1" si="2"/>
        <v>1.4636371453931516E-5</v>
      </c>
      <c r="N12" s="38">
        <f t="shared" ca="1" si="2"/>
        <v>1.4945047126070668E-5</v>
      </c>
      <c r="O12" s="38">
        <f t="shared" ca="1" si="2"/>
        <v>1.5253722798209822E-5</v>
      </c>
      <c r="P12" s="40">
        <f ca="1">SUM(INDIRECT(CONCATENATE("'",HLOOKUP(P$1,$B$21:$E$23,3,FALSE),"'!",$B$25,ROW($A12)+5,":",$B$25,ROW($A12)+6)))*About!$A$27</f>
        <v>1.5562398470348976E-5</v>
      </c>
      <c r="Q12" s="38" cm="1">
        <f t="array" aca="1" ref="Q12" ca="1">TREND($K12:$P12,$K$1:$P$1,Q$1)</f>
        <v>1.5871074142488032E-5</v>
      </c>
      <c r="R12" s="38" cm="1">
        <f t="array" aca="1" ref="R12" ca="1">TREND($K12:$P12,$K$1:$P$1,R$1)</f>
        <v>1.6179749814627226E-5</v>
      </c>
      <c r="S12" s="38" cm="1">
        <f t="array" aca="1" ref="S12" ca="1">TREND($K12:$P12,$K$1:$P$1,S$1)</f>
        <v>1.6488425486766421E-5</v>
      </c>
      <c r="T12" s="38" cm="1">
        <f t="array" aca="1" ref="T12" ca="1">TREND($K12:$P12,$K$1:$P$1,T$1)</f>
        <v>1.6797101158905507E-5</v>
      </c>
      <c r="U12" s="38" cm="1">
        <f t="array" aca="1" ref="U12" ca="1">TREND($K12:$P12,$K$1:$P$1,U$1)</f>
        <v>1.7105776831044701E-5</v>
      </c>
      <c r="V12" s="38" cm="1">
        <f t="array" aca="1" ref="V12" ca="1">TREND($K12:$P12,$K$1:$P$1,V$1)</f>
        <v>1.7414452503183896E-5</v>
      </c>
      <c r="W12" s="38" cm="1">
        <f t="array" aca="1" ref="W12" ca="1">TREND($K12:$P12,$K$1:$P$1,W$1)</f>
        <v>1.7723128175322982E-5</v>
      </c>
      <c r="X12" s="38" cm="1">
        <f t="array" aca="1" ref="X12" ca="1">TREND($K12:$P12,$K$1:$P$1,X$1)</f>
        <v>1.8031803847462177E-5</v>
      </c>
      <c r="Y12" s="38" cm="1">
        <f t="array" aca="1" ref="Y12" ca="1">TREND($K12:$P12,$K$1:$P$1,Y$1)</f>
        <v>1.8340479519601263E-5</v>
      </c>
      <c r="Z12" s="38" cm="1">
        <f t="array" aca="1" ref="Z12" ca="1">TREND($K12:$P12,$K$1:$P$1,Z$1)</f>
        <v>1.8649155191740457E-5</v>
      </c>
      <c r="AA12" s="38" cm="1">
        <f t="array" aca="1" ref="AA12" ca="1">TREND($K12:$P12,$K$1:$P$1,AA$1)</f>
        <v>1.8957830863879652E-5</v>
      </c>
      <c r="AB12" s="38" cm="1">
        <f t="array" aca="1" ref="AB12" ca="1">TREND($K12:$P12,$K$1:$P$1,AB$1)</f>
        <v>1.9266506536018738E-5</v>
      </c>
      <c r="AC12" s="38" cm="1">
        <f t="array" aca="1" ref="AC12" ca="1">TREND($K12:$P12,$K$1:$P$1,AC$1)</f>
        <v>1.9575182208157933E-5</v>
      </c>
      <c r="AD12" s="38" cm="1">
        <f t="array" aca="1" ref="AD12" ca="1">TREND($K12:$P12,$K$1:$P$1,AD$1)</f>
        <v>1.9883857880297127E-5</v>
      </c>
      <c r="AE12" s="38" cm="1">
        <f t="array" aca="1" ref="AE12" ca="1">TREND($K12:$P12,$K$1:$P$1,AE$1)</f>
        <v>2.0192533552436213E-5</v>
      </c>
      <c r="AF12" s="38" cm="1">
        <f t="array" aca="1" ref="AF12" ca="1">TREND($K12:$P12,$K$1:$P$1,AF$1)</f>
        <v>2.0501209224575408E-5</v>
      </c>
      <c r="AG12" s="38" cm="1">
        <f t="array" aca="1" ref="AG12" ca="1">TREND($K12:$P12,$K$1:$P$1,AG$1)</f>
        <v>2.0809884896714494E-5</v>
      </c>
      <c r="AH12" s="38" cm="1">
        <f t="array" aca="1" ref="AH12" ca="1">TREND($K12:$P12,$K$1:$P$1,AH$1)</f>
        <v>2.1118560568853689E-5</v>
      </c>
      <c r="AI12" s="38" cm="1">
        <f t="array" aca="1" ref="AI12" ca="1">TREND($K12:$P12,$K$1:$P$1,AI$1)</f>
        <v>2.1427236240992883E-5</v>
      </c>
      <c r="AJ12" s="38" cm="1">
        <f t="array" aca="1" ref="AJ12" ca="1">TREND($K12:$P12,$K$1:$P$1,AJ$1)</f>
        <v>2.1735911913131969E-5</v>
      </c>
    </row>
    <row r="16" spans="1:36">
      <c r="A16" s="22" t="s">
        <v>124</v>
      </c>
      <c r="B16" s="23"/>
      <c r="C16" s="23"/>
      <c r="D16" s="23"/>
    </row>
    <row r="17" spans="1:5">
      <c r="A17" t="s">
        <v>112</v>
      </c>
      <c r="B17" t="str" cm="1">
        <f t="array" aca="1" ref="B17" ca="1">MID(CELL("filename",A17),FIND("]",CELL("filename",A17))+1,255)</f>
        <v>HOIpTP-transport-NOx</v>
      </c>
    </row>
    <row r="18" spans="1:5">
      <c r="A18" t="s">
        <v>113</v>
      </c>
      <c r="B18" t="str">
        <f ca="1">RIGHT(B17,LEN(B17)-7)</f>
        <v>transport-NOx</v>
      </c>
    </row>
    <row r="19" spans="1:5">
      <c r="A19" t="s">
        <v>114</v>
      </c>
      <c r="B19" t="str">
        <f ca="1">LEFT(B18,FIND("-",B18)-1)</f>
        <v>transport</v>
      </c>
    </row>
    <row r="20" spans="1:5">
      <c r="A20" t="s">
        <v>121</v>
      </c>
      <c r="B20" t="str">
        <f ca="1">VLOOKUP($B$19,Mappings!$A$22:$B$26,COLUMN(Mappings!$B$21),FALSE)</f>
        <v>on-road mobile sources</v>
      </c>
    </row>
    <row r="21" spans="1:5">
      <c r="A21" s="28"/>
      <c r="B21" s="29">
        <v>2016</v>
      </c>
      <c r="C21" s="29">
        <v>2020</v>
      </c>
      <c r="D21" s="29">
        <v>2025</v>
      </c>
      <c r="E21" s="30">
        <v>2030</v>
      </c>
    </row>
    <row r="22" spans="1:5">
      <c r="A22" s="31" t="s">
        <v>129</v>
      </c>
      <c r="B22" s="32">
        <f ca="1">VLOOKUP($B$20,Mappings!$A$3:$E$19,COLUMN(Mappings!B$2),FALSE)</f>
        <v>15</v>
      </c>
      <c r="C22" s="32">
        <f ca="1">VLOOKUP($B$20,Mappings!$A$3:$E$19,COLUMN(Mappings!C$2),FALSE)</f>
        <v>32</v>
      </c>
      <c r="D22" s="32">
        <f ca="1">VLOOKUP($B$20,Mappings!$A$3:$E$19,COLUMN(Mappings!D$2),FALSE)</f>
        <v>49</v>
      </c>
      <c r="E22" s="33">
        <f ca="1">VLOOKUP($B$20,Mappings!$A$3:$E$19,COLUMN(Mappings!E$2),FALSE)</f>
        <v>66</v>
      </c>
    </row>
    <row r="23" spans="1:5">
      <c r="A23" s="34" t="s">
        <v>112</v>
      </c>
      <c r="B23" s="35" t="str">
        <f ca="1">CONCATENATE("Table ",B22)</f>
        <v>Table 15</v>
      </c>
      <c r="C23" s="35" t="str">
        <f ca="1">CONCATENATE("Table ",C22)</f>
        <v>Table 32</v>
      </c>
      <c r="D23" s="35" t="str">
        <f ca="1">CONCATENATE("Table ",D22)</f>
        <v>Table 49</v>
      </c>
      <c r="E23" s="36" t="str">
        <f ca="1">CONCATENATE("Table ",E22)</f>
        <v>Table 66</v>
      </c>
    </row>
    <row r="24" spans="1:5">
      <c r="A24" t="s">
        <v>115</v>
      </c>
      <c r="B24" t="str">
        <f ca="1">REPLACE(B18,1,FIND("-",B18),"")</f>
        <v>NOx</v>
      </c>
    </row>
    <row r="25" spans="1:5">
      <c r="A25" t="s">
        <v>123</v>
      </c>
      <c r="B25" s="2" t="str">
        <f ca="1">VLOOKUP($B$24,Mappings!$A$29:$B$31,COLUMN(Mappings!$B$29),FALSE)</f>
        <v>B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D7D52-2153-4372-8003-C9721898629A}">
  <sheetPr>
    <tabColor theme="4" tint="-0.249977111117893"/>
  </sheetPr>
  <dimension ref="A1:AJ25"/>
  <sheetViews>
    <sheetView workbookViewId="0"/>
  </sheetViews>
  <sheetFormatPr baseColWidth="10" defaultColWidth="8.83203125" defaultRowHeight="15"/>
  <cols>
    <col min="1" max="1" width="33.83203125" customWidth="1"/>
  </cols>
  <sheetData>
    <row r="1" spans="1:36" s="1" customFormat="1" ht="16">
      <c r="A1" s="27" t="s">
        <v>128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t="s">
        <v>7</v>
      </c>
      <c r="B2" s="37" cm="1">
        <f t="array" aca="1" ref="B2" ca="1">INDIRECT(CONCATENATE("'",HLOOKUP(B$1,$B$21:$E$23,3,FALSE),"'!",$B$25,ROW($A2)+3))*About!$A$27</f>
        <v>5.5304391258264945E-4</v>
      </c>
      <c r="C2" s="38">
        <f ca="1">$B2+($F2-$B2)*(C$1-$B$1)/($F$1-$B$1)</f>
        <v>5.5625928416743234E-4</v>
      </c>
      <c r="D2" s="38">
        <f t="shared" ref="D2:E12" ca="1" si="0">$B2+($F2-$B2)*(D$1-$B$1)/($F$1-$B$1)</f>
        <v>5.5947465575221513E-4</v>
      </c>
      <c r="E2" s="38">
        <f t="shared" ca="1" si="0"/>
        <v>5.6269002733699792E-4</v>
      </c>
      <c r="F2" s="37" cm="1">
        <f t="array" aca="1" ref="F2" ca="1">INDIRECT(CONCATENATE("'",HLOOKUP(F$1,$B$21:$E$23,3,FALSE),"'!",$B$25,ROW($A2)+3))*About!$A$27</f>
        <v>5.6590539892178082E-4</v>
      </c>
      <c r="G2" s="38">
        <f ca="1">$F2+($K2-$F2)*(G$1-$F$1)/($K$1-$F$1)</f>
        <v>5.761945879930859E-4</v>
      </c>
      <c r="H2" s="38">
        <f t="shared" ref="H2:J12" ca="1" si="1">$F2+($K2-$F2)*(H$1-$F$1)/($K$1-$F$1)</f>
        <v>5.8648377706439108E-4</v>
      </c>
      <c r="I2" s="38">
        <f t="shared" ca="1" si="1"/>
        <v>5.9677296613569616E-4</v>
      </c>
      <c r="J2" s="38">
        <f t="shared" ca="1" si="1"/>
        <v>6.0706215520700134E-4</v>
      </c>
      <c r="K2" s="37" cm="1">
        <f t="array" aca="1" ref="K2" ca="1">INDIRECT(CONCATENATE("'",HLOOKUP(K$1,$B$21:$E$23,3,FALSE),"'!",$B$25,ROW($A2)+3))*About!$A$27</f>
        <v>6.1735134427830642E-4</v>
      </c>
      <c r="L2" s="38">
        <f ca="1">$K2+($P2-$K2)*(L$1-$K$1)/($P$1-$K$1)</f>
        <v>6.250682360817852E-4</v>
      </c>
      <c r="M2" s="38">
        <f t="shared" ref="M2:O12" ca="1" si="2">$K2+($P2-$K2)*(M$1-$K$1)/($P$1-$K$1)</f>
        <v>6.3278512788526409E-4</v>
      </c>
      <c r="N2" s="38">
        <f t="shared" ca="1" si="2"/>
        <v>6.4050201968874287E-4</v>
      </c>
      <c r="O2" s="38">
        <f t="shared" ca="1" si="2"/>
        <v>6.4821891149222175E-4</v>
      </c>
      <c r="P2" s="37" cm="1">
        <f t="array" aca="1" ref="P2" ca="1">INDIRECT(CONCATENATE("'",HLOOKUP(P$1,$B$21:$E$23,3,FALSE),"'!",$B$25,ROW($A2)+3))*About!$A$27</f>
        <v>6.5593580329570053E-4</v>
      </c>
      <c r="Q2" s="38" cm="1">
        <f t="array" aca="1" ref="Q2" ca="1">TREND($K2:$P2,$K$1:$P$1,Q$1)</f>
        <v>6.6365269509918029E-4</v>
      </c>
      <c r="R2" s="38" cm="1">
        <f t="array" aca="1" ref="R2" ca="1">TREND($K2:$P2,$K$1:$P$1,R$1)</f>
        <v>6.7136958690265994E-4</v>
      </c>
      <c r="S2" s="38" cm="1">
        <f t="array" aca="1" ref="S2" ca="1">TREND($K2:$P2,$K$1:$P$1,S$1)</f>
        <v>6.7908647870613958E-4</v>
      </c>
      <c r="T2" s="38" cm="1">
        <f t="array" aca="1" ref="T2" ca="1">TREND($K2:$P2,$K$1:$P$1,T$1)</f>
        <v>6.8680337050961576E-4</v>
      </c>
      <c r="U2" s="38" cm="1">
        <f t="array" aca="1" ref="U2" ca="1">TREND($K2:$P2,$K$1:$P$1,U$1)</f>
        <v>6.9452026231309541E-4</v>
      </c>
      <c r="V2" s="38" cm="1">
        <f t="array" aca="1" ref="V2" ca="1">TREND($K2:$P2,$K$1:$P$1,V$1)</f>
        <v>7.0223715411657506E-4</v>
      </c>
      <c r="W2" s="38" cm="1">
        <f t="array" aca="1" ref="W2" ca="1">TREND($K2:$P2,$K$1:$P$1,W$1)</f>
        <v>7.099540459200547E-4</v>
      </c>
      <c r="X2" s="38" cm="1">
        <f t="array" aca="1" ref="X2" ca="1">TREND($K2:$P2,$K$1:$P$1,X$1)</f>
        <v>7.1767093772353088E-4</v>
      </c>
      <c r="Y2" s="38" cm="1">
        <f t="array" aca="1" ref="Y2" ca="1">TREND($K2:$P2,$K$1:$P$1,Y$1)</f>
        <v>7.2538782952701053E-4</v>
      </c>
      <c r="Z2" s="38" cm="1">
        <f t="array" aca="1" ref="Z2" ca="1">TREND($K2:$P2,$K$1:$P$1,Z$1)</f>
        <v>7.3310472133049018E-4</v>
      </c>
      <c r="AA2" s="38" cm="1">
        <f t="array" aca="1" ref="AA2" ca="1">TREND($K2:$P2,$K$1:$P$1,AA$1)</f>
        <v>7.4082161313396983E-4</v>
      </c>
      <c r="AB2" s="38" cm="1">
        <f t="array" aca="1" ref="AB2" ca="1">TREND($K2:$P2,$K$1:$P$1,AB$1)</f>
        <v>7.48538504937446E-4</v>
      </c>
      <c r="AC2" s="38" cm="1">
        <f t="array" aca="1" ref="AC2" ca="1">TREND($K2:$P2,$K$1:$P$1,AC$1)</f>
        <v>7.5625539674092565E-4</v>
      </c>
      <c r="AD2" s="38" cm="1">
        <f t="array" aca="1" ref="AD2" ca="1">TREND($K2:$P2,$K$1:$P$1,AD$1)</f>
        <v>7.639722885444053E-4</v>
      </c>
      <c r="AE2" s="38" cm="1">
        <f t="array" aca="1" ref="AE2" ca="1">TREND($K2:$P2,$K$1:$P$1,AE$1)</f>
        <v>7.7168918034788495E-4</v>
      </c>
      <c r="AF2" s="38" cm="1">
        <f t="array" aca="1" ref="AF2" ca="1">TREND($K2:$P2,$K$1:$P$1,AF$1)</f>
        <v>7.7940607215136112E-4</v>
      </c>
      <c r="AG2" s="38" cm="1">
        <f t="array" aca="1" ref="AG2" ca="1">TREND($K2:$P2,$K$1:$P$1,AG$1)</f>
        <v>7.8712296395484077E-4</v>
      </c>
      <c r="AH2" s="38" cm="1">
        <f t="array" aca="1" ref="AH2" ca="1">TREND($K2:$P2,$K$1:$P$1,AH$1)</f>
        <v>7.9483985575832042E-4</v>
      </c>
      <c r="AI2" s="38" cm="1">
        <f t="array" aca="1" ref="AI2" ca="1">TREND($K2:$P2,$K$1:$P$1,AI$1)</f>
        <v>8.0255674756180007E-4</v>
      </c>
      <c r="AJ2" s="38" cm="1">
        <f t="array" aca="1" ref="AJ2" ca="1">TREND($K2:$P2,$K$1:$P$1,AJ$1)</f>
        <v>8.1027363936527971E-4</v>
      </c>
    </row>
    <row r="3" spans="1:36">
      <c r="A3" t="s">
        <v>13</v>
      </c>
      <c r="B3" s="39" cm="1">
        <f t="array" aca="1" ref="B3" ca="1">INDIRECT(CONCATENATE("'",HLOOKUP(B$1,$B$21:$E$23,3,FALSE),"'!",$B$25,ROW($A3)+5))*About!$A$27</f>
        <v>3.2153715847828458E-4</v>
      </c>
      <c r="C3" s="38">
        <f t="shared" ref="C3:C12" ca="1" si="3">$B3+($F3-$B3)*(C$1-$B$1)/($F$1-$B$1)</f>
        <v>3.2475253006306742E-4</v>
      </c>
      <c r="D3" s="38">
        <f t="shared" ca="1" si="0"/>
        <v>3.2796790164785027E-4</v>
      </c>
      <c r="E3" s="38">
        <f t="shared" ca="1" si="0"/>
        <v>3.3118327323263311E-4</v>
      </c>
      <c r="F3" s="39" cm="1">
        <f t="array" aca="1" ref="F3" ca="1">INDIRECT(CONCATENATE("'",HLOOKUP(F$1,$B$21:$E$23,3,FALSE),"'!",$B$25,ROW($A3)+5))*About!$A$27</f>
        <v>3.3439864481741595E-4</v>
      </c>
      <c r="G3" s="38">
        <f t="shared" ref="G3:G12" ca="1" si="4">$F3+($K3-$F3)*(G$1-$F$1)/($K$1-$F$1)</f>
        <v>3.3697094208524225E-4</v>
      </c>
      <c r="H3" s="38">
        <f t="shared" ca="1" si="1"/>
        <v>3.3954323935306849E-4</v>
      </c>
      <c r="I3" s="38">
        <f t="shared" ca="1" si="1"/>
        <v>3.4211553662089479E-4</v>
      </c>
      <c r="J3" s="38">
        <f t="shared" ca="1" si="1"/>
        <v>3.4468783388872103E-4</v>
      </c>
      <c r="K3" s="39" cm="1">
        <f t="array" aca="1" ref="K3" ca="1">INDIRECT(CONCATENATE("'",HLOOKUP(K$1,$B$21:$E$23,3,FALSE),"'!",$B$25,ROW($A3)+5))*About!$A$27</f>
        <v>3.4726013115654733E-4</v>
      </c>
      <c r="L3" s="38">
        <f t="shared" ref="L3:L12" ca="1" si="5">$K3+($P3-$K3)*(L$1-$K$1)/($P$1-$K$1)</f>
        <v>3.4983242842437362E-4</v>
      </c>
      <c r="M3" s="38">
        <f t="shared" ca="1" si="2"/>
        <v>3.5240472569219992E-4</v>
      </c>
      <c r="N3" s="38">
        <f t="shared" ca="1" si="2"/>
        <v>3.5497702296002616E-4</v>
      </c>
      <c r="O3" s="38">
        <f t="shared" ca="1" si="2"/>
        <v>3.5754932022785246E-4</v>
      </c>
      <c r="P3" s="39" cm="1">
        <f t="array" aca="1" ref="P3" ca="1">INDIRECT(CONCATENATE("'",HLOOKUP(P$1,$B$21:$E$23,3,FALSE),"'!",$B$25,ROW($A3)+5))*About!$A$27</f>
        <v>3.6012161749567875E-4</v>
      </c>
      <c r="Q3" s="38" cm="1">
        <f t="array" aca="1" ref="Q3" ca="1">TREND($K3:$P3,$K$1:$P$1,Q$1)</f>
        <v>3.6269391476350527E-4</v>
      </c>
      <c r="R3" s="38" cm="1">
        <f t="array" aca="1" ref="R3" ca="1">TREND($K3:$P3,$K$1:$P$1,R$1)</f>
        <v>3.6526621203133124E-4</v>
      </c>
      <c r="S3" s="38" cm="1">
        <f t="array" aca="1" ref="S3" ca="1">TREND($K3:$P3,$K$1:$P$1,S$1)</f>
        <v>3.6783850929915807E-4</v>
      </c>
      <c r="T3" s="38" cm="1">
        <f t="array" aca="1" ref="T3" ca="1">TREND($K3:$P3,$K$1:$P$1,T$1)</f>
        <v>3.7041080656698405E-4</v>
      </c>
      <c r="U3" s="38" cm="1">
        <f t="array" aca="1" ref="U3" ca="1">TREND($K3:$P3,$K$1:$P$1,U$1)</f>
        <v>3.7298310383481002E-4</v>
      </c>
      <c r="V3" s="38" cm="1">
        <f t="array" aca="1" ref="V3" ca="1">TREND($K3:$P3,$K$1:$P$1,V$1)</f>
        <v>3.7555540110263685E-4</v>
      </c>
      <c r="W3" s="38" cm="1">
        <f t="array" aca="1" ref="W3" ca="1">TREND($K3:$P3,$K$1:$P$1,W$1)</f>
        <v>3.7812769837046283E-4</v>
      </c>
      <c r="X3" s="38" cm="1">
        <f t="array" aca="1" ref="X3" ca="1">TREND($K3:$P3,$K$1:$P$1,X$1)</f>
        <v>3.806999956382888E-4</v>
      </c>
      <c r="Y3" s="38" cm="1">
        <f t="array" aca="1" ref="Y3" ca="1">TREND($K3:$P3,$K$1:$P$1,Y$1)</f>
        <v>3.8327229290611563E-4</v>
      </c>
      <c r="Z3" s="38" cm="1">
        <f t="array" aca="1" ref="Z3" ca="1">TREND($K3:$P3,$K$1:$P$1,Z$1)</f>
        <v>3.8584459017394161E-4</v>
      </c>
      <c r="AA3" s="38" cm="1">
        <f t="array" aca="1" ref="AA3" ca="1">TREND($K3:$P3,$K$1:$P$1,AA$1)</f>
        <v>3.8841688744176758E-4</v>
      </c>
      <c r="AB3" s="38" cm="1">
        <f t="array" aca="1" ref="AB3" ca="1">TREND($K3:$P3,$K$1:$P$1,AB$1)</f>
        <v>3.9098918470959441E-4</v>
      </c>
      <c r="AC3" s="38" cm="1">
        <f t="array" aca="1" ref="AC3" ca="1">TREND($K3:$P3,$K$1:$P$1,AC$1)</f>
        <v>3.9356148197742039E-4</v>
      </c>
      <c r="AD3" s="38" cm="1">
        <f t="array" aca="1" ref="AD3" ca="1">TREND($K3:$P3,$K$1:$P$1,AD$1)</f>
        <v>3.9613377924524722E-4</v>
      </c>
      <c r="AE3" s="38" cm="1">
        <f t="array" aca="1" ref="AE3" ca="1">TREND($K3:$P3,$K$1:$P$1,AE$1)</f>
        <v>3.9870607651307319E-4</v>
      </c>
      <c r="AF3" s="38" cm="1">
        <f t="array" aca="1" ref="AF3" ca="1">TREND($K3:$P3,$K$1:$P$1,AF$1)</f>
        <v>4.0127837378089917E-4</v>
      </c>
      <c r="AG3" s="38" cm="1">
        <f t="array" aca="1" ref="AG3" ca="1">TREND($K3:$P3,$K$1:$P$1,AG$1)</f>
        <v>4.03850671048726E-4</v>
      </c>
      <c r="AH3" s="38" cm="1">
        <f t="array" aca="1" ref="AH3" ca="1">TREND($K3:$P3,$K$1:$P$1,AH$1)</f>
        <v>4.0642296831655197E-4</v>
      </c>
      <c r="AI3" s="38" cm="1">
        <f t="array" aca="1" ref="AI3" ca="1">TREND($K3:$P3,$K$1:$P$1,AI$1)</f>
        <v>4.0899526558437795E-4</v>
      </c>
      <c r="AJ3" s="38" cm="1">
        <f t="array" aca="1" ref="AJ3" ca="1">TREND($K3:$P3,$K$1:$P$1,AJ$1)</f>
        <v>4.1156756285220478E-4</v>
      </c>
    </row>
    <row r="4" spans="1:36">
      <c r="A4" t="s">
        <v>14</v>
      </c>
      <c r="B4" s="39" cm="1">
        <f t="array" aca="1" ref="B4" ca="1">INDIRECT(CONCATENATE("'",HLOOKUP(B$1,$B$21:$E$23,3,FALSE),"'!",$B$25,ROW($A4)+5))*About!$A$27</f>
        <v>8.2313512570440848E-4</v>
      </c>
      <c r="C4" s="38">
        <f t="shared" ca="1" si="3"/>
        <v>8.2313512570440848E-4</v>
      </c>
      <c r="D4" s="38">
        <f t="shared" ca="1" si="0"/>
        <v>8.2313512570440848E-4</v>
      </c>
      <c r="E4" s="38">
        <f t="shared" ca="1" si="0"/>
        <v>8.2313512570440848E-4</v>
      </c>
      <c r="F4" s="39" cm="1">
        <f t="array" aca="1" ref="F4" ca="1">INDIRECT(CONCATENATE("'",HLOOKUP(F$1,$B$21:$E$23,3,FALSE),"'!",$B$25,ROW($A4)+5))*About!$A$27</f>
        <v>8.2313512570440848E-4</v>
      </c>
      <c r="G4" s="38">
        <f t="shared" ca="1" si="4"/>
        <v>8.3085201750788737E-4</v>
      </c>
      <c r="H4" s="38">
        <f t="shared" ca="1" si="1"/>
        <v>8.3856890931136615E-4</v>
      </c>
      <c r="I4" s="38">
        <f t="shared" ca="1" si="1"/>
        <v>8.4628580111484504E-4</v>
      </c>
      <c r="J4" s="38">
        <f t="shared" ca="1" si="1"/>
        <v>8.5400269291832382E-4</v>
      </c>
      <c r="K4" s="39" cm="1">
        <f t="array" aca="1" ref="K4" ca="1">INDIRECT(CONCATENATE("'",HLOOKUP(K$1,$B$21:$E$23,3,FALSE),"'!",$B$25,ROW($A4)+5))*About!$A$27</f>
        <v>8.6171958472180271E-4</v>
      </c>
      <c r="L4" s="38">
        <f t="shared" ca="1" si="5"/>
        <v>8.7715336832876038E-4</v>
      </c>
      <c r="M4" s="38">
        <f t="shared" ca="1" si="2"/>
        <v>8.9258715193571794E-4</v>
      </c>
      <c r="N4" s="38">
        <f t="shared" ca="1" si="2"/>
        <v>9.0802093554267561E-4</v>
      </c>
      <c r="O4" s="38">
        <f t="shared" ca="1" si="2"/>
        <v>9.2345471914963317E-4</v>
      </c>
      <c r="P4" s="39" cm="1">
        <f t="array" aca="1" ref="P4" ca="1">INDIRECT(CONCATENATE("'",HLOOKUP(P$1,$B$21:$E$23,3,FALSE),"'!",$B$25,ROW($A4)+5))*About!$A$27</f>
        <v>9.3888850275659083E-4</v>
      </c>
      <c r="Q4" s="38" cm="1">
        <f t="array" aca="1" ref="Q4" ca="1">TREND($K4:$P4,$K$1:$P$1,Q$1)</f>
        <v>9.5432228636355143E-4</v>
      </c>
      <c r="R4" s="38" cm="1">
        <f t="array" aca="1" ref="R4" ca="1">TREND($K4:$P4,$K$1:$P$1,R$1)</f>
        <v>9.6975606997051073E-4</v>
      </c>
      <c r="S4" s="38" cm="1">
        <f t="array" aca="1" ref="S4" ca="1">TREND($K4:$P4,$K$1:$P$1,S$1)</f>
        <v>9.8518985357747002E-4</v>
      </c>
      <c r="T4" s="38" cm="1">
        <f t="array" aca="1" ref="T4" ca="1">TREND($K4:$P4,$K$1:$P$1,T$1)</f>
        <v>1.0006236371844224E-3</v>
      </c>
      <c r="U4" s="38" cm="1">
        <f t="array" aca="1" ref="U4" ca="1">TREND($K4:$P4,$K$1:$P$1,U$1)</f>
        <v>1.0160574207913817E-3</v>
      </c>
      <c r="V4" s="38" cm="1">
        <f t="array" aca="1" ref="V4" ca="1">TREND($K4:$P4,$K$1:$P$1,V$1)</f>
        <v>1.031491204398341E-3</v>
      </c>
      <c r="W4" s="38" cm="1">
        <f t="array" aca="1" ref="W4" ca="1">TREND($K4:$P4,$K$1:$P$1,W$1)</f>
        <v>1.0469249880053003E-3</v>
      </c>
      <c r="X4" s="38" cm="1">
        <f t="array" aca="1" ref="X4" ca="1">TREND($K4:$P4,$K$1:$P$1,X$1)</f>
        <v>1.0623587716122526E-3</v>
      </c>
      <c r="Y4" s="38" cm="1">
        <f t="array" aca="1" ref="Y4" ca="1">TREND($K4:$P4,$K$1:$P$1,Y$1)</f>
        <v>1.0777925552192119E-3</v>
      </c>
      <c r="Z4" s="38" cm="1">
        <f t="array" aca="1" ref="Z4" ca="1">TREND($K4:$P4,$K$1:$P$1,Z$1)</f>
        <v>1.0932263388261712E-3</v>
      </c>
      <c r="AA4" s="38" cm="1">
        <f t="array" aca="1" ref="AA4" ca="1">TREND($K4:$P4,$K$1:$P$1,AA$1)</f>
        <v>1.1086601224331305E-3</v>
      </c>
      <c r="AB4" s="38" cm="1">
        <f t="array" aca="1" ref="AB4" ca="1">TREND($K4:$P4,$K$1:$P$1,AB$1)</f>
        <v>1.1240939060400829E-3</v>
      </c>
      <c r="AC4" s="38" cm="1">
        <f t="array" aca="1" ref="AC4" ca="1">TREND($K4:$P4,$K$1:$P$1,AC$1)</f>
        <v>1.1395276896470422E-3</v>
      </c>
      <c r="AD4" s="38" cm="1">
        <f t="array" aca="1" ref="AD4" ca="1">TREND($K4:$P4,$K$1:$P$1,AD$1)</f>
        <v>1.1549614732540014E-3</v>
      </c>
      <c r="AE4" s="38" cm="1">
        <f t="array" aca="1" ref="AE4" ca="1">TREND($K4:$P4,$K$1:$P$1,AE$1)</f>
        <v>1.1703952568609607E-3</v>
      </c>
      <c r="AF4" s="38" cm="1">
        <f t="array" aca="1" ref="AF4" ca="1">TREND($K4:$P4,$K$1:$P$1,AF$1)</f>
        <v>1.1858290404679131E-3</v>
      </c>
      <c r="AG4" s="38" cm="1">
        <f t="array" aca="1" ref="AG4" ca="1">TREND($K4:$P4,$K$1:$P$1,AG$1)</f>
        <v>1.2012628240748724E-3</v>
      </c>
      <c r="AH4" s="38" cm="1">
        <f t="array" aca="1" ref="AH4" ca="1">TREND($K4:$P4,$K$1:$P$1,AH$1)</f>
        <v>1.2166966076818317E-3</v>
      </c>
      <c r="AI4" s="38" cm="1">
        <f t="array" aca="1" ref="AI4" ca="1">TREND($K4:$P4,$K$1:$P$1,AI$1)</f>
        <v>1.232130391288791E-3</v>
      </c>
      <c r="AJ4" s="38" cm="1">
        <f t="array" aca="1" ref="AJ4" ca="1">TREND($K4:$P4,$K$1:$P$1,AJ$1)</f>
        <v>1.2475641748957503E-3</v>
      </c>
    </row>
    <row r="5" spans="1:36">
      <c r="A5" t="s">
        <v>15</v>
      </c>
      <c r="B5" s="39" cm="1">
        <f t="array" aca="1" ref="B5" ca="1">INDIRECT(CONCATENATE("'",HLOOKUP(B$1,$B$21:$E$23,3,FALSE),"'!",$B$25,ROW($A5)+5))*About!$A$27</f>
        <v>1.0417803934696421E-2</v>
      </c>
      <c r="C5" s="38">
        <f t="shared" ca="1" si="3"/>
        <v>1.044995765054425E-2</v>
      </c>
      <c r="D5" s="38">
        <f t="shared" ca="1" si="0"/>
        <v>1.0482111366392077E-2</v>
      </c>
      <c r="E5" s="38">
        <f t="shared" ca="1" si="0"/>
        <v>1.0514265082239904E-2</v>
      </c>
      <c r="F5" s="39" cm="1">
        <f t="array" aca="1" ref="F5" ca="1">INDIRECT(CONCATENATE("'",HLOOKUP(F$1,$B$21:$E$23,3,FALSE),"'!",$B$25,ROW($A5)+5))*About!$A$27</f>
        <v>1.0546418798087733E-2</v>
      </c>
      <c r="G5" s="38">
        <f t="shared" ca="1" si="4"/>
        <v>1.0649310688800784E-2</v>
      </c>
      <c r="H5" s="38">
        <f t="shared" ca="1" si="1"/>
        <v>1.0752202579513835E-2</v>
      </c>
      <c r="I5" s="38">
        <f t="shared" ca="1" si="1"/>
        <v>1.0855094470226888E-2</v>
      </c>
      <c r="J5" s="38">
        <f t="shared" ca="1" si="1"/>
        <v>1.0957986360939939E-2</v>
      </c>
      <c r="K5" s="39" cm="1">
        <f t="array" aca="1" ref="K5" ca="1">INDIRECT(CONCATENATE("'",HLOOKUP(K$1,$B$21:$E$23,3,FALSE),"'!",$B$25,ROW($A5)+5))*About!$A$27</f>
        <v>1.106087825165299E-2</v>
      </c>
      <c r="L5" s="38">
        <f t="shared" ca="1" si="5"/>
        <v>1.1240939060400829E-2</v>
      </c>
      <c r="M5" s="38">
        <f t="shared" ca="1" si="2"/>
        <v>1.1420999869148669E-2</v>
      </c>
      <c r="N5" s="38">
        <f t="shared" ca="1" si="2"/>
        <v>1.1601060677896508E-2</v>
      </c>
      <c r="O5" s="38">
        <f t="shared" ca="1" si="2"/>
        <v>1.1781121486644348E-2</v>
      </c>
      <c r="P5" s="39" cm="1">
        <f t="array" aca="1" ref="P5" ca="1">INDIRECT(CONCATENATE("'",HLOOKUP(P$1,$B$21:$E$23,3,FALSE),"'!",$B$25,ROW($A5)+5))*About!$A$27</f>
        <v>1.1961182295392187E-2</v>
      </c>
      <c r="Q5" s="38" cm="1">
        <f t="array" aca="1" ref="Q5" ca="1">TREND($K5:$P5,$K$1:$P$1,Q$1)</f>
        <v>1.2141243104140054E-2</v>
      </c>
      <c r="R5" s="38" cm="1">
        <f t="array" aca="1" ref="R5" ca="1">TREND($K5:$P5,$K$1:$P$1,R$1)</f>
        <v>1.2321303912887882E-2</v>
      </c>
      <c r="S5" s="38" cm="1">
        <f t="array" aca="1" ref="S5" ca="1">TREND($K5:$P5,$K$1:$P$1,S$1)</f>
        <v>1.250136472163571E-2</v>
      </c>
      <c r="T5" s="38" cm="1">
        <f t="array" aca="1" ref="T5" ca="1">TREND($K5:$P5,$K$1:$P$1,T$1)</f>
        <v>1.2681425530383539E-2</v>
      </c>
      <c r="U5" s="38" cm="1">
        <f t="array" aca="1" ref="U5" ca="1">TREND($K5:$P5,$K$1:$P$1,U$1)</f>
        <v>1.2861486339131367E-2</v>
      </c>
      <c r="V5" s="38" cm="1">
        <f t="array" aca="1" ref="V5" ca="1">TREND($K5:$P5,$K$1:$P$1,V$1)</f>
        <v>1.3041547147879251E-2</v>
      </c>
      <c r="W5" s="38" cm="1">
        <f t="array" aca="1" ref="W5" ca="1">TREND($K5:$P5,$K$1:$P$1,W$1)</f>
        <v>1.3221607956627079E-2</v>
      </c>
      <c r="X5" s="38" cm="1">
        <f t="array" aca="1" ref="X5" ca="1">TREND($K5:$P5,$K$1:$P$1,X$1)</f>
        <v>1.3401668765374908E-2</v>
      </c>
      <c r="Y5" s="38" cm="1">
        <f t="array" aca="1" ref="Y5" ca="1">TREND($K5:$P5,$K$1:$P$1,Y$1)</f>
        <v>1.3581729574122736E-2</v>
      </c>
      <c r="Z5" s="38" cm="1">
        <f t="array" aca="1" ref="Z5" ca="1">TREND($K5:$P5,$K$1:$P$1,Z$1)</f>
        <v>1.3761790382870565E-2</v>
      </c>
      <c r="AA5" s="38" cm="1">
        <f t="array" aca="1" ref="AA5" ca="1">TREND($K5:$P5,$K$1:$P$1,AA$1)</f>
        <v>1.3941851191618448E-2</v>
      </c>
      <c r="AB5" s="38" cm="1">
        <f t="array" aca="1" ref="AB5" ca="1">TREND($K5:$P5,$K$1:$P$1,AB$1)</f>
        <v>1.4121912000366277E-2</v>
      </c>
      <c r="AC5" s="38" cm="1">
        <f t="array" aca="1" ref="AC5" ca="1">TREND($K5:$P5,$K$1:$P$1,AC$1)</f>
        <v>1.4301972809114105E-2</v>
      </c>
      <c r="AD5" s="38" cm="1">
        <f t="array" aca="1" ref="AD5" ca="1">TREND($K5:$P5,$K$1:$P$1,AD$1)</f>
        <v>1.4482033617861934E-2</v>
      </c>
      <c r="AE5" s="38" cm="1">
        <f t="array" aca="1" ref="AE5" ca="1">TREND($K5:$P5,$K$1:$P$1,AE$1)</f>
        <v>1.4662094426609762E-2</v>
      </c>
      <c r="AF5" s="38" cm="1">
        <f t="array" aca="1" ref="AF5" ca="1">TREND($K5:$P5,$K$1:$P$1,AF$1)</f>
        <v>1.4842155235357646E-2</v>
      </c>
      <c r="AG5" s="38" cm="1">
        <f t="array" aca="1" ref="AG5" ca="1">TREND($K5:$P5,$K$1:$P$1,AG$1)</f>
        <v>1.5022216044105474E-2</v>
      </c>
      <c r="AH5" s="38" cm="1">
        <f t="array" aca="1" ref="AH5" ca="1">TREND($K5:$P5,$K$1:$P$1,AH$1)</f>
        <v>1.5202276852853303E-2</v>
      </c>
      <c r="AI5" s="38" cm="1">
        <f t="array" aca="1" ref="AI5" ca="1">TREND($K5:$P5,$K$1:$P$1,AI$1)</f>
        <v>1.5382337661601131E-2</v>
      </c>
      <c r="AJ5" s="38" cm="1">
        <f t="array" aca="1" ref="AJ5" ca="1">TREND($K5:$P5,$K$1:$P$1,AJ$1)</f>
        <v>1.5562398470348959E-2</v>
      </c>
    </row>
    <row r="6" spans="1:36">
      <c r="A6" t="s">
        <v>16</v>
      </c>
      <c r="B6" s="39" cm="1">
        <f t="array" aca="1" ref="B6" ca="1">INDIRECT(CONCATENATE("'",HLOOKUP(B$1,$B$21:$E$23,3,FALSE),"'!",$B$25,ROW($A6)+5))*About!$A$27</f>
        <v>1.5433783606957659E-2</v>
      </c>
      <c r="C6" s="38">
        <f t="shared" ca="1" si="3"/>
        <v>1.5433783606957659E-2</v>
      </c>
      <c r="D6" s="38">
        <f t="shared" ca="1" si="0"/>
        <v>1.5433783606957659E-2</v>
      </c>
      <c r="E6" s="38">
        <f t="shared" ca="1" si="0"/>
        <v>1.5433783606957659E-2</v>
      </c>
      <c r="F6" s="39" cm="1">
        <f t="array" aca="1" ref="F6" ca="1">INDIRECT(CONCATENATE("'",HLOOKUP(F$1,$B$21:$E$23,3,FALSE),"'!",$B$25,ROW($A6)+5))*About!$A$27</f>
        <v>1.5433783606957659E-2</v>
      </c>
      <c r="G6" s="38">
        <f t="shared" ca="1" si="4"/>
        <v>1.5433783606957659E-2</v>
      </c>
      <c r="H6" s="38">
        <f t="shared" ca="1" si="1"/>
        <v>1.5433783606957659E-2</v>
      </c>
      <c r="I6" s="38">
        <f t="shared" ca="1" si="1"/>
        <v>1.5433783606957659E-2</v>
      </c>
      <c r="J6" s="38">
        <f t="shared" ca="1" si="1"/>
        <v>1.5433783606957659E-2</v>
      </c>
      <c r="K6" s="39" cm="1">
        <f t="array" aca="1" ref="K6" ca="1">INDIRECT(CONCATENATE("'",HLOOKUP(K$1,$B$21:$E$23,3,FALSE),"'!",$B$25,ROW($A6)+5))*About!$A$27</f>
        <v>1.5433783606957659E-2</v>
      </c>
      <c r="L6" s="38">
        <f t="shared" ca="1" si="5"/>
        <v>1.5691013333740286E-2</v>
      </c>
      <c r="M6" s="38">
        <f t="shared" ca="1" si="2"/>
        <v>1.5948243060522914E-2</v>
      </c>
      <c r="N6" s="38">
        <f t="shared" ca="1" si="2"/>
        <v>1.6205472787305542E-2</v>
      </c>
      <c r="O6" s="38">
        <f t="shared" ca="1" si="2"/>
        <v>1.6462702514088171E-2</v>
      </c>
      <c r="P6" s="39" cm="1">
        <f t="array" aca="1" ref="P6" ca="1">INDIRECT(CONCATENATE("'",HLOOKUP(P$1,$B$21:$E$23,3,FALSE),"'!",$B$25,ROW($A6)+5))*About!$A$27</f>
        <v>1.6719932240870799E-2</v>
      </c>
      <c r="Q6" s="38" cm="1">
        <f t="array" aca="1" ref="Q6" ca="1">TREND($K6:$P6,$K$1:$P$1,Q$1)</f>
        <v>1.697716196765342E-2</v>
      </c>
      <c r="R6" s="38" cm="1">
        <f t="array" aca="1" ref="R6" ca="1">TREND($K6:$P6,$K$1:$P$1,R$1)</f>
        <v>1.723439169443608E-2</v>
      </c>
      <c r="S6" s="38" cm="1">
        <f t="array" aca="1" ref="S6" ca="1">TREND($K6:$P6,$K$1:$P$1,S$1)</f>
        <v>1.7491621421218628E-2</v>
      </c>
      <c r="T6" s="38" cm="1">
        <f t="array" aca="1" ref="T6" ca="1">TREND($K6:$P6,$K$1:$P$1,T$1)</f>
        <v>1.7748851148001288E-2</v>
      </c>
      <c r="U6" s="38" cm="1">
        <f t="array" aca="1" ref="U6" ca="1">TREND($K6:$P6,$K$1:$P$1,U$1)</f>
        <v>1.8006080874783947E-2</v>
      </c>
      <c r="V6" s="38" cm="1">
        <f t="array" aca="1" ref="V6" ca="1">TREND($K6:$P6,$K$1:$P$1,V$1)</f>
        <v>1.8263310601566496E-2</v>
      </c>
      <c r="W6" s="38" cm="1">
        <f t="array" aca="1" ref="W6" ca="1">TREND($K6:$P6,$K$1:$P$1,W$1)</f>
        <v>1.8520540328349155E-2</v>
      </c>
      <c r="X6" s="38" cm="1">
        <f t="array" aca="1" ref="X6" ca="1">TREND($K6:$P6,$K$1:$P$1,X$1)</f>
        <v>1.8777770055131815E-2</v>
      </c>
      <c r="Y6" s="38" cm="1">
        <f t="array" aca="1" ref="Y6" ca="1">TREND($K6:$P6,$K$1:$P$1,Y$1)</f>
        <v>1.9034999781914475E-2</v>
      </c>
      <c r="Z6" s="38" cm="1">
        <f t="array" aca="1" ref="Z6" ca="1">TREND($K6:$P6,$K$1:$P$1,Z$1)</f>
        <v>1.9292229508697023E-2</v>
      </c>
      <c r="AA6" s="38" cm="1">
        <f t="array" aca="1" ref="AA6" ca="1">TREND($K6:$P6,$K$1:$P$1,AA$1)</f>
        <v>1.9549459235479683E-2</v>
      </c>
      <c r="AB6" s="38" cm="1">
        <f t="array" aca="1" ref="AB6" ca="1">TREND($K6:$P6,$K$1:$P$1,AB$1)</f>
        <v>1.9806688962262342E-2</v>
      </c>
      <c r="AC6" s="38" cm="1">
        <f t="array" aca="1" ref="AC6" ca="1">TREND($K6:$P6,$K$1:$P$1,AC$1)</f>
        <v>2.0063918689044891E-2</v>
      </c>
      <c r="AD6" s="38" cm="1">
        <f t="array" aca="1" ref="AD6" ca="1">TREND($K6:$P6,$K$1:$P$1,AD$1)</f>
        <v>2.032114841582755E-2</v>
      </c>
      <c r="AE6" s="38" cm="1">
        <f t="array" aca="1" ref="AE6" ca="1">TREND($K6:$P6,$K$1:$P$1,AE$1)</f>
        <v>2.057837814261021E-2</v>
      </c>
      <c r="AF6" s="38" cm="1">
        <f t="array" aca="1" ref="AF6" ca="1">TREND($K6:$P6,$K$1:$P$1,AF$1)</f>
        <v>2.0835607869392869E-2</v>
      </c>
      <c r="AG6" s="38" cm="1">
        <f t="array" aca="1" ref="AG6" ca="1">TREND($K6:$P6,$K$1:$P$1,AG$1)</f>
        <v>2.1092837596175418E-2</v>
      </c>
      <c r="AH6" s="38" cm="1">
        <f t="array" aca="1" ref="AH6" ca="1">TREND($K6:$P6,$K$1:$P$1,AH$1)</f>
        <v>2.1350067322958077E-2</v>
      </c>
      <c r="AI6" s="38" cm="1">
        <f t="array" aca="1" ref="AI6" ca="1">TREND($K6:$P6,$K$1:$P$1,AI$1)</f>
        <v>2.1607297049740737E-2</v>
      </c>
      <c r="AJ6" s="38" cm="1">
        <f t="array" aca="1" ref="AJ6" ca="1">TREND($K6:$P6,$K$1:$P$1,AJ$1)</f>
        <v>2.1864526776523285E-2</v>
      </c>
    </row>
    <row r="7" spans="1:36">
      <c r="A7" t="s">
        <v>162</v>
      </c>
      <c r="B7" s="39" cm="1">
        <f t="array" aca="1" ref="B7" ca="1">INDIRECT(CONCATENATE("'",HLOOKUP(B$1,$B$21:$E$23,3,FALSE),"'!",$B$25,ROW($A7)+5))*About!$A$27</f>
        <v>0.45015202186959841</v>
      </c>
      <c r="C7" s="38">
        <f t="shared" ca="1" si="3"/>
        <v>0.45336739345438126</v>
      </c>
      <c r="D7" s="38">
        <f t="shared" ca="1" si="0"/>
        <v>0.45658276503916406</v>
      </c>
      <c r="E7" s="38">
        <f t="shared" ca="1" si="0"/>
        <v>0.45979813662394692</v>
      </c>
      <c r="F7" s="39" cm="1">
        <f t="array" aca="1" ref="F7" ca="1">INDIRECT(CONCATENATE("'",HLOOKUP(F$1,$B$21:$E$23,3,FALSE),"'!",$B$25,ROW($A7)+5))*About!$A$27</f>
        <v>0.46301350820872977</v>
      </c>
      <c r="G7" s="38">
        <f t="shared" ca="1" si="4"/>
        <v>0.46301350820872977</v>
      </c>
      <c r="H7" s="38">
        <f t="shared" ca="1" si="1"/>
        <v>0.46301350820872977</v>
      </c>
      <c r="I7" s="38">
        <f t="shared" ca="1" si="1"/>
        <v>0.46301350820872977</v>
      </c>
      <c r="J7" s="38">
        <f t="shared" ca="1" si="1"/>
        <v>0.46301350820872977</v>
      </c>
      <c r="K7" s="39" cm="1">
        <f t="array" aca="1" ref="K7" ca="1">INDIRECT(CONCATENATE("'",HLOOKUP(K$1,$B$21:$E$23,3,FALSE),"'!",$B$25,ROW($A7)+5))*About!$A$27</f>
        <v>0.46301350820872977</v>
      </c>
      <c r="L7" s="38">
        <f t="shared" ca="1" si="5"/>
        <v>0.46558580547655604</v>
      </c>
      <c r="M7" s="38">
        <f t="shared" ca="1" si="2"/>
        <v>0.4681581027443823</v>
      </c>
      <c r="N7" s="38">
        <f t="shared" ca="1" si="2"/>
        <v>0.47073040001220862</v>
      </c>
      <c r="O7" s="38">
        <f t="shared" ca="1" si="2"/>
        <v>0.47330269728003488</v>
      </c>
      <c r="P7" s="39" cm="1">
        <f t="array" aca="1" ref="P7" ca="1">INDIRECT(CONCATENATE("'",HLOOKUP(P$1,$B$21:$E$23,3,FALSE),"'!",$B$25,ROW($A7)+5))*About!$A$27</f>
        <v>0.47587499454786114</v>
      </c>
      <c r="Q7" s="38" cm="1">
        <f t="array" aca="1" ref="Q7" ca="1">TREND($K7:$P7,$K$1:$P$1,Q$1)</f>
        <v>0.47844729181568724</v>
      </c>
      <c r="R7" s="38" cm="1">
        <f t="array" aca="1" ref="R7" ca="1">TREND($K7:$P7,$K$1:$P$1,R$1)</f>
        <v>0.48101958908351339</v>
      </c>
      <c r="S7" s="38" cm="1">
        <f t="array" aca="1" ref="S7" ca="1">TREND($K7:$P7,$K$1:$P$1,S$1)</f>
        <v>0.48359188635133954</v>
      </c>
      <c r="T7" s="38" cm="1">
        <f t="array" aca="1" ref="T7" ca="1">TREND($K7:$P7,$K$1:$P$1,T$1)</f>
        <v>0.48616418361916569</v>
      </c>
      <c r="U7" s="38" cm="1">
        <f t="array" aca="1" ref="U7" ca="1">TREND($K7:$P7,$K$1:$P$1,U$1)</f>
        <v>0.48873648088699184</v>
      </c>
      <c r="V7" s="38" cm="1">
        <f t="array" aca="1" ref="V7" ca="1">TREND($K7:$P7,$K$1:$P$1,V$1)</f>
        <v>0.49130877815481799</v>
      </c>
      <c r="W7" s="38" cm="1">
        <f t="array" aca="1" ref="W7" ca="1">TREND($K7:$P7,$K$1:$P$1,W$1)</f>
        <v>0.49388107542264414</v>
      </c>
      <c r="X7" s="38" cm="1">
        <f t="array" aca="1" ref="X7" ca="1">TREND($K7:$P7,$K$1:$P$1,X$1)</f>
        <v>0.49645337269047118</v>
      </c>
      <c r="Y7" s="38" cm="1">
        <f t="array" aca="1" ref="Y7" ca="1">TREND($K7:$P7,$K$1:$P$1,Y$1)</f>
        <v>0.49902566995829734</v>
      </c>
      <c r="Z7" s="38" cm="1">
        <f t="array" aca="1" ref="Z7" ca="1">TREND($K7:$P7,$K$1:$P$1,Z$1)</f>
        <v>0.50159796722612349</v>
      </c>
      <c r="AA7" s="38" cm="1">
        <f t="array" aca="1" ref="AA7" ca="1">TREND($K7:$P7,$K$1:$P$1,AA$1)</f>
        <v>0.50417026449394964</v>
      </c>
      <c r="AB7" s="38" cm="1">
        <f t="array" aca="1" ref="AB7" ca="1">TREND($K7:$P7,$K$1:$P$1,AB$1)</f>
        <v>0.50674256176177579</v>
      </c>
      <c r="AC7" s="38" cm="1">
        <f t="array" aca="1" ref="AC7" ca="1">TREND($K7:$P7,$K$1:$P$1,AC$1)</f>
        <v>0.50931485902960194</v>
      </c>
      <c r="AD7" s="38" cm="1">
        <f t="array" aca="1" ref="AD7" ca="1">TREND($K7:$P7,$K$1:$P$1,AD$1)</f>
        <v>0.51188715629742809</v>
      </c>
      <c r="AE7" s="38" cm="1">
        <f t="array" aca="1" ref="AE7" ca="1">TREND($K7:$P7,$K$1:$P$1,AE$1)</f>
        <v>0.51445945356525513</v>
      </c>
      <c r="AF7" s="38" cm="1">
        <f t="array" aca="1" ref="AF7" ca="1">TREND($K7:$P7,$K$1:$P$1,AF$1)</f>
        <v>0.51703175083308128</v>
      </c>
      <c r="AG7" s="38" cm="1">
        <f t="array" aca="1" ref="AG7" ca="1">TREND($K7:$P7,$K$1:$P$1,AG$1)</f>
        <v>0.51960404810090743</v>
      </c>
      <c r="AH7" s="38" cm="1">
        <f t="array" aca="1" ref="AH7" ca="1">TREND($K7:$P7,$K$1:$P$1,AH$1)</f>
        <v>0.52217634536873359</v>
      </c>
      <c r="AI7" s="38" cm="1">
        <f t="array" aca="1" ref="AI7" ca="1">TREND($K7:$P7,$K$1:$P$1,AI$1)</f>
        <v>0.52474864263655974</v>
      </c>
      <c r="AJ7" s="38" cm="1">
        <f t="array" aca="1" ref="AJ7" ca="1">TREND($K7:$P7,$K$1:$P$1,AJ$1)</f>
        <v>0.52732093990438589</v>
      </c>
    </row>
    <row r="8" spans="1:36">
      <c r="A8" t="s">
        <v>17</v>
      </c>
      <c r="B8" s="39" cm="1">
        <f t="array" aca="1" ref="B8" ca="1">INDIRECT(CONCATENATE("'",HLOOKUP(B$1,$B$21:$E$23,3,FALSE),"'!",$B$25,ROW($A8)+5))*About!$A$27</f>
        <v>7.5882769400875169E-2</v>
      </c>
      <c r="C8" s="38">
        <f t="shared" ca="1" si="3"/>
        <v>7.6525843717831735E-2</v>
      </c>
      <c r="D8" s="38">
        <f t="shared" ca="1" si="0"/>
        <v>7.71689180347883E-2</v>
      </c>
      <c r="E8" s="38">
        <f t="shared" ca="1" si="0"/>
        <v>7.7811992351744866E-2</v>
      </c>
      <c r="F8" s="39" cm="1">
        <f t="array" aca="1" ref="F8" ca="1">INDIRECT(CONCATENATE("'",HLOOKUP(F$1,$B$21:$E$23,3,FALSE),"'!",$B$25,ROW($A8)+5))*About!$A$27</f>
        <v>7.8455066668701431E-2</v>
      </c>
      <c r="G8" s="38">
        <f t="shared" ca="1" si="4"/>
        <v>7.8712296395484063E-2</v>
      </c>
      <c r="H8" s="38">
        <f t="shared" ca="1" si="1"/>
        <v>7.8969526122266695E-2</v>
      </c>
      <c r="I8" s="38">
        <f t="shared" ca="1" si="1"/>
        <v>7.9226755849049313E-2</v>
      </c>
      <c r="J8" s="38">
        <f t="shared" ca="1" si="1"/>
        <v>7.9483985575831945E-2</v>
      </c>
      <c r="K8" s="39" cm="1">
        <f t="array" aca="1" ref="K8" ca="1">INDIRECT(CONCATENATE("'",HLOOKUP(K$1,$B$21:$E$23,3,FALSE),"'!",$B$25,ROW($A8)+5))*About!$A$27</f>
        <v>7.9741215302614576E-2</v>
      </c>
      <c r="L8" s="38">
        <f t="shared" ca="1" si="5"/>
        <v>7.9998445029397208E-2</v>
      </c>
      <c r="M8" s="38">
        <f t="shared" ca="1" si="2"/>
        <v>8.0255674756179826E-2</v>
      </c>
      <c r="N8" s="38">
        <f t="shared" ca="1" si="2"/>
        <v>8.0512904482962458E-2</v>
      </c>
      <c r="O8" s="38">
        <f t="shared" ca="1" si="2"/>
        <v>8.0770134209745076E-2</v>
      </c>
      <c r="P8" s="39" cm="1">
        <f t="array" aca="1" ref="P8" ca="1">INDIRECT(CONCATENATE("'",HLOOKUP(P$1,$B$21:$E$23,3,FALSE),"'!",$B$25,ROW($A8)+5))*About!$A$27</f>
        <v>8.1027363936527708E-2</v>
      </c>
      <c r="Q8" s="38" cm="1">
        <f t="array" aca="1" ref="Q8" ca="1">TREND($K8:$P8,$K$1:$P$1,Q$1)</f>
        <v>8.1284593663310312E-2</v>
      </c>
      <c r="R8" s="38" cm="1">
        <f t="array" aca="1" ref="R8" ca="1">TREND($K8:$P8,$K$1:$P$1,R$1)</f>
        <v>8.1541823390092971E-2</v>
      </c>
      <c r="S8" s="38" cm="1">
        <f t="array" aca="1" ref="S8" ca="1">TREND($K8:$P8,$K$1:$P$1,S$1)</f>
        <v>8.1799053116875631E-2</v>
      </c>
      <c r="T8" s="38" cm="1">
        <f t="array" aca="1" ref="T8" ca="1">TREND($K8:$P8,$K$1:$P$1,T$1)</f>
        <v>8.2056282843658179E-2</v>
      </c>
      <c r="U8" s="38" cm="1">
        <f t="array" aca="1" ref="U8" ca="1">TREND($K8:$P8,$K$1:$P$1,U$1)</f>
        <v>8.2313512570440839E-2</v>
      </c>
      <c r="V8" s="38" cm="1">
        <f t="array" aca="1" ref="V8" ca="1">TREND($K8:$P8,$K$1:$P$1,V$1)</f>
        <v>8.2570742297223498E-2</v>
      </c>
      <c r="W8" s="38" cm="1">
        <f t="array" aca="1" ref="W8" ca="1">TREND($K8:$P8,$K$1:$P$1,W$1)</f>
        <v>8.2827972024006047E-2</v>
      </c>
      <c r="X8" s="38" cm="1">
        <f t="array" aca="1" ref="X8" ca="1">TREND($K8:$P8,$K$1:$P$1,X$1)</f>
        <v>8.3085201750788706E-2</v>
      </c>
      <c r="Y8" s="38" cm="1">
        <f t="array" aca="1" ref="Y8" ca="1">TREND($K8:$P8,$K$1:$P$1,Y$1)</f>
        <v>8.3342431477571366E-2</v>
      </c>
      <c r="Z8" s="38" cm="1">
        <f t="array" aca="1" ref="Z8" ca="1">TREND($K8:$P8,$K$1:$P$1,Z$1)</f>
        <v>8.3599661204353914E-2</v>
      </c>
      <c r="AA8" s="38" cm="1">
        <f t="array" aca="1" ref="AA8" ca="1">TREND($K8:$P8,$K$1:$P$1,AA$1)</f>
        <v>8.3856890931136574E-2</v>
      </c>
      <c r="AB8" s="38" cm="1">
        <f t="array" aca="1" ref="AB8" ca="1">TREND($K8:$P8,$K$1:$P$1,AB$1)</f>
        <v>8.4114120657919234E-2</v>
      </c>
      <c r="AC8" s="38" cm="1">
        <f t="array" aca="1" ref="AC8" ca="1">TREND($K8:$P8,$K$1:$P$1,AC$1)</f>
        <v>8.4371350384701893E-2</v>
      </c>
      <c r="AD8" s="38" cm="1">
        <f t="array" aca="1" ref="AD8" ca="1">TREND($K8:$P8,$K$1:$P$1,AD$1)</f>
        <v>8.4628580111484442E-2</v>
      </c>
      <c r="AE8" s="38" cm="1">
        <f t="array" aca="1" ref="AE8" ca="1">TREND($K8:$P8,$K$1:$P$1,AE$1)</f>
        <v>8.4885809838267101E-2</v>
      </c>
      <c r="AF8" s="38" cm="1">
        <f t="array" aca="1" ref="AF8" ca="1">TREND($K8:$P8,$K$1:$P$1,AF$1)</f>
        <v>8.5143039565049761E-2</v>
      </c>
      <c r="AG8" s="38" cm="1">
        <f t="array" aca="1" ref="AG8" ca="1">TREND($K8:$P8,$K$1:$P$1,AG$1)</f>
        <v>8.5400269291832309E-2</v>
      </c>
      <c r="AH8" s="38" cm="1">
        <f t="array" aca="1" ref="AH8" ca="1">TREND($K8:$P8,$K$1:$P$1,AH$1)</f>
        <v>8.5657499018614969E-2</v>
      </c>
      <c r="AI8" s="38" cm="1">
        <f t="array" aca="1" ref="AI8" ca="1">TREND($K8:$P8,$K$1:$P$1,AI$1)</f>
        <v>8.5914728745397628E-2</v>
      </c>
      <c r="AJ8" s="38" cm="1">
        <f t="array" aca="1" ref="AJ8" ca="1">TREND($K8:$P8,$K$1:$P$1,AJ$1)</f>
        <v>8.6171958472180177E-2</v>
      </c>
    </row>
    <row r="9" spans="1:36">
      <c r="A9" t="s">
        <v>18</v>
      </c>
      <c r="B9" s="39" cm="1">
        <f t="array" aca="1" ref="B9" ca="1">INDIRECT(CONCATENATE("'",HLOOKUP(B$1,$B$21:$E$23,3,FALSE),"'!",$B$25,ROW($A9)+5))*About!$A$27</f>
        <v>1.8006080874783933E-2</v>
      </c>
      <c r="C9" s="38">
        <f t="shared" ca="1" si="3"/>
        <v>1.8006080874783933E-2</v>
      </c>
      <c r="D9" s="38">
        <f t="shared" ca="1" si="0"/>
        <v>1.8006080874783933E-2</v>
      </c>
      <c r="E9" s="38">
        <f t="shared" ca="1" si="0"/>
        <v>1.8006080874783933E-2</v>
      </c>
      <c r="F9" s="39" cm="1">
        <f t="array" aca="1" ref="F9" ca="1">INDIRECT(CONCATENATE("'",HLOOKUP(F$1,$B$21:$E$23,3,FALSE),"'!",$B$25,ROW($A9)+5))*About!$A$27</f>
        <v>1.8006080874783933E-2</v>
      </c>
      <c r="G9" s="38">
        <f t="shared" ca="1" si="4"/>
        <v>1.8006080874783933E-2</v>
      </c>
      <c r="H9" s="38">
        <f t="shared" ca="1" si="1"/>
        <v>1.8006080874783933E-2</v>
      </c>
      <c r="I9" s="38">
        <f t="shared" ca="1" si="1"/>
        <v>1.8006080874783933E-2</v>
      </c>
      <c r="J9" s="38">
        <f t="shared" ca="1" si="1"/>
        <v>1.8006080874783933E-2</v>
      </c>
      <c r="K9" s="39" cm="1">
        <f t="array" aca="1" ref="K9" ca="1">INDIRECT(CONCATENATE("'",HLOOKUP(K$1,$B$21:$E$23,3,FALSE),"'!",$B$25,ROW($A9)+5))*About!$A$27</f>
        <v>1.8006080874783933E-2</v>
      </c>
      <c r="L9" s="38">
        <f t="shared" ca="1" si="5"/>
        <v>1.8263310601566562E-2</v>
      </c>
      <c r="M9" s="38">
        <f t="shared" ca="1" si="2"/>
        <v>1.852054032834919E-2</v>
      </c>
      <c r="N9" s="38">
        <f t="shared" ca="1" si="2"/>
        <v>1.8777770055131818E-2</v>
      </c>
      <c r="O9" s="38">
        <f t="shared" ca="1" si="2"/>
        <v>1.9034999781914447E-2</v>
      </c>
      <c r="P9" s="39" cm="1">
        <f t="array" aca="1" ref="P9" ca="1">INDIRECT(CONCATENATE("'",HLOOKUP(P$1,$B$21:$E$23,3,FALSE),"'!",$B$25,ROW($A9)+5))*About!$A$27</f>
        <v>1.9292229508697075E-2</v>
      </c>
      <c r="Q9" s="38" cm="1">
        <f t="array" aca="1" ref="Q9" ca="1">TREND($K9:$P9,$K$1:$P$1,Q$1)</f>
        <v>1.9549459235479683E-2</v>
      </c>
      <c r="R9" s="38" cm="1">
        <f t="array" aca="1" ref="R9" ca="1">TREND($K9:$P9,$K$1:$P$1,R$1)</f>
        <v>1.9806688962262231E-2</v>
      </c>
      <c r="S9" s="38" cm="1">
        <f t="array" aca="1" ref="S9" ca="1">TREND($K9:$P9,$K$1:$P$1,S$1)</f>
        <v>2.0063918689044891E-2</v>
      </c>
      <c r="T9" s="38" cm="1">
        <f t="array" aca="1" ref="T9" ca="1">TREND($K9:$P9,$K$1:$P$1,T$1)</f>
        <v>2.032114841582755E-2</v>
      </c>
      <c r="U9" s="38" cm="1">
        <f t="array" aca="1" ref="U9" ca="1">TREND($K9:$P9,$K$1:$P$1,U$1)</f>
        <v>2.057837814261021E-2</v>
      </c>
      <c r="V9" s="38" cm="1">
        <f t="array" aca="1" ref="V9" ca="1">TREND($K9:$P9,$K$1:$P$1,V$1)</f>
        <v>2.0835607869392758E-2</v>
      </c>
      <c r="W9" s="38" cm="1">
        <f t="array" aca="1" ref="W9" ca="1">TREND($K9:$P9,$K$1:$P$1,W$1)</f>
        <v>2.1092837596175418E-2</v>
      </c>
      <c r="X9" s="38" cm="1">
        <f t="array" aca="1" ref="X9" ca="1">TREND($K9:$P9,$K$1:$P$1,X$1)</f>
        <v>2.1350067322958077E-2</v>
      </c>
      <c r="Y9" s="38" cm="1">
        <f t="array" aca="1" ref="Y9" ca="1">TREND($K9:$P9,$K$1:$P$1,Y$1)</f>
        <v>2.1607297049740737E-2</v>
      </c>
      <c r="Z9" s="38" cm="1">
        <f t="array" aca="1" ref="Z9" ca="1">TREND($K9:$P9,$K$1:$P$1,Z$1)</f>
        <v>2.1864526776523285E-2</v>
      </c>
      <c r="AA9" s="38" cm="1">
        <f t="array" aca="1" ref="AA9" ca="1">TREND($K9:$P9,$K$1:$P$1,AA$1)</f>
        <v>2.2121756503305945E-2</v>
      </c>
      <c r="AB9" s="38" cm="1">
        <f t="array" aca="1" ref="AB9" ca="1">TREND($K9:$P9,$K$1:$P$1,AB$1)</f>
        <v>2.2378986230088604E-2</v>
      </c>
      <c r="AC9" s="38" cm="1">
        <f t="array" aca="1" ref="AC9" ca="1">TREND($K9:$P9,$K$1:$P$1,AC$1)</f>
        <v>2.2636215956871153E-2</v>
      </c>
      <c r="AD9" s="38" cm="1">
        <f t="array" aca="1" ref="AD9" ca="1">TREND($K9:$P9,$K$1:$P$1,AD$1)</f>
        <v>2.2893445683653812E-2</v>
      </c>
      <c r="AE9" s="38" cm="1">
        <f t="array" aca="1" ref="AE9" ca="1">TREND($K9:$P9,$K$1:$P$1,AE$1)</f>
        <v>2.3150675410436472E-2</v>
      </c>
      <c r="AF9" s="38" cm="1">
        <f t="array" aca="1" ref="AF9" ca="1">TREND($K9:$P9,$K$1:$P$1,AF$1)</f>
        <v>2.3407905137219132E-2</v>
      </c>
      <c r="AG9" s="38" cm="1">
        <f t="array" aca="1" ref="AG9" ca="1">TREND($K9:$P9,$K$1:$P$1,AG$1)</f>
        <v>2.366513486400168E-2</v>
      </c>
      <c r="AH9" s="38" cm="1">
        <f t="array" aca="1" ref="AH9" ca="1">TREND($K9:$P9,$K$1:$P$1,AH$1)</f>
        <v>2.392236459078434E-2</v>
      </c>
      <c r="AI9" s="38" cm="1">
        <f t="array" aca="1" ref="AI9" ca="1">TREND($K9:$P9,$K$1:$P$1,AI$1)</f>
        <v>2.4179594317566999E-2</v>
      </c>
      <c r="AJ9" s="38" cm="1">
        <f t="array" aca="1" ref="AJ9" ca="1">TREND($K9:$P9,$K$1:$P$1,AJ$1)</f>
        <v>2.4436824044349548E-2</v>
      </c>
    </row>
    <row r="10" spans="1:36">
      <c r="A10" t="s">
        <v>19</v>
      </c>
      <c r="B10" s="39" cm="1">
        <f t="array" aca="1" ref="B10" ca="1">INDIRECT(CONCATENATE("'",HLOOKUP(B$1,$B$21:$E$23,3,FALSE),"'!",$B$25,ROW($A10)+5))*About!$A$27</f>
        <v>1.2861486339131383E-4</v>
      </c>
      <c r="C10" s="38">
        <f t="shared" ca="1" si="3"/>
        <v>1.3183023497609668E-4</v>
      </c>
      <c r="D10" s="38">
        <f t="shared" ca="1" si="0"/>
        <v>1.3504560656087952E-4</v>
      </c>
      <c r="E10" s="38">
        <f t="shared" ca="1" si="0"/>
        <v>1.3826097814566236E-4</v>
      </c>
      <c r="F10" s="39" cm="1">
        <f t="array" aca="1" ref="F10" ca="1">INDIRECT(CONCATENATE("'",HLOOKUP(F$1,$B$21:$E$23,3,FALSE),"'!",$B$25,ROW($A10)+5))*About!$A$27</f>
        <v>1.414763497304452E-4</v>
      </c>
      <c r="G10" s="38">
        <f t="shared" ca="1" si="4"/>
        <v>1.4404864699827147E-4</v>
      </c>
      <c r="H10" s="38">
        <f t="shared" ca="1" si="1"/>
        <v>1.4662094426609777E-4</v>
      </c>
      <c r="I10" s="38">
        <f t="shared" ca="1" si="1"/>
        <v>1.4919324153392404E-4</v>
      </c>
      <c r="J10" s="38">
        <f t="shared" ca="1" si="1"/>
        <v>1.5176553880175034E-4</v>
      </c>
      <c r="K10" s="39" cm="1">
        <f t="array" aca="1" ref="K10" ca="1">INDIRECT(CONCATENATE("'",HLOOKUP(K$1,$B$21:$E$23,3,FALSE),"'!",$B$25,ROW($A10)+5))*About!$A$27</f>
        <v>1.543378360695766E-4</v>
      </c>
      <c r="L10" s="38">
        <f t="shared" ca="1" si="5"/>
        <v>1.5948243060522917E-4</v>
      </c>
      <c r="M10" s="38">
        <f t="shared" ca="1" si="2"/>
        <v>1.6462702514088171E-4</v>
      </c>
      <c r="N10" s="38">
        <f t="shared" ca="1" si="2"/>
        <v>1.6977161967653427E-4</v>
      </c>
      <c r="O10" s="38">
        <f t="shared" ca="1" si="2"/>
        <v>1.7491621421218681E-4</v>
      </c>
      <c r="P10" s="39" cm="1">
        <f t="array" aca="1" ref="P10" ca="1">INDIRECT(CONCATENATE("'",HLOOKUP(P$1,$B$21:$E$23,3,FALSE),"'!",$B$25,ROW($A10)+5))*About!$A$27</f>
        <v>1.8006080874783938E-4</v>
      </c>
      <c r="Q10" s="38" cm="1">
        <f t="array" aca="1" ref="Q10" ca="1">TREND($K10:$P10,$K$1:$P$1,Q$1)</f>
        <v>1.8520540328349072E-4</v>
      </c>
      <c r="R10" s="38" cm="1">
        <f t="array" aca="1" ref="R10" ca="1">TREND($K10:$P10,$K$1:$P$1,R$1)</f>
        <v>1.9034999781914266E-4</v>
      </c>
      <c r="S10" s="38" cm="1">
        <f t="array" aca="1" ref="S10" ca="1">TREND($K10:$P10,$K$1:$P$1,S$1)</f>
        <v>1.9549459235479634E-4</v>
      </c>
      <c r="T10" s="38" cm="1">
        <f t="array" aca="1" ref="T10" ca="1">TREND($K10:$P10,$K$1:$P$1,T$1)</f>
        <v>2.0063918689044828E-4</v>
      </c>
      <c r="U10" s="38" cm="1">
        <f t="array" aca="1" ref="U10" ca="1">TREND($K10:$P10,$K$1:$P$1,U$1)</f>
        <v>2.0578378142610022E-4</v>
      </c>
      <c r="V10" s="38" cm="1">
        <f t="array" aca="1" ref="V10" ca="1">TREND($K10:$P10,$K$1:$P$1,V$1)</f>
        <v>2.109283759617539E-4</v>
      </c>
      <c r="W10" s="38" cm="1">
        <f t="array" aca="1" ref="W10" ca="1">TREND($K10:$P10,$K$1:$P$1,W$1)</f>
        <v>2.1607297049740584E-4</v>
      </c>
      <c r="X10" s="38" cm="1">
        <f t="array" aca="1" ref="X10" ca="1">TREND($K10:$P10,$K$1:$P$1,X$1)</f>
        <v>2.2121756503305778E-4</v>
      </c>
      <c r="Y10" s="38" cm="1">
        <f t="array" aca="1" ref="Y10" ca="1">TREND($K10:$P10,$K$1:$P$1,Y$1)</f>
        <v>2.2636215956871146E-4</v>
      </c>
      <c r="Z10" s="38" cm="1">
        <f t="array" aca="1" ref="Z10" ca="1">TREND($K10:$P10,$K$1:$P$1,Z$1)</f>
        <v>2.315067541043634E-4</v>
      </c>
      <c r="AA10" s="38" cm="1">
        <f t="array" aca="1" ref="AA10" ca="1">TREND($K10:$P10,$K$1:$P$1,AA$1)</f>
        <v>2.3665134864001708E-4</v>
      </c>
      <c r="AB10" s="38" cm="1">
        <f t="array" aca="1" ref="AB10" ca="1">TREND($K10:$P10,$K$1:$P$1,AB$1)</f>
        <v>2.4179594317566902E-4</v>
      </c>
      <c r="AC10" s="38" cm="1">
        <f t="array" aca="1" ref="AC10" ca="1">TREND($K10:$P10,$K$1:$P$1,AC$1)</f>
        <v>2.4694053771132096E-4</v>
      </c>
      <c r="AD10" s="38" cm="1">
        <f t="array" aca="1" ref="AD10" ca="1">TREND($K10:$P10,$K$1:$P$1,AD$1)</f>
        <v>2.5208513224697464E-4</v>
      </c>
      <c r="AE10" s="38" cm="1">
        <f t="array" aca="1" ref="AE10" ca="1">TREND($K10:$P10,$K$1:$P$1,AE$1)</f>
        <v>2.5722972678262658E-4</v>
      </c>
      <c r="AF10" s="38" cm="1">
        <f t="array" aca="1" ref="AF10" ca="1">TREND($K10:$P10,$K$1:$P$1,AF$1)</f>
        <v>2.6237432131827852E-4</v>
      </c>
      <c r="AG10" s="38" cm="1">
        <f t="array" aca="1" ref="AG10" ca="1">TREND($K10:$P10,$K$1:$P$1,AG$1)</f>
        <v>2.675189158539322E-4</v>
      </c>
      <c r="AH10" s="38" cm="1">
        <f t="array" aca="1" ref="AH10" ca="1">TREND($K10:$P10,$K$1:$P$1,AH$1)</f>
        <v>2.7266351038958414E-4</v>
      </c>
      <c r="AI10" s="38" cm="1">
        <f t="array" aca="1" ref="AI10" ca="1">TREND($K10:$P10,$K$1:$P$1,AI$1)</f>
        <v>2.7780810492523608E-4</v>
      </c>
      <c r="AJ10" s="38" cm="1">
        <f t="array" aca="1" ref="AJ10" ca="1">TREND($K10:$P10,$K$1:$P$1,AJ$1)</f>
        <v>2.8295269946088976E-4</v>
      </c>
    </row>
    <row r="11" spans="1:36">
      <c r="A11" t="s">
        <v>20</v>
      </c>
      <c r="B11" s="39" cm="1">
        <f t="array" aca="1" ref="B11" ca="1">INDIRECT(CONCATENATE("'",HLOOKUP(B$1,$B$21:$E$23,3,FALSE),"'!",$B$25,ROW($A11)+5))*About!$A$27</f>
        <v>1.2604256612348754E-4</v>
      </c>
      <c r="C11" s="38">
        <f t="shared" ca="1" si="3"/>
        <v>1.2990101202522695E-4</v>
      </c>
      <c r="D11" s="38">
        <f t="shared" ca="1" si="0"/>
        <v>1.3375945792696637E-4</v>
      </c>
      <c r="E11" s="38">
        <f t="shared" ca="1" si="0"/>
        <v>1.3761790382870579E-4</v>
      </c>
      <c r="F11" s="39" cm="1">
        <f t="array" aca="1" ref="F11" ca="1">INDIRECT(CONCATENATE("'",HLOOKUP(F$1,$B$21:$E$23,3,FALSE),"'!",$B$25,ROW($A11)+5))*About!$A$27</f>
        <v>1.414763497304452E-4</v>
      </c>
      <c r="G11" s="38">
        <f t="shared" ca="1" si="4"/>
        <v>1.4404864699827147E-4</v>
      </c>
      <c r="H11" s="38">
        <f t="shared" ca="1" si="1"/>
        <v>1.4662094426609777E-4</v>
      </c>
      <c r="I11" s="38">
        <f t="shared" ca="1" si="1"/>
        <v>1.4919324153392404E-4</v>
      </c>
      <c r="J11" s="38">
        <f t="shared" ca="1" si="1"/>
        <v>1.5176553880175034E-4</v>
      </c>
      <c r="K11" s="39" cm="1">
        <f t="array" aca="1" ref="K11" ca="1">INDIRECT(CONCATENATE("'",HLOOKUP(K$1,$B$21:$E$23,3,FALSE),"'!",$B$25,ROW($A11)+5))*About!$A$27</f>
        <v>1.543378360695766E-4</v>
      </c>
      <c r="L11" s="38">
        <f t="shared" ca="1" si="5"/>
        <v>1.5691013333740287E-4</v>
      </c>
      <c r="M11" s="38">
        <f t="shared" ca="1" si="2"/>
        <v>1.5948243060522914E-4</v>
      </c>
      <c r="N11" s="38">
        <f t="shared" ca="1" si="2"/>
        <v>1.6205472787305544E-4</v>
      </c>
      <c r="O11" s="38">
        <f t="shared" ca="1" si="2"/>
        <v>1.6462702514088171E-4</v>
      </c>
      <c r="P11" s="39" cm="1">
        <f t="array" aca="1" ref="P11" ca="1">INDIRECT(CONCATENATE("'",HLOOKUP(P$1,$B$21:$E$23,3,FALSE),"'!",$B$25,ROW($A11)+5))*About!$A$27</f>
        <v>1.6719932240870798E-4</v>
      </c>
      <c r="Q11" s="38" cm="1">
        <f t="array" aca="1" ref="Q11" ca="1">TREND($K11:$P11,$K$1:$P$1,Q$1)</f>
        <v>1.6977161967653403E-4</v>
      </c>
      <c r="R11" s="38" cm="1">
        <f t="array" aca="1" ref="R11" ca="1">TREND($K11:$P11,$K$1:$P$1,R$1)</f>
        <v>1.7234391694436E-4</v>
      </c>
      <c r="S11" s="38" cm="1">
        <f t="array" aca="1" ref="S11" ca="1">TREND($K11:$P11,$K$1:$P$1,S$1)</f>
        <v>1.7491621421218684E-4</v>
      </c>
      <c r="T11" s="38" cm="1">
        <f t="array" aca="1" ref="T11" ca="1">TREND($K11:$P11,$K$1:$P$1,T$1)</f>
        <v>1.7748851148001281E-4</v>
      </c>
      <c r="U11" s="38" cm="1">
        <f t="array" aca="1" ref="U11" ca="1">TREND($K11:$P11,$K$1:$P$1,U$1)</f>
        <v>1.8006080874783878E-4</v>
      </c>
      <c r="V11" s="38" cm="1">
        <f t="array" aca="1" ref="V11" ca="1">TREND($K11:$P11,$K$1:$P$1,V$1)</f>
        <v>1.8263310601566562E-4</v>
      </c>
      <c r="W11" s="38" cm="1">
        <f t="array" aca="1" ref="W11" ca="1">TREND($K11:$P11,$K$1:$P$1,W$1)</f>
        <v>1.8520540328349159E-4</v>
      </c>
      <c r="X11" s="38" cm="1">
        <f t="array" aca="1" ref="X11" ca="1">TREND($K11:$P11,$K$1:$P$1,X$1)</f>
        <v>1.8777770055131756E-4</v>
      </c>
      <c r="Y11" s="38" cm="1">
        <f t="array" aca="1" ref="Y11" ca="1">TREND($K11:$P11,$K$1:$P$1,Y$1)</f>
        <v>1.903499978191444E-4</v>
      </c>
      <c r="Z11" s="38" cm="1">
        <f t="array" aca="1" ref="Z11" ca="1">TREND($K11:$P11,$K$1:$P$1,Z$1)</f>
        <v>1.9292229508697037E-4</v>
      </c>
      <c r="AA11" s="38" cm="1">
        <f t="array" aca="1" ref="AA11" ca="1">TREND($K11:$P11,$K$1:$P$1,AA$1)</f>
        <v>1.9549459235479721E-4</v>
      </c>
      <c r="AB11" s="38" cm="1">
        <f t="array" aca="1" ref="AB11" ca="1">TREND($K11:$P11,$K$1:$P$1,AB$1)</f>
        <v>1.9806688962262318E-4</v>
      </c>
      <c r="AC11" s="38" cm="1">
        <f t="array" aca="1" ref="AC11" ca="1">TREND($K11:$P11,$K$1:$P$1,AC$1)</f>
        <v>2.0063918689044915E-4</v>
      </c>
      <c r="AD11" s="38" cm="1">
        <f t="array" aca="1" ref="AD11" ca="1">TREND($K11:$P11,$K$1:$P$1,AD$1)</f>
        <v>2.0321148415827599E-4</v>
      </c>
      <c r="AE11" s="38" cm="1">
        <f t="array" aca="1" ref="AE11" ca="1">TREND($K11:$P11,$K$1:$P$1,AE$1)</f>
        <v>2.0578378142610196E-4</v>
      </c>
      <c r="AF11" s="38" cm="1">
        <f t="array" aca="1" ref="AF11" ca="1">TREND($K11:$P11,$K$1:$P$1,AF$1)</f>
        <v>2.0835607869392793E-4</v>
      </c>
      <c r="AG11" s="38" cm="1">
        <f t="array" aca="1" ref="AG11" ca="1">TREND($K11:$P11,$K$1:$P$1,AG$1)</f>
        <v>2.1092837596175477E-4</v>
      </c>
      <c r="AH11" s="38" cm="1">
        <f t="array" aca="1" ref="AH11" ca="1">TREND($K11:$P11,$K$1:$P$1,AH$1)</f>
        <v>2.1350067322958074E-4</v>
      </c>
      <c r="AI11" s="38" cm="1">
        <f t="array" aca="1" ref="AI11" ca="1">TREND($K11:$P11,$K$1:$P$1,AI$1)</f>
        <v>2.1607297049740671E-4</v>
      </c>
      <c r="AJ11" s="38" cm="1">
        <f t="array" aca="1" ref="AJ11" ca="1">TREND($K11:$P11,$K$1:$P$1,AJ$1)</f>
        <v>2.1864526776523355E-4</v>
      </c>
    </row>
    <row r="12" spans="1:36">
      <c r="A12" t="s">
        <v>111</v>
      </c>
      <c r="B12" s="40">
        <f ca="1">SUM(INDIRECT(CONCATENATE("'",HLOOKUP(B$1,$B$21:$E$23,3,FALSE),"'!",$B$25,ROW($A12)+5,":",$B$25,ROW($A12)+6)))*About!$A$27</f>
        <v>5.8519762843047788E-4</v>
      </c>
      <c r="C12" s="38">
        <f t="shared" ca="1" si="3"/>
        <v>5.990237262450441E-4</v>
      </c>
      <c r="D12" s="38">
        <f t="shared" ca="1" si="0"/>
        <v>6.1284982405961043E-4</v>
      </c>
      <c r="E12" s="38">
        <f t="shared" ca="1" si="0"/>
        <v>6.2667592187417665E-4</v>
      </c>
      <c r="F12" s="40">
        <f ca="1">SUM(INDIRECT(CONCATENATE("'",HLOOKUP(F$1,$B$21:$E$23,3,FALSE),"'!",$B$25,ROW($A12)+5,":",$B$25,ROW($A12)+6)))*About!$A$27</f>
        <v>6.4050201968874287E-4</v>
      </c>
      <c r="G12" s="38">
        <f t="shared" ca="1" si="4"/>
        <v>6.5207735739396114E-4</v>
      </c>
      <c r="H12" s="38">
        <f t="shared" ca="1" si="1"/>
        <v>6.6365269509917942E-4</v>
      </c>
      <c r="I12" s="38">
        <f t="shared" ca="1" si="1"/>
        <v>6.7522803280439759E-4</v>
      </c>
      <c r="J12" s="38">
        <f t="shared" ca="1" si="1"/>
        <v>6.8680337050961587E-4</v>
      </c>
      <c r="K12" s="40">
        <f ca="1">SUM(INDIRECT(CONCATENATE("'",HLOOKUP(K$1,$B$21:$E$23,3,FALSE),"'!",$B$25,ROW($A12)+5,":",$B$25,ROW($A12)+6)))*About!$A$27</f>
        <v>6.9837870821483415E-4</v>
      </c>
      <c r="L12" s="38">
        <f t="shared" ca="1" si="5"/>
        <v>7.1252634318787862E-4</v>
      </c>
      <c r="M12" s="38">
        <f t="shared" ca="1" si="2"/>
        <v>7.2667397816092319E-4</v>
      </c>
      <c r="N12" s="38">
        <f t="shared" ca="1" si="2"/>
        <v>7.4082161313396766E-4</v>
      </c>
      <c r="O12" s="38">
        <f t="shared" ca="1" si="2"/>
        <v>7.5496924810701223E-4</v>
      </c>
      <c r="P12" s="40">
        <f ca="1">SUM(INDIRECT(CONCATENATE("'",HLOOKUP(P$1,$B$21:$E$23,3,FALSE),"'!",$B$25,ROW($A12)+5,":",$B$25,ROW($A12)+6)))*About!$A$27</f>
        <v>7.691168830800567E-4</v>
      </c>
      <c r="Q12" s="38" cm="1">
        <f t="array" aca="1" ref="Q12" ca="1">TREND($K12:$P12,$K$1:$P$1,Q$1)</f>
        <v>7.8326451805310268E-4</v>
      </c>
      <c r="R12" s="38" cm="1">
        <f t="array" aca="1" ref="R12" ca="1">TREND($K12:$P12,$K$1:$P$1,R$1)</f>
        <v>7.9741215302614465E-4</v>
      </c>
      <c r="S12" s="38" cm="1">
        <f t="array" aca="1" ref="S12" ca="1">TREND($K12:$P12,$K$1:$P$1,S$1)</f>
        <v>8.115597879991901E-4</v>
      </c>
      <c r="T12" s="38" cm="1">
        <f t="array" aca="1" ref="T12" ca="1">TREND($K12:$P12,$K$1:$P$1,T$1)</f>
        <v>8.2570742297223554E-4</v>
      </c>
      <c r="U12" s="38" cm="1">
        <f t="array" aca="1" ref="U12" ca="1">TREND($K12:$P12,$K$1:$P$1,U$1)</f>
        <v>8.3985505794527751E-4</v>
      </c>
      <c r="V12" s="38" cm="1">
        <f t="array" aca="1" ref="V12" ca="1">TREND($K12:$P12,$K$1:$P$1,V$1)</f>
        <v>8.5400269291832295E-4</v>
      </c>
      <c r="W12" s="38" cm="1">
        <f t="array" aca="1" ref="W12" ca="1">TREND($K12:$P12,$K$1:$P$1,W$1)</f>
        <v>8.681503278913684E-4</v>
      </c>
      <c r="X12" s="38" cm="1">
        <f t="array" aca="1" ref="X12" ca="1">TREND($K12:$P12,$K$1:$P$1,X$1)</f>
        <v>8.8229796286441384E-4</v>
      </c>
      <c r="Y12" s="38" cm="1">
        <f t="array" aca="1" ref="Y12" ca="1">TREND($K12:$P12,$K$1:$P$1,Y$1)</f>
        <v>8.9644559783745581E-4</v>
      </c>
      <c r="Z12" s="38" cm="1">
        <f t="array" aca="1" ref="Z12" ca="1">TREND($K12:$P12,$K$1:$P$1,Z$1)</f>
        <v>9.1059323281050125E-4</v>
      </c>
      <c r="AA12" s="38" cm="1">
        <f t="array" aca="1" ref="AA12" ca="1">TREND($K12:$P12,$K$1:$P$1,AA$1)</f>
        <v>9.2474086778354669E-4</v>
      </c>
      <c r="AB12" s="38" cm="1">
        <f t="array" aca="1" ref="AB12" ca="1">TREND($K12:$P12,$K$1:$P$1,AB$1)</f>
        <v>9.3888850275659214E-4</v>
      </c>
      <c r="AC12" s="38" cm="1">
        <f t="array" aca="1" ref="AC12" ca="1">TREND($K12:$P12,$K$1:$P$1,AC$1)</f>
        <v>9.5303613772963411E-4</v>
      </c>
      <c r="AD12" s="38" cm="1">
        <f t="array" aca="1" ref="AD12" ca="1">TREND($K12:$P12,$K$1:$P$1,AD$1)</f>
        <v>9.6718377270267955E-4</v>
      </c>
      <c r="AE12" s="38" cm="1">
        <f t="array" aca="1" ref="AE12" ca="1">TREND($K12:$P12,$K$1:$P$1,AE$1)</f>
        <v>9.8133140767572499E-4</v>
      </c>
      <c r="AF12" s="38" cm="1">
        <f t="array" aca="1" ref="AF12" ca="1">TREND($K12:$P12,$K$1:$P$1,AF$1)</f>
        <v>9.9547904264877043E-4</v>
      </c>
      <c r="AG12" s="38" cm="1">
        <f t="array" aca="1" ref="AG12" ca="1">TREND($K12:$P12,$K$1:$P$1,AG$1)</f>
        <v>1.0096266776218124E-3</v>
      </c>
      <c r="AH12" s="38" cm="1">
        <f t="array" aca="1" ref="AH12" ca="1">TREND($K12:$P12,$K$1:$P$1,AH$1)</f>
        <v>1.0237743125948578E-3</v>
      </c>
      <c r="AI12" s="38" cm="1">
        <f t="array" aca="1" ref="AI12" ca="1">TREND($K12:$P12,$K$1:$P$1,AI$1)</f>
        <v>1.0379219475679033E-3</v>
      </c>
      <c r="AJ12" s="38" cm="1">
        <f t="array" aca="1" ref="AJ12" ca="1">TREND($K12:$P12,$K$1:$P$1,AJ$1)</f>
        <v>1.0520695825409453E-3</v>
      </c>
    </row>
    <row r="16" spans="1:36">
      <c r="A16" s="22" t="s">
        <v>124</v>
      </c>
      <c r="B16" s="23"/>
      <c r="C16" s="23"/>
      <c r="D16" s="23"/>
    </row>
    <row r="17" spans="1:5">
      <c r="A17" t="s">
        <v>112</v>
      </c>
      <c r="B17" t="str" cm="1">
        <f t="array" aca="1" ref="B17" ca="1">MID(CELL("filename",A17),FIND("]",CELL("filename",A17))+1,255)</f>
        <v>HOIpTP-transport-PM25</v>
      </c>
    </row>
    <row r="18" spans="1:5">
      <c r="A18" t="s">
        <v>113</v>
      </c>
      <c r="B18" t="str">
        <f ca="1">RIGHT(B17,LEN(B17)-7)</f>
        <v>transport-PM25</v>
      </c>
    </row>
    <row r="19" spans="1:5">
      <c r="A19" t="s">
        <v>114</v>
      </c>
      <c r="B19" t="str">
        <f ca="1">LEFT(B18,FIND("-",B18)-1)</f>
        <v>transport</v>
      </c>
    </row>
    <row r="20" spans="1:5">
      <c r="A20" t="s">
        <v>121</v>
      </c>
      <c r="B20" t="str">
        <f ca="1">VLOOKUP($B$19,Mappings!$A$22:$B$26,COLUMN(Mappings!$B$21),FALSE)</f>
        <v>on-road mobile sources</v>
      </c>
    </row>
    <row r="21" spans="1:5">
      <c r="A21" s="28"/>
      <c r="B21" s="29">
        <v>2016</v>
      </c>
      <c r="C21" s="29">
        <v>2020</v>
      </c>
      <c r="D21" s="29">
        <v>2025</v>
      </c>
      <c r="E21" s="30">
        <v>2030</v>
      </c>
    </row>
    <row r="22" spans="1:5">
      <c r="A22" s="31" t="s">
        <v>129</v>
      </c>
      <c r="B22" s="32">
        <f ca="1">VLOOKUP($B$20,Mappings!$A$3:$E$19,COLUMN(Mappings!B$2),FALSE)</f>
        <v>15</v>
      </c>
      <c r="C22" s="32">
        <f ca="1">VLOOKUP($B$20,Mappings!$A$3:$E$19,COLUMN(Mappings!C$2),FALSE)</f>
        <v>32</v>
      </c>
      <c r="D22" s="32">
        <f ca="1">VLOOKUP($B$20,Mappings!$A$3:$E$19,COLUMN(Mappings!D$2),FALSE)</f>
        <v>49</v>
      </c>
      <c r="E22" s="33">
        <f ca="1">VLOOKUP($B$20,Mappings!$A$3:$E$19,COLUMN(Mappings!E$2),FALSE)</f>
        <v>66</v>
      </c>
    </row>
    <row r="23" spans="1:5">
      <c r="A23" s="34" t="s">
        <v>112</v>
      </c>
      <c r="B23" s="35" t="str">
        <f ca="1">CONCATENATE("Table ",B22)</f>
        <v>Table 15</v>
      </c>
      <c r="C23" s="35" t="str">
        <f ca="1">CONCATENATE("Table ",C22)</f>
        <v>Table 32</v>
      </c>
      <c r="D23" s="35" t="str">
        <f ca="1">CONCATENATE("Table ",D22)</f>
        <v>Table 49</v>
      </c>
      <c r="E23" s="36" t="str">
        <f ca="1">CONCATENATE("Table ",E22)</f>
        <v>Table 66</v>
      </c>
    </row>
    <row r="24" spans="1:5">
      <c r="A24" t="s">
        <v>115</v>
      </c>
      <c r="B24" t="str">
        <f ca="1">REPLACE(B18,1,FIND("-",B18),"")</f>
        <v>PM25</v>
      </c>
    </row>
    <row r="25" spans="1:5">
      <c r="A25" t="s">
        <v>123</v>
      </c>
      <c r="B25" s="2" t="str">
        <f ca="1">VLOOKUP($B$24,Mappings!$A$29:$B$31,COLUMN(Mappings!$B$29),FALSE)</f>
        <v>D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FD8E0-51AA-4FAD-925B-2D32F70CFAFD}">
  <sheetPr>
    <tabColor theme="4" tint="-0.249977111117893"/>
  </sheetPr>
  <dimension ref="A1:AJ25"/>
  <sheetViews>
    <sheetView workbookViewId="0"/>
  </sheetViews>
  <sheetFormatPr baseColWidth="10" defaultColWidth="8.83203125" defaultRowHeight="15"/>
  <cols>
    <col min="1" max="1" width="33.83203125" customWidth="1"/>
  </cols>
  <sheetData>
    <row r="1" spans="1:36" s="1" customFormat="1" ht="16">
      <c r="A1" s="27" t="s">
        <v>128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t="s">
        <v>7</v>
      </c>
      <c r="B2" s="37" cm="1">
        <f t="array" aca="1" ref="B2" ca="1">INDIRECT(CONCATENATE("'",HLOOKUP(B$1,$B$21:$E$23,3,FALSE),"'!",$B$25,ROW($A2)+3))*About!$A$27</f>
        <v>2.9581418580002179E-5</v>
      </c>
      <c r="C2" s="38">
        <f ca="1">$B2+($F2-$B2)*(C$1-$B$1)/($F$1-$B$1)</f>
        <v>2.9902955738480462E-5</v>
      </c>
      <c r="D2" s="38">
        <f t="shared" ref="D2:E12" ca="1" si="0">$B2+($F2-$B2)*(D$1-$B$1)/($F$1-$B$1)</f>
        <v>3.022449289695875E-5</v>
      </c>
      <c r="E2" s="38">
        <f t="shared" ca="1" si="0"/>
        <v>3.054603005543703E-5</v>
      </c>
      <c r="F2" s="37" cm="1">
        <f t="array" aca="1" ref="F2" ca="1">INDIRECT(CONCATENATE("'",HLOOKUP(F$1,$B$21:$E$23,3,FALSE),"'!",$B$25,ROW($A2)+3))*About!$A$27</f>
        <v>3.0867567213915317E-5</v>
      </c>
      <c r="G2" s="38">
        <f ca="1">$F2+($K2-$F2)*(G$1-$F$1)/($K$1-$F$1)</f>
        <v>3.1382026667480573E-5</v>
      </c>
      <c r="H2" s="38">
        <f t="shared" ref="H2:J12" ca="1" si="1">$F2+($K2-$F2)*(H$1-$F$1)/($K$1-$F$1)</f>
        <v>3.189648612104583E-5</v>
      </c>
      <c r="I2" s="38">
        <f t="shared" ca="1" si="1"/>
        <v>3.241094557461108E-5</v>
      </c>
      <c r="J2" s="38">
        <f t="shared" ca="1" si="1"/>
        <v>3.2925405028176336E-5</v>
      </c>
      <c r="K2" s="37" cm="1">
        <f t="array" aca="1" ref="K2" ca="1">INDIRECT(CONCATENATE("'",HLOOKUP(K$1,$B$21:$E$23,3,FALSE),"'!",$B$25,ROW($A2)+3))*About!$A$27</f>
        <v>3.3439864481741593E-5</v>
      </c>
      <c r="L2" s="38">
        <f ca="1">$K2+($P2-$K2)*(L$1-$K$1)/($P$1-$K$1)</f>
        <v>3.4211553662089477E-5</v>
      </c>
      <c r="M2" s="38">
        <f t="shared" ref="M2:O12" ca="1" si="2">$K2+($P2-$K2)*(M$1-$K$1)/($P$1-$K$1)</f>
        <v>3.4983242842437362E-5</v>
      </c>
      <c r="N2" s="38">
        <f t="shared" ca="1" si="2"/>
        <v>3.575493202278524E-5</v>
      </c>
      <c r="O2" s="38">
        <f t="shared" ca="1" si="2"/>
        <v>3.6526621203133125E-5</v>
      </c>
      <c r="P2" s="37" cm="1">
        <f t="array" aca="1" ref="P2" ca="1">INDIRECT(CONCATENATE("'",HLOOKUP(P$1,$B$21:$E$23,3,FALSE),"'!",$B$25,ROW($A2)+3))*About!$A$27</f>
        <v>3.729831038348101E-5</v>
      </c>
      <c r="Q2" s="38" cm="1">
        <f t="array" aca="1" ref="Q2" ca="1">TREND($K2:$P2,$K$1:$P$1,Q$1)</f>
        <v>3.8069999563828793E-5</v>
      </c>
      <c r="R2" s="38" cm="1">
        <f t="array" aca="1" ref="R2" ca="1">TREND($K2:$P2,$K$1:$P$1,R$1)</f>
        <v>3.8841688744176671E-5</v>
      </c>
      <c r="S2" s="38" cm="1">
        <f t="array" aca="1" ref="S2" ca="1">TREND($K2:$P2,$K$1:$P$1,S$1)</f>
        <v>3.9613377924524549E-5</v>
      </c>
      <c r="T2" s="38" cm="1">
        <f t="array" aca="1" ref="T2" ca="1">TREND($K2:$P2,$K$1:$P$1,T$1)</f>
        <v>4.0385067104872427E-5</v>
      </c>
      <c r="U2" s="38" cm="1">
        <f t="array" aca="1" ref="U2" ca="1">TREND($K2:$P2,$K$1:$P$1,U$1)</f>
        <v>4.1156756285220305E-5</v>
      </c>
      <c r="V2" s="38" cm="1">
        <f t="array" aca="1" ref="V2" ca="1">TREND($K2:$P2,$K$1:$P$1,V$1)</f>
        <v>4.1928445465568183E-5</v>
      </c>
      <c r="W2" s="38" cm="1">
        <f t="array" aca="1" ref="W2" ca="1">TREND($K2:$P2,$K$1:$P$1,W$1)</f>
        <v>4.2700134645916061E-5</v>
      </c>
      <c r="X2" s="38" cm="1">
        <f t="array" aca="1" ref="X2" ca="1">TREND($K2:$P2,$K$1:$P$1,X$1)</f>
        <v>4.3471823826263939E-5</v>
      </c>
      <c r="Y2" s="38" cm="1">
        <f t="array" aca="1" ref="Y2" ca="1">TREND($K2:$P2,$K$1:$P$1,Y$1)</f>
        <v>4.4243513006611817E-5</v>
      </c>
      <c r="Z2" s="38" cm="1">
        <f t="array" aca="1" ref="Z2" ca="1">TREND($K2:$P2,$K$1:$P$1,Z$1)</f>
        <v>4.5015202186959695E-5</v>
      </c>
      <c r="AA2" s="38" cm="1">
        <f t="array" aca="1" ref="AA2" ca="1">TREND($K2:$P2,$K$1:$P$1,AA$1)</f>
        <v>4.5786891367307573E-5</v>
      </c>
      <c r="AB2" s="38" cm="1">
        <f t="array" aca="1" ref="AB2" ca="1">TREND($K2:$P2,$K$1:$P$1,AB$1)</f>
        <v>4.6558580547655451E-5</v>
      </c>
      <c r="AC2" s="38" cm="1">
        <f t="array" aca="1" ref="AC2" ca="1">TREND($K2:$P2,$K$1:$P$1,AC$1)</f>
        <v>4.7330269728003329E-5</v>
      </c>
      <c r="AD2" s="38" cm="1">
        <f t="array" aca="1" ref="AD2" ca="1">TREND($K2:$P2,$K$1:$P$1,AD$1)</f>
        <v>4.8101958908351207E-5</v>
      </c>
      <c r="AE2" s="38" cm="1">
        <f t="array" aca="1" ref="AE2" ca="1">TREND($K2:$P2,$K$1:$P$1,AE$1)</f>
        <v>4.8873648088699085E-5</v>
      </c>
      <c r="AF2" s="38" cm="1">
        <f t="array" aca="1" ref="AF2" ca="1">TREND($K2:$P2,$K$1:$P$1,AF$1)</f>
        <v>4.9645337269046963E-5</v>
      </c>
      <c r="AG2" s="38" cm="1">
        <f t="array" aca="1" ref="AG2" ca="1">TREND($K2:$P2,$K$1:$P$1,AG$1)</f>
        <v>5.0417026449394841E-5</v>
      </c>
      <c r="AH2" s="38" cm="1">
        <f t="array" aca="1" ref="AH2" ca="1">TREND($K2:$P2,$K$1:$P$1,AH$1)</f>
        <v>5.1188715629742719E-5</v>
      </c>
      <c r="AI2" s="38" cm="1">
        <f t="array" aca="1" ref="AI2" ca="1">TREND($K2:$P2,$K$1:$P$1,AI$1)</f>
        <v>5.1960404810090597E-5</v>
      </c>
      <c r="AJ2" s="38" cm="1">
        <f t="array" aca="1" ref="AJ2" ca="1">TREND($K2:$P2,$K$1:$P$1,AJ$1)</f>
        <v>5.2732093990438475E-5</v>
      </c>
    </row>
    <row r="3" spans="1:36">
      <c r="A3" t="s">
        <v>13</v>
      </c>
      <c r="B3" s="39" cm="1">
        <f t="array" aca="1" ref="B3" ca="1">INDIRECT(CONCATENATE("'",HLOOKUP(B$1,$B$21:$E$23,3,FALSE),"'!",$B$25,ROW($A3)+5))*About!$A$27</f>
        <v>1.5433783606957658E-5</v>
      </c>
      <c r="C3" s="38">
        <f t="shared" ref="C3:C12" ca="1" si="3">$B3+($F3-$B3)*(C$1-$B$1)/($F$1-$B$1)</f>
        <v>1.5755320765435942E-5</v>
      </c>
      <c r="D3" s="38">
        <f t="shared" ca="1" si="0"/>
        <v>1.6076857923914229E-5</v>
      </c>
      <c r="E3" s="38">
        <f t="shared" ca="1" si="0"/>
        <v>1.6398395082392513E-5</v>
      </c>
      <c r="F3" s="39" cm="1">
        <f t="array" aca="1" ref="F3" ca="1">INDIRECT(CONCATENATE("'",HLOOKUP(F$1,$B$21:$E$23,3,FALSE),"'!",$B$25,ROW($A3)+5))*About!$A$27</f>
        <v>1.6719932240870796E-5</v>
      </c>
      <c r="G3" s="38">
        <f t="shared" ref="G3:G12" ca="1" si="4">$F3+($K3-$F3)*(G$1-$F$1)/($K$1-$F$1)</f>
        <v>1.6977161967653425E-5</v>
      </c>
      <c r="H3" s="38">
        <f t="shared" ca="1" si="1"/>
        <v>1.7234391694436053E-5</v>
      </c>
      <c r="I3" s="38">
        <f t="shared" ca="1" si="1"/>
        <v>1.7491621421218678E-5</v>
      </c>
      <c r="J3" s="38">
        <f t="shared" ca="1" si="1"/>
        <v>1.7748851148001306E-5</v>
      </c>
      <c r="K3" s="39" cm="1">
        <f t="array" aca="1" ref="K3" ca="1">INDIRECT(CONCATENATE("'",HLOOKUP(K$1,$B$21:$E$23,3,FALSE),"'!",$B$25,ROW($A3)+5))*About!$A$27</f>
        <v>1.8006080874783934E-5</v>
      </c>
      <c r="L3" s="38">
        <f t="shared" ref="L3:L12" ca="1" si="5">$K3+($P3-$K3)*(L$1-$K$1)/($P$1-$K$1)</f>
        <v>1.8263310601566562E-5</v>
      </c>
      <c r="M3" s="38">
        <f t="shared" ca="1" si="2"/>
        <v>1.8520540328349191E-5</v>
      </c>
      <c r="N3" s="38">
        <f t="shared" ca="1" si="2"/>
        <v>1.8777770055131819E-5</v>
      </c>
      <c r="O3" s="38">
        <f t="shared" ca="1" si="2"/>
        <v>1.9034999781914447E-5</v>
      </c>
      <c r="P3" s="39" cm="1">
        <f t="array" aca="1" ref="P3" ca="1">INDIRECT(CONCATENATE("'",HLOOKUP(P$1,$B$21:$E$23,3,FALSE),"'!",$B$25,ROW($A3)+5))*About!$A$27</f>
        <v>1.9292229508697076E-5</v>
      </c>
      <c r="Q3" s="38" cm="1">
        <f t="array" aca="1" ref="Q3" ca="1">TREND($K3:$P3,$K$1:$P$1,Q$1)</f>
        <v>1.9549459235479612E-5</v>
      </c>
      <c r="R3" s="38" cm="1">
        <f t="array" aca="1" ref="R3" ca="1">TREND($K3:$P3,$K$1:$P$1,R$1)</f>
        <v>1.9806688962262274E-5</v>
      </c>
      <c r="S3" s="38" cm="1">
        <f t="array" aca="1" ref="S3" ca="1">TREND($K3:$P3,$K$1:$P$1,S$1)</f>
        <v>2.0063918689044937E-5</v>
      </c>
      <c r="T3" s="38" cm="1">
        <f t="array" aca="1" ref="T3" ca="1">TREND($K3:$P3,$K$1:$P$1,T$1)</f>
        <v>2.032114841582749E-5</v>
      </c>
      <c r="U3" s="38" cm="1">
        <f t="array" aca="1" ref="U3" ca="1">TREND($K3:$P3,$K$1:$P$1,U$1)</f>
        <v>2.0578378142610152E-5</v>
      </c>
      <c r="V3" s="38" cm="1">
        <f t="array" aca="1" ref="V3" ca="1">TREND($K3:$P3,$K$1:$P$1,V$1)</f>
        <v>2.0835607869392815E-5</v>
      </c>
      <c r="W3" s="38" cm="1">
        <f t="array" aca="1" ref="W3" ca="1">TREND($K3:$P3,$K$1:$P$1,W$1)</f>
        <v>2.1092837596175368E-5</v>
      </c>
      <c r="X3" s="38" cm="1">
        <f t="array" aca="1" ref="X3" ca="1">TREND($K3:$P3,$K$1:$P$1,X$1)</f>
        <v>2.135006732295803E-5</v>
      </c>
      <c r="Y3" s="38" cm="1">
        <f t="array" aca="1" ref="Y3" ca="1">TREND($K3:$P3,$K$1:$P$1,Y$1)</f>
        <v>2.1607297049740693E-5</v>
      </c>
      <c r="Z3" s="38" cm="1">
        <f t="array" aca="1" ref="Z3" ca="1">TREND($K3:$P3,$K$1:$P$1,Z$1)</f>
        <v>2.1864526776523246E-5</v>
      </c>
      <c r="AA3" s="38" cm="1">
        <f t="array" aca="1" ref="AA3" ca="1">TREND($K3:$P3,$K$1:$P$1,AA$1)</f>
        <v>2.2121756503305908E-5</v>
      </c>
      <c r="AB3" s="38" cm="1">
        <f t="array" aca="1" ref="AB3" ca="1">TREND($K3:$P3,$K$1:$P$1,AB$1)</f>
        <v>2.2378986230088571E-5</v>
      </c>
      <c r="AC3" s="38" cm="1">
        <f t="array" aca="1" ref="AC3" ca="1">TREND($K3:$P3,$K$1:$P$1,AC$1)</f>
        <v>2.2636215956871233E-5</v>
      </c>
      <c r="AD3" s="38" cm="1">
        <f t="array" aca="1" ref="AD3" ca="1">TREND($K3:$P3,$K$1:$P$1,AD$1)</f>
        <v>2.2893445683653786E-5</v>
      </c>
      <c r="AE3" s="38" cm="1">
        <f t="array" aca="1" ref="AE3" ca="1">TREND($K3:$P3,$K$1:$P$1,AE$1)</f>
        <v>2.3150675410436449E-5</v>
      </c>
      <c r="AF3" s="38" cm="1">
        <f t="array" aca="1" ref="AF3" ca="1">TREND($K3:$P3,$K$1:$P$1,AF$1)</f>
        <v>2.3407905137219111E-5</v>
      </c>
      <c r="AG3" s="38" cm="1">
        <f t="array" aca="1" ref="AG3" ca="1">TREND($K3:$P3,$K$1:$P$1,AG$1)</f>
        <v>2.3665134864001664E-5</v>
      </c>
      <c r="AH3" s="38" cm="1">
        <f t="array" aca="1" ref="AH3" ca="1">TREND($K3:$P3,$K$1:$P$1,AH$1)</f>
        <v>2.3922364590784327E-5</v>
      </c>
      <c r="AI3" s="38" cm="1">
        <f t="array" aca="1" ref="AI3" ca="1">TREND($K3:$P3,$K$1:$P$1,AI$1)</f>
        <v>2.4179594317566989E-5</v>
      </c>
      <c r="AJ3" s="38" cm="1">
        <f t="array" aca="1" ref="AJ3" ca="1">TREND($K3:$P3,$K$1:$P$1,AJ$1)</f>
        <v>2.4436824044349542E-5</v>
      </c>
    </row>
    <row r="4" spans="1:36">
      <c r="A4" t="s">
        <v>14</v>
      </c>
      <c r="B4" s="39" cm="1">
        <f t="array" aca="1" ref="B4" ca="1">INDIRECT(CONCATENATE("'",HLOOKUP(B$1,$B$21:$E$23,3,FALSE),"'!",$B$25,ROW($A4)+5))*About!$A$27</f>
        <v>4.8873648088699254E-5</v>
      </c>
      <c r="C4" s="38">
        <f t="shared" ca="1" si="3"/>
        <v>4.9195185247177535E-5</v>
      </c>
      <c r="D4" s="38">
        <f t="shared" ca="1" si="0"/>
        <v>4.9516722405655822E-5</v>
      </c>
      <c r="E4" s="38">
        <f t="shared" ca="1" si="0"/>
        <v>4.9838259564134109E-5</v>
      </c>
      <c r="F4" s="39" cm="1">
        <f t="array" aca="1" ref="F4" ca="1">INDIRECT(CONCATENATE("'",HLOOKUP(F$1,$B$21:$E$23,3,FALSE),"'!",$B$25,ROW($A4)+5))*About!$A$27</f>
        <v>5.0159796722612389E-5</v>
      </c>
      <c r="G4" s="38">
        <f t="shared" ca="1" si="4"/>
        <v>5.0674256176177645E-5</v>
      </c>
      <c r="H4" s="38">
        <f t="shared" ca="1" si="1"/>
        <v>5.1188715629742902E-5</v>
      </c>
      <c r="I4" s="38">
        <f t="shared" ca="1" si="1"/>
        <v>5.1703175083308158E-5</v>
      </c>
      <c r="J4" s="38">
        <f t="shared" ca="1" si="1"/>
        <v>5.2217634536873415E-5</v>
      </c>
      <c r="K4" s="39" cm="1">
        <f t="array" aca="1" ref="K4" ca="1">INDIRECT(CONCATENATE("'",HLOOKUP(K$1,$B$21:$E$23,3,FALSE),"'!",$B$25,ROW($A4)+5))*About!$A$27</f>
        <v>5.2732093990438672E-5</v>
      </c>
      <c r="L4" s="38">
        <f t="shared" ca="1" si="5"/>
        <v>5.3761012897569178E-5</v>
      </c>
      <c r="M4" s="38">
        <f t="shared" ca="1" si="2"/>
        <v>5.4789931804699691E-5</v>
      </c>
      <c r="N4" s="38">
        <f t="shared" ca="1" si="2"/>
        <v>5.5818850711830197E-5</v>
      </c>
      <c r="O4" s="38">
        <f t="shared" ca="1" si="2"/>
        <v>5.684776961896071E-5</v>
      </c>
      <c r="P4" s="39" cm="1">
        <f t="array" aca="1" ref="P4" ca="1">INDIRECT(CONCATENATE("'",HLOOKUP(P$1,$B$21:$E$23,3,FALSE),"'!",$B$25,ROW($A4)+5))*About!$A$27</f>
        <v>5.7876688526091216E-5</v>
      </c>
      <c r="Q4" s="38" cm="1">
        <f t="array" aca="1" ref="Q4" ca="1">TREND($K4:$P4,$K$1:$P$1,Q$1)</f>
        <v>5.8905607433221499E-5</v>
      </c>
      <c r="R4" s="38" cm="1">
        <f t="array" aca="1" ref="R4" ca="1">TREND($K4:$P4,$K$1:$P$1,R$1)</f>
        <v>5.9934526340352148E-5</v>
      </c>
      <c r="S4" s="38" cm="1">
        <f t="array" aca="1" ref="S4" ca="1">TREND($K4:$P4,$K$1:$P$1,S$1)</f>
        <v>6.0963445247482796E-5</v>
      </c>
      <c r="T4" s="38" cm="1">
        <f t="array" aca="1" ref="T4" ca="1">TREND($K4:$P4,$K$1:$P$1,T$1)</f>
        <v>6.1992364154613011E-5</v>
      </c>
      <c r="U4" s="38" cm="1">
        <f t="array" aca="1" ref="U4" ca="1">TREND($K4:$P4,$K$1:$P$1,U$1)</f>
        <v>6.302128306174366E-5</v>
      </c>
      <c r="V4" s="38" cm="1">
        <f t="array" aca="1" ref="V4" ca="1">TREND($K4:$P4,$K$1:$P$1,V$1)</f>
        <v>6.4050201968874308E-5</v>
      </c>
      <c r="W4" s="38" cm="1">
        <f t="array" aca="1" ref="W4" ca="1">TREND($K4:$P4,$K$1:$P$1,W$1)</f>
        <v>6.5079120876004957E-5</v>
      </c>
      <c r="X4" s="38" cm="1">
        <f t="array" aca="1" ref="X4" ca="1">TREND($K4:$P4,$K$1:$P$1,X$1)</f>
        <v>6.6108039783135172E-5</v>
      </c>
      <c r="Y4" s="38" cm="1">
        <f t="array" aca="1" ref="Y4" ca="1">TREND($K4:$P4,$K$1:$P$1,Y$1)</f>
        <v>6.713695869026582E-5</v>
      </c>
      <c r="Z4" s="38" cm="1">
        <f t="array" aca="1" ref="Z4" ca="1">TREND($K4:$P4,$K$1:$P$1,Z$1)</f>
        <v>6.8165877597396469E-5</v>
      </c>
      <c r="AA4" s="38" cm="1">
        <f t="array" aca="1" ref="AA4" ca="1">TREND($K4:$P4,$K$1:$P$1,AA$1)</f>
        <v>6.9194796504526684E-5</v>
      </c>
      <c r="AB4" s="38" cm="1">
        <f t="array" aca="1" ref="AB4" ca="1">TREND($K4:$P4,$K$1:$P$1,AB$1)</f>
        <v>7.0223715411657332E-5</v>
      </c>
      <c r="AC4" s="38" cm="1">
        <f t="array" aca="1" ref="AC4" ca="1">TREND($K4:$P4,$K$1:$P$1,AC$1)</f>
        <v>7.1252634318787981E-5</v>
      </c>
      <c r="AD4" s="38" cm="1">
        <f t="array" aca="1" ref="AD4" ca="1">TREND($K4:$P4,$K$1:$P$1,AD$1)</f>
        <v>7.2281553225918196E-5</v>
      </c>
      <c r="AE4" s="38" cm="1">
        <f t="array" aca="1" ref="AE4" ca="1">TREND($K4:$P4,$K$1:$P$1,AE$1)</f>
        <v>7.3310472133048844E-5</v>
      </c>
      <c r="AF4" s="38" cm="1">
        <f t="array" aca="1" ref="AF4" ca="1">TREND($K4:$P4,$K$1:$P$1,AF$1)</f>
        <v>7.4339391040179493E-5</v>
      </c>
      <c r="AG4" s="38" cm="1">
        <f t="array" aca="1" ref="AG4" ca="1">TREND($K4:$P4,$K$1:$P$1,AG$1)</f>
        <v>7.5368309947309708E-5</v>
      </c>
      <c r="AH4" s="38" cm="1">
        <f t="array" aca="1" ref="AH4" ca="1">TREND($K4:$P4,$K$1:$P$1,AH$1)</f>
        <v>7.6397228854440356E-5</v>
      </c>
      <c r="AI4" s="38" cm="1">
        <f t="array" aca="1" ref="AI4" ca="1">TREND($K4:$P4,$K$1:$P$1,AI$1)</f>
        <v>7.7426147761571005E-5</v>
      </c>
      <c r="AJ4" s="38" cm="1">
        <f t="array" aca="1" ref="AJ4" ca="1">TREND($K4:$P4,$K$1:$P$1,AJ$1)</f>
        <v>7.845506666870122E-5</v>
      </c>
    </row>
    <row r="5" spans="1:36">
      <c r="A5" t="s">
        <v>15</v>
      </c>
      <c r="B5" s="39" cm="1">
        <f t="array" aca="1" ref="B5" ca="1">INDIRECT(CONCATENATE("'",HLOOKUP(B$1,$B$21:$E$23,3,FALSE),"'!",$B$25,ROW($A5)+5))*About!$A$27</f>
        <v>6.1735134427830642E-4</v>
      </c>
      <c r="C5" s="38">
        <f t="shared" ca="1" si="3"/>
        <v>6.2056671586308921E-4</v>
      </c>
      <c r="D5" s="38">
        <f t="shared" ca="1" si="0"/>
        <v>6.237820874478721E-4</v>
      </c>
      <c r="E5" s="38">
        <f t="shared" ca="1" si="0"/>
        <v>6.26997459032655E-4</v>
      </c>
      <c r="F5" s="39" cm="1">
        <f t="array" aca="1" ref="F5" ca="1">INDIRECT(CONCATENATE("'",HLOOKUP(F$1,$B$21:$E$23,3,FALSE),"'!",$B$25,ROW($A5)+5))*About!$A$27</f>
        <v>6.3021283061743779E-4</v>
      </c>
      <c r="G5" s="38">
        <f t="shared" ca="1" si="4"/>
        <v>6.3792972242091657E-4</v>
      </c>
      <c r="H5" s="38">
        <f t="shared" ca="1" si="1"/>
        <v>6.4564661422439546E-4</v>
      </c>
      <c r="I5" s="38">
        <f t="shared" ca="1" si="1"/>
        <v>6.5336350602787424E-4</v>
      </c>
      <c r="J5" s="38">
        <f t="shared" ca="1" si="1"/>
        <v>6.6108039783135313E-4</v>
      </c>
      <c r="K5" s="39" cm="1">
        <f t="array" aca="1" ref="K5" ca="1">INDIRECT(CONCATENATE("'",HLOOKUP(K$1,$B$21:$E$23,3,FALSE),"'!",$B$25,ROW($A5)+5))*About!$A$27</f>
        <v>6.6879728963483191E-4</v>
      </c>
      <c r="L5" s="38">
        <f t="shared" ca="1" si="5"/>
        <v>6.8165877597396328E-4</v>
      </c>
      <c r="M5" s="38">
        <f t="shared" ca="1" si="2"/>
        <v>6.9452026231309465E-4</v>
      </c>
      <c r="N5" s="38">
        <f t="shared" ca="1" si="2"/>
        <v>7.0738174865222613E-4</v>
      </c>
      <c r="O5" s="38">
        <f t="shared" ca="1" si="2"/>
        <v>7.202432349913575E-4</v>
      </c>
      <c r="P5" s="39" cm="1">
        <f t="array" aca="1" ref="P5" ca="1">INDIRECT(CONCATENATE("'",HLOOKUP(P$1,$B$21:$E$23,3,FALSE),"'!",$B$25,ROW($A5)+5))*About!$A$27</f>
        <v>7.3310472133048888E-4</v>
      </c>
      <c r="Q5" s="38" cm="1">
        <f t="array" aca="1" ref="Q5" ca="1">TREND($K5:$P5,$K$1:$P$1,Q$1)</f>
        <v>7.4596620766962177E-4</v>
      </c>
      <c r="R5" s="38" cm="1">
        <f t="array" aca="1" ref="R5" ca="1">TREND($K5:$P5,$K$1:$P$1,R$1)</f>
        <v>7.5882769400875336E-4</v>
      </c>
      <c r="S5" s="38" cm="1">
        <f t="array" aca="1" ref="S5" ca="1">TREND($K5:$P5,$K$1:$P$1,S$1)</f>
        <v>7.7168918034788495E-4</v>
      </c>
      <c r="T5" s="38" cm="1">
        <f t="array" aca="1" ref="T5" ca="1">TREND($K5:$P5,$K$1:$P$1,T$1)</f>
        <v>7.8455066668701653E-4</v>
      </c>
      <c r="U5" s="38" cm="1">
        <f t="array" aca="1" ref="U5" ca="1">TREND($K5:$P5,$K$1:$P$1,U$1)</f>
        <v>7.9741215302614812E-4</v>
      </c>
      <c r="V5" s="38" cm="1">
        <f t="array" aca="1" ref="V5" ca="1">TREND($K5:$P5,$K$1:$P$1,V$1)</f>
        <v>8.1027363936527971E-4</v>
      </c>
      <c r="W5" s="38" cm="1">
        <f t="array" aca="1" ref="W5" ca="1">TREND($K5:$P5,$K$1:$P$1,W$1)</f>
        <v>8.231351257044113E-4</v>
      </c>
      <c r="X5" s="38" cm="1">
        <f t="array" aca="1" ref="X5" ca="1">TREND($K5:$P5,$K$1:$P$1,X$1)</f>
        <v>8.3599661204354289E-4</v>
      </c>
      <c r="Y5" s="38" cm="1">
        <f t="array" aca="1" ref="Y5" ca="1">TREND($K5:$P5,$K$1:$P$1,Y$1)</f>
        <v>8.4885809838267101E-4</v>
      </c>
      <c r="Z5" s="38" cm="1">
        <f t="array" aca="1" ref="Z5" ca="1">TREND($K5:$P5,$K$1:$P$1,Z$1)</f>
        <v>8.617195847218026E-4</v>
      </c>
      <c r="AA5" s="38" cm="1">
        <f t="array" aca="1" ref="AA5" ca="1">TREND($K5:$P5,$K$1:$P$1,AA$1)</f>
        <v>8.7458107106093419E-4</v>
      </c>
      <c r="AB5" s="38" cm="1">
        <f t="array" aca="1" ref="AB5" ca="1">TREND($K5:$P5,$K$1:$P$1,AB$1)</f>
        <v>8.8744255740006578E-4</v>
      </c>
      <c r="AC5" s="38" cm="1">
        <f t="array" aca="1" ref="AC5" ca="1">TREND($K5:$P5,$K$1:$P$1,AC$1)</f>
        <v>9.0030404373919737E-4</v>
      </c>
      <c r="AD5" s="38" cm="1">
        <f t="array" aca="1" ref="AD5" ca="1">TREND($K5:$P5,$K$1:$P$1,AD$1)</f>
        <v>9.1316553007832896E-4</v>
      </c>
      <c r="AE5" s="38" cm="1">
        <f t="array" aca="1" ref="AE5" ca="1">TREND($K5:$P5,$K$1:$P$1,AE$1)</f>
        <v>9.2602701641746055E-4</v>
      </c>
      <c r="AF5" s="38" cm="1">
        <f t="array" aca="1" ref="AF5" ca="1">TREND($K5:$P5,$K$1:$P$1,AF$1)</f>
        <v>9.3888850275659214E-4</v>
      </c>
      <c r="AG5" s="38" cm="1">
        <f t="array" aca="1" ref="AG5" ca="1">TREND($K5:$P5,$K$1:$P$1,AG$1)</f>
        <v>9.5174998909572373E-4</v>
      </c>
      <c r="AH5" s="38" cm="1">
        <f t="array" aca="1" ref="AH5" ca="1">TREND($K5:$P5,$K$1:$P$1,AH$1)</f>
        <v>9.6461147543485531E-4</v>
      </c>
      <c r="AI5" s="38" cm="1">
        <f t="array" aca="1" ref="AI5" ca="1">TREND($K5:$P5,$K$1:$P$1,AI$1)</f>
        <v>9.774729617739869E-4</v>
      </c>
      <c r="AJ5" s="38" cm="1">
        <f t="array" aca="1" ref="AJ5" ca="1">TREND($K5:$P5,$K$1:$P$1,AJ$1)</f>
        <v>9.9033444811311849E-4</v>
      </c>
    </row>
    <row r="6" spans="1:36">
      <c r="A6" t="s">
        <v>16</v>
      </c>
      <c r="B6" s="39" cm="1">
        <f t="array" aca="1" ref="B6" ca="1">INDIRECT(CONCATENATE("'",HLOOKUP(B$1,$B$21:$E$23,3,FALSE),"'!",$B$25,ROW($A6)+5))*About!$A$27</f>
        <v>8.8744255740006545E-4</v>
      </c>
      <c r="C6" s="38">
        <f t="shared" ca="1" si="3"/>
        <v>8.9065792898484835E-4</v>
      </c>
      <c r="D6" s="38">
        <f t="shared" ca="1" si="0"/>
        <v>8.9387330056963114E-4</v>
      </c>
      <c r="E6" s="38">
        <f t="shared" ca="1" si="0"/>
        <v>8.9708867215441404E-4</v>
      </c>
      <c r="F6" s="39" cm="1">
        <f t="array" aca="1" ref="F6" ca="1">INDIRECT(CONCATENATE("'",HLOOKUP(F$1,$B$21:$E$23,3,FALSE),"'!",$B$25,ROW($A6)+5))*About!$A$27</f>
        <v>9.0030404373919693E-4</v>
      </c>
      <c r="G6" s="38">
        <f t="shared" ca="1" si="4"/>
        <v>9.1059323281050201E-4</v>
      </c>
      <c r="H6" s="38">
        <f t="shared" ca="1" si="1"/>
        <v>9.2088242188180709E-4</v>
      </c>
      <c r="I6" s="38">
        <f t="shared" ca="1" si="1"/>
        <v>9.3117161095311216E-4</v>
      </c>
      <c r="J6" s="38">
        <f t="shared" ca="1" si="1"/>
        <v>9.4146080002441724E-4</v>
      </c>
      <c r="K6" s="39" cm="1">
        <f t="array" aca="1" ref="K6" ca="1">INDIRECT(CONCATENATE("'",HLOOKUP(K$1,$B$21:$E$23,3,FALSE),"'!",$B$25,ROW($A6)+5))*About!$A$27</f>
        <v>9.5174998909572232E-4</v>
      </c>
      <c r="L6" s="38">
        <f t="shared" ca="1" si="5"/>
        <v>9.7232836723833258E-4</v>
      </c>
      <c r="M6" s="38">
        <f t="shared" ca="1" si="2"/>
        <v>9.9290674538094273E-4</v>
      </c>
      <c r="N6" s="38">
        <f t="shared" ca="1" si="2"/>
        <v>1.0134851235235529E-3</v>
      </c>
      <c r="O6" s="38">
        <f t="shared" ca="1" si="2"/>
        <v>1.0340635016661633E-3</v>
      </c>
      <c r="P6" s="39" cm="1">
        <f t="array" aca="1" ref="P6" ca="1">INDIRECT(CONCATENATE("'",HLOOKUP(P$1,$B$21:$E$23,3,FALSE),"'!",$B$25,ROW($A6)+5))*About!$A$27</f>
        <v>1.0546418798087734E-3</v>
      </c>
      <c r="Q6" s="38" cm="1">
        <f t="array" aca="1" ref="Q6" ca="1">TREND($K6:$P6,$K$1:$P$1,Q$1)</f>
        <v>1.0752202579513842E-3</v>
      </c>
      <c r="R6" s="38" cm="1">
        <f t="array" aca="1" ref="R6" ca="1">TREND($K6:$P6,$K$1:$P$1,R$1)</f>
        <v>1.095798636093992E-3</v>
      </c>
      <c r="S6" s="38" cm="1">
        <f t="array" aca="1" ref="S6" ca="1">TREND($K6:$P6,$K$1:$P$1,S$1)</f>
        <v>1.1163770142366067E-3</v>
      </c>
      <c r="T6" s="38" cm="1">
        <f t="array" aca="1" ref="T6" ca="1">TREND($K6:$P6,$K$1:$P$1,T$1)</f>
        <v>1.1369553923792144E-3</v>
      </c>
      <c r="U6" s="38" cm="1">
        <f t="array" aca="1" ref="U6" ca="1">TREND($K6:$P6,$K$1:$P$1,U$1)</f>
        <v>1.1575337705218222E-3</v>
      </c>
      <c r="V6" s="38" cm="1">
        <f t="array" aca="1" ref="V6" ca="1">TREND($K6:$P6,$K$1:$P$1,V$1)</f>
        <v>1.1781121486644369E-3</v>
      </c>
      <c r="W6" s="38" cm="1">
        <f t="array" aca="1" ref="W6" ca="1">TREND($K6:$P6,$K$1:$P$1,W$1)</f>
        <v>1.1986905268070447E-3</v>
      </c>
      <c r="X6" s="38" cm="1">
        <f t="array" aca="1" ref="X6" ca="1">TREND($K6:$P6,$K$1:$P$1,X$1)</f>
        <v>1.2192689049496525E-3</v>
      </c>
      <c r="Y6" s="38" cm="1">
        <f t="array" aca="1" ref="Y6" ca="1">TREND($K6:$P6,$K$1:$P$1,Y$1)</f>
        <v>1.2398472830922672E-3</v>
      </c>
      <c r="Z6" s="38" cm="1">
        <f t="array" aca="1" ref="Z6" ca="1">TREND($K6:$P6,$K$1:$P$1,Z$1)</f>
        <v>1.2604256612348749E-3</v>
      </c>
      <c r="AA6" s="38" cm="1">
        <f t="array" aca="1" ref="AA6" ca="1">TREND($K6:$P6,$K$1:$P$1,AA$1)</f>
        <v>1.2810040393774896E-3</v>
      </c>
      <c r="AB6" s="38" cm="1">
        <f t="array" aca="1" ref="AB6" ca="1">TREND($K6:$P6,$K$1:$P$1,AB$1)</f>
        <v>1.3015824175200974E-3</v>
      </c>
      <c r="AC6" s="38" cm="1">
        <f t="array" aca="1" ref="AC6" ca="1">TREND($K6:$P6,$K$1:$P$1,AC$1)</f>
        <v>1.3221607956627052E-3</v>
      </c>
      <c r="AD6" s="38" cm="1">
        <f t="array" aca="1" ref="AD6" ca="1">TREND($K6:$P6,$K$1:$P$1,AD$1)</f>
        <v>1.3427391738053199E-3</v>
      </c>
      <c r="AE6" s="38" cm="1">
        <f t="array" aca="1" ref="AE6" ca="1">TREND($K6:$P6,$K$1:$P$1,AE$1)</f>
        <v>1.3633175519479276E-3</v>
      </c>
      <c r="AF6" s="38" cm="1">
        <f t="array" aca="1" ref="AF6" ca="1">TREND($K6:$P6,$K$1:$P$1,AF$1)</f>
        <v>1.3838959300905354E-3</v>
      </c>
      <c r="AG6" s="38" cm="1">
        <f t="array" aca="1" ref="AG6" ca="1">TREND($K6:$P6,$K$1:$P$1,AG$1)</f>
        <v>1.4044743082331501E-3</v>
      </c>
      <c r="AH6" s="38" cm="1">
        <f t="array" aca="1" ref="AH6" ca="1">TREND($K6:$P6,$K$1:$P$1,AH$1)</f>
        <v>1.4250526863757579E-3</v>
      </c>
      <c r="AI6" s="38" cm="1">
        <f t="array" aca="1" ref="AI6" ca="1">TREND($K6:$P6,$K$1:$P$1,AI$1)</f>
        <v>1.4456310645183656E-3</v>
      </c>
      <c r="AJ6" s="38" cm="1">
        <f t="array" aca="1" ref="AJ6" ca="1">TREND($K6:$P6,$K$1:$P$1,AJ$1)</f>
        <v>1.4662094426609804E-3</v>
      </c>
    </row>
    <row r="7" spans="1:36">
      <c r="A7" t="s">
        <v>162</v>
      </c>
      <c r="B7" s="39" cm="1">
        <f t="array" aca="1" ref="B7" ca="1">INDIRECT(CONCATENATE("'",HLOOKUP(B$1,$B$21:$E$23,3,FALSE),"'!",$B$25,ROW($A7)+5))*About!$A$27</f>
        <v>2.4436824044349627E-2</v>
      </c>
      <c r="C7" s="38">
        <f t="shared" ca="1" si="3"/>
        <v>2.4758361202827914E-2</v>
      </c>
      <c r="D7" s="38">
        <f t="shared" ca="1" si="0"/>
        <v>2.5079898361306197E-2</v>
      </c>
      <c r="E7" s="38">
        <f t="shared" ca="1" si="0"/>
        <v>2.5401435519784479E-2</v>
      </c>
      <c r="F7" s="39" cm="1">
        <f t="array" aca="1" ref="F7" ca="1">INDIRECT(CONCATENATE("'",HLOOKUP(F$1,$B$21:$E$23,3,FALSE),"'!",$B$25,ROW($A7)+5))*About!$A$27</f>
        <v>2.5722972678262766E-2</v>
      </c>
      <c r="G7" s="38">
        <f t="shared" ca="1" si="4"/>
        <v>2.5980202405045394E-2</v>
      </c>
      <c r="H7" s="38">
        <f t="shared" ca="1" si="1"/>
        <v>2.6237432131828022E-2</v>
      </c>
      <c r="I7" s="38">
        <f t="shared" ca="1" si="1"/>
        <v>2.6494661858610647E-2</v>
      </c>
      <c r="J7" s="38">
        <f t="shared" ca="1" si="1"/>
        <v>2.6751891585393275E-2</v>
      </c>
      <c r="K7" s="39" cm="1">
        <f t="array" aca="1" ref="K7" ca="1">INDIRECT(CONCATENATE("'",HLOOKUP(K$1,$B$21:$E$23,3,FALSE),"'!",$B$25,ROW($A7)+5))*About!$A$27</f>
        <v>2.7009121312175904E-2</v>
      </c>
      <c r="L7" s="38">
        <f t="shared" ca="1" si="5"/>
        <v>2.7009121312175904E-2</v>
      </c>
      <c r="M7" s="38">
        <f t="shared" ca="1" si="2"/>
        <v>2.7009121312175904E-2</v>
      </c>
      <c r="N7" s="38">
        <f t="shared" ca="1" si="2"/>
        <v>2.7009121312175904E-2</v>
      </c>
      <c r="O7" s="38">
        <f t="shared" ca="1" si="2"/>
        <v>2.7009121312175904E-2</v>
      </c>
      <c r="P7" s="39" cm="1">
        <f t="array" aca="1" ref="P7" ca="1">INDIRECT(CONCATENATE("'",HLOOKUP(P$1,$B$21:$E$23,3,FALSE),"'!",$B$25,ROW($A7)+5))*About!$A$27</f>
        <v>2.7009121312175904E-2</v>
      </c>
      <c r="Q7" s="38" cm="1">
        <f t="array" aca="1" ref="Q7" ca="1">TREND($K7:$P7,$K$1:$P$1,Q$1)</f>
        <v>2.7009121312175904E-2</v>
      </c>
      <c r="R7" s="38" cm="1">
        <f t="array" aca="1" ref="R7" ca="1">TREND($K7:$P7,$K$1:$P$1,R$1)</f>
        <v>2.7009121312175904E-2</v>
      </c>
      <c r="S7" s="38" cm="1">
        <f t="array" aca="1" ref="S7" ca="1">TREND($K7:$P7,$K$1:$P$1,S$1)</f>
        <v>2.7009121312175904E-2</v>
      </c>
      <c r="T7" s="38" cm="1">
        <f t="array" aca="1" ref="T7" ca="1">TREND($K7:$P7,$K$1:$P$1,T$1)</f>
        <v>2.7009121312175904E-2</v>
      </c>
      <c r="U7" s="38" cm="1">
        <f t="array" aca="1" ref="U7" ca="1">TREND($K7:$P7,$K$1:$P$1,U$1)</f>
        <v>2.7009121312175904E-2</v>
      </c>
      <c r="V7" s="38" cm="1">
        <f t="array" aca="1" ref="V7" ca="1">TREND($K7:$P7,$K$1:$P$1,V$1)</f>
        <v>2.7009121312175904E-2</v>
      </c>
      <c r="W7" s="38" cm="1">
        <f t="array" aca="1" ref="W7" ca="1">TREND($K7:$P7,$K$1:$P$1,W$1)</f>
        <v>2.7009121312175904E-2</v>
      </c>
      <c r="X7" s="38" cm="1">
        <f t="array" aca="1" ref="X7" ca="1">TREND($K7:$P7,$K$1:$P$1,X$1)</f>
        <v>2.7009121312175904E-2</v>
      </c>
      <c r="Y7" s="38" cm="1">
        <f t="array" aca="1" ref="Y7" ca="1">TREND($K7:$P7,$K$1:$P$1,Y$1)</f>
        <v>2.7009121312175904E-2</v>
      </c>
      <c r="Z7" s="38" cm="1">
        <f t="array" aca="1" ref="Z7" ca="1">TREND($K7:$P7,$K$1:$P$1,Z$1)</f>
        <v>2.7009121312175904E-2</v>
      </c>
      <c r="AA7" s="38" cm="1">
        <f t="array" aca="1" ref="AA7" ca="1">TREND($K7:$P7,$K$1:$P$1,AA$1)</f>
        <v>2.7009121312175904E-2</v>
      </c>
      <c r="AB7" s="38" cm="1">
        <f t="array" aca="1" ref="AB7" ca="1">TREND($K7:$P7,$K$1:$P$1,AB$1)</f>
        <v>2.7009121312175904E-2</v>
      </c>
      <c r="AC7" s="38" cm="1">
        <f t="array" aca="1" ref="AC7" ca="1">TREND($K7:$P7,$K$1:$P$1,AC$1)</f>
        <v>2.7009121312175904E-2</v>
      </c>
      <c r="AD7" s="38" cm="1">
        <f t="array" aca="1" ref="AD7" ca="1">TREND($K7:$P7,$K$1:$P$1,AD$1)</f>
        <v>2.7009121312175904E-2</v>
      </c>
      <c r="AE7" s="38" cm="1">
        <f t="array" aca="1" ref="AE7" ca="1">TREND($K7:$P7,$K$1:$P$1,AE$1)</f>
        <v>2.7009121312175904E-2</v>
      </c>
      <c r="AF7" s="38" cm="1">
        <f t="array" aca="1" ref="AF7" ca="1">TREND($K7:$P7,$K$1:$P$1,AF$1)</f>
        <v>2.7009121312175904E-2</v>
      </c>
      <c r="AG7" s="38" cm="1">
        <f t="array" aca="1" ref="AG7" ca="1">TREND($K7:$P7,$K$1:$P$1,AG$1)</f>
        <v>2.7009121312175904E-2</v>
      </c>
      <c r="AH7" s="38" cm="1">
        <f t="array" aca="1" ref="AH7" ca="1">TREND($K7:$P7,$K$1:$P$1,AH$1)</f>
        <v>2.7009121312175904E-2</v>
      </c>
      <c r="AI7" s="38" cm="1">
        <f t="array" aca="1" ref="AI7" ca="1">TREND($K7:$P7,$K$1:$P$1,AI$1)</f>
        <v>2.7009121312175904E-2</v>
      </c>
      <c r="AJ7" s="38" cm="1">
        <f t="array" aca="1" ref="AJ7" ca="1">TREND($K7:$P7,$K$1:$P$1,AJ$1)</f>
        <v>2.7009121312175904E-2</v>
      </c>
    </row>
    <row r="8" spans="1:36">
      <c r="A8" t="s">
        <v>17</v>
      </c>
      <c r="B8" s="39" cm="1">
        <f t="array" aca="1" ref="B8" ca="1">INDIRECT(CONCATENATE("'",HLOOKUP(B$1,$B$21:$E$23,3,FALSE),"'!",$B$25,ROW($A8)+5))*About!$A$27</f>
        <v>4.2442904919133568E-3</v>
      </c>
      <c r="C8" s="38">
        <f t="shared" ca="1" si="3"/>
        <v>4.2764442077611849E-3</v>
      </c>
      <c r="D8" s="38">
        <f t="shared" ca="1" si="0"/>
        <v>4.308597923609013E-3</v>
      </c>
      <c r="E8" s="38">
        <f t="shared" ca="1" si="0"/>
        <v>4.340751639456842E-3</v>
      </c>
      <c r="F8" s="39" cm="1">
        <f t="array" aca="1" ref="F8" ca="1">INDIRECT(CONCATENATE("'",HLOOKUP(F$1,$B$21:$E$23,3,FALSE),"'!",$B$25,ROW($A8)+5))*About!$A$27</f>
        <v>4.3729053553046701E-3</v>
      </c>
      <c r="G8" s="38">
        <f t="shared" ca="1" si="4"/>
        <v>4.3986283279829324E-3</v>
      </c>
      <c r="H8" s="38">
        <f t="shared" ca="1" si="1"/>
        <v>4.4243513006611956E-3</v>
      </c>
      <c r="I8" s="38">
        <f t="shared" ca="1" si="1"/>
        <v>4.4500742733394579E-3</v>
      </c>
      <c r="J8" s="38">
        <f t="shared" ca="1" si="1"/>
        <v>4.4757972460177211E-3</v>
      </c>
      <c r="K8" s="39" cm="1">
        <f t="array" aca="1" ref="K8" ca="1">INDIRECT(CONCATENATE("'",HLOOKUP(K$1,$B$21:$E$23,3,FALSE),"'!",$B$25,ROW($A8)+5))*About!$A$27</f>
        <v>4.5015202186959834E-3</v>
      </c>
      <c r="L8" s="38">
        <f t="shared" ca="1" si="5"/>
        <v>4.5529661640525089E-3</v>
      </c>
      <c r="M8" s="38">
        <f t="shared" ca="1" si="2"/>
        <v>4.6044121094090344E-3</v>
      </c>
      <c r="N8" s="38">
        <f t="shared" ca="1" si="2"/>
        <v>4.6558580547655607E-3</v>
      </c>
      <c r="O8" s="38">
        <f t="shared" ca="1" si="2"/>
        <v>4.7073040001220862E-3</v>
      </c>
      <c r="P8" s="39" cm="1">
        <f t="array" aca="1" ref="P8" ca="1">INDIRECT(CONCATENATE("'",HLOOKUP(P$1,$B$21:$E$23,3,FALSE),"'!",$B$25,ROW($A8)+5))*About!$A$27</f>
        <v>4.7587499454786117E-3</v>
      </c>
      <c r="Q8" s="38" cm="1">
        <f t="array" aca="1" ref="Q8" ca="1">TREND($K8:$P8,$K$1:$P$1,Q$1)</f>
        <v>4.810195890835145E-3</v>
      </c>
      <c r="R8" s="38" cm="1">
        <f t="array" aca="1" ref="R8" ca="1">TREND($K8:$P8,$K$1:$P$1,R$1)</f>
        <v>4.8616418361916713E-3</v>
      </c>
      <c r="S8" s="38" cm="1">
        <f t="array" aca="1" ref="S8" ca="1">TREND($K8:$P8,$K$1:$P$1,S$1)</f>
        <v>4.9130877815481977E-3</v>
      </c>
      <c r="T8" s="38" cm="1">
        <f t="array" aca="1" ref="T8" ca="1">TREND($K8:$P8,$K$1:$P$1,T$1)</f>
        <v>4.9645337269047241E-3</v>
      </c>
      <c r="U8" s="38" cm="1">
        <f t="array" aca="1" ref="U8" ca="1">TREND($K8:$P8,$K$1:$P$1,U$1)</f>
        <v>5.0159796722612504E-3</v>
      </c>
      <c r="V8" s="38" cm="1">
        <f t="array" aca="1" ref="V8" ca="1">TREND($K8:$P8,$K$1:$P$1,V$1)</f>
        <v>5.0674256176177768E-3</v>
      </c>
      <c r="W8" s="38" cm="1">
        <f t="array" aca="1" ref="W8" ca="1">TREND($K8:$P8,$K$1:$P$1,W$1)</f>
        <v>5.1188715629743031E-3</v>
      </c>
      <c r="X8" s="38" cm="1">
        <f t="array" aca="1" ref="X8" ca="1">TREND($K8:$P8,$K$1:$P$1,X$1)</f>
        <v>5.1703175083308156E-3</v>
      </c>
      <c r="Y8" s="38" cm="1">
        <f t="array" aca="1" ref="Y8" ca="1">TREND($K8:$P8,$K$1:$P$1,Y$1)</f>
        <v>5.221763453687342E-3</v>
      </c>
      <c r="Z8" s="38" cm="1">
        <f t="array" aca="1" ref="Z8" ca="1">TREND($K8:$P8,$K$1:$P$1,Z$1)</f>
        <v>5.2732093990438683E-3</v>
      </c>
      <c r="AA8" s="38" cm="1">
        <f t="array" aca="1" ref="AA8" ca="1">TREND($K8:$P8,$K$1:$P$1,AA$1)</f>
        <v>5.3246553444003947E-3</v>
      </c>
      <c r="AB8" s="38" cm="1">
        <f t="array" aca="1" ref="AB8" ca="1">TREND($K8:$P8,$K$1:$P$1,AB$1)</f>
        <v>5.376101289756921E-3</v>
      </c>
      <c r="AC8" s="38" cm="1">
        <f t="array" aca="1" ref="AC8" ca="1">TREND($K8:$P8,$K$1:$P$1,AC$1)</f>
        <v>5.4275472351134474E-3</v>
      </c>
      <c r="AD8" s="38" cm="1">
        <f t="array" aca="1" ref="AD8" ca="1">TREND($K8:$P8,$K$1:$P$1,AD$1)</f>
        <v>5.4789931804699737E-3</v>
      </c>
      <c r="AE8" s="38" cm="1">
        <f t="array" aca="1" ref="AE8" ca="1">TREND($K8:$P8,$K$1:$P$1,AE$1)</f>
        <v>5.5304391258265001E-3</v>
      </c>
      <c r="AF8" s="38" cm="1">
        <f t="array" aca="1" ref="AF8" ca="1">TREND($K8:$P8,$K$1:$P$1,AF$1)</f>
        <v>5.5818850711830265E-3</v>
      </c>
      <c r="AG8" s="38" cm="1">
        <f t="array" aca="1" ref="AG8" ca="1">TREND($K8:$P8,$K$1:$P$1,AG$1)</f>
        <v>5.6333310165395528E-3</v>
      </c>
      <c r="AH8" s="38" cm="1">
        <f t="array" aca="1" ref="AH8" ca="1">TREND($K8:$P8,$K$1:$P$1,AH$1)</f>
        <v>5.6847769618960792E-3</v>
      </c>
      <c r="AI8" s="38" cm="1">
        <f t="array" aca="1" ref="AI8" ca="1">TREND($K8:$P8,$K$1:$P$1,AI$1)</f>
        <v>5.7362229072526055E-3</v>
      </c>
      <c r="AJ8" s="38" cm="1">
        <f t="array" aca="1" ref="AJ8" ca="1">TREND($K8:$P8,$K$1:$P$1,AJ$1)</f>
        <v>5.7876688526091319E-3</v>
      </c>
    </row>
    <row r="9" spans="1:36">
      <c r="A9" t="s">
        <v>18</v>
      </c>
      <c r="B9" s="39" cm="1">
        <f t="array" aca="1" ref="B9" ca="1">INDIRECT(CONCATENATE("'",HLOOKUP(B$1,$B$21:$E$23,3,FALSE),"'!",$B$25,ROW($A9)+5))*About!$A$27</f>
        <v>1.041780393469642E-3</v>
      </c>
      <c r="C9" s="38">
        <f t="shared" ca="1" si="3"/>
        <v>1.0449957650544249E-3</v>
      </c>
      <c r="D9" s="38">
        <f t="shared" ca="1" si="0"/>
        <v>1.0482111366392076E-3</v>
      </c>
      <c r="E9" s="38">
        <f t="shared" ca="1" si="0"/>
        <v>1.0514265082239905E-3</v>
      </c>
      <c r="F9" s="39" cm="1">
        <f t="array" aca="1" ref="F9" ca="1">INDIRECT(CONCATENATE("'",HLOOKUP(F$1,$B$21:$E$23,3,FALSE),"'!",$B$25,ROW($A9)+5))*About!$A$27</f>
        <v>1.0546418798087734E-3</v>
      </c>
      <c r="G9" s="38">
        <f t="shared" ca="1" si="4"/>
        <v>1.0675033661479048E-3</v>
      </c>
      <c r="H9" s="38">
        <f t="shared" ca="1" si="1"/>
        <v>1.0803648524870361E-3</v>
      </c>
      <c r="I9" s="38">
        <f t="shared" ca="1" si="1"/>
        <v>1.0932263388261675E-3</v>
      </c>
      <c r="J9" s="38">
        <f t="shared" ca="1" si="1"/>
        <v>1.1060878251652989E-3</v>
      </c>
      <c r="K9" s="39" cm="1">
        <f t="array" aca="1" ref="K9" ca="1">INDIRECT(CONCATENATE("'",HLOOKUP(K$1,$B$21:$E$23,3,FALSE),"'!",$B$25,ROW($A9)+5))*About!$A$27</f>
        <v>1.1189493115044303E-3</v>
      </c>
      <c r="L9" s="38">
        <f t="shared" ca="1" si="5"/>
        <v>1.1369553923792142E-3</v>
      </c>
      <c r="M9" s="38">
        <f t="shared" ca="1" si="2"/>
        <v>1.1549614732539982E-3</v>
      </c>
      <c r="N9" s="38">
        <f t="shared" ca="1" si="2"/>
        <v>1.1729675541287822E-3</v>
      </c>
      <c r="O9" s="38">
        <f t="shared" ca="1" si="2"/>
        <v>1.1909736350035661E-3</v>
      </c>
      <c r="P9" s="39" cm="1">
        <f t="array" aca="1" ref="P9" ca="1">INDIRECT(CONCATENATE("'",HLOOKUP(P$1,$B$21:$E$23,3,FALSE),"'!",$B$25,ROW($A9)+5))*About!$A$27</f>
        <v>1.2089797158783501E-3</v>
      </c>
      <c r="Q9" s="38" cm="1">
        <f t="array" aca="1" ref="Q9" ca="1">TREND($K9:$P9,$K$1:$P$1,Q$1)</f>
        <v>1.2269857967531356E-3</v>
      </c>
      <c r="R9" s="38" cm="1">
        <f t="array" aca="1" ref="R9" ca="1">TREND($K9:$P9,$K$1:$P$1,R$1)</f>
        <v>1.2449918776279226E-3</v>
      </c>
      <c r="S9" s="38" cm="1">
        <f t="array" aca="1" ref="S9" ca="1">TREND($K9:$P9,$K$1:$P$1,S$1)</f>
        <v>1.2629979585027096E-3</v>
      </c>
      <c r="T9" s="38" cm="1">
        <f t="array" aca="1" ref="T9" ca="1">TREND($K9:$P9,$K$1:$P$1,T$1)</f>
        <v>1.2810040393774896E-3</v>
      </c>
      <c r="U9" s="38" cm="1">
        <f t="array" aca="1" ref="U9" ca="1">TREND($K9:$P9,$K$1:$P$1,U$1)</f>
        <v>1.2990101202522766E-3</v>
      </c>
      <c r="V9" s="38" cm="1">
        <f t="array" aca="1" ref="V9" ca="1">TREND($K9:$P9,$K$1:$P$1,V$1)</f>
        <v>1.3170162011270567E-3</v>
      </c>
      <c r="W9" s="38" cm="1">
        <f t="array" aca="1" ref="W9" ca="1">TREND($K9:$P9,$K$1:$P$1,W$1)</f>
        <v>1.3350222820018437E-3</v>
      </c>
      <c r="X9" s="38" cm="1">
        <f t="array" aca="1" ref="X9" ca="1">TREND($K9:$P9,$K$1:$P$1,X$1)</f>
        <v>1.3530283628766238E-3</v>
      </c>
      <c r="Y9" s="38" cm="1">
        <f t="array" aca="1" ref="Y9" ca="1">TREND($K9:$P9,$K$1:$P$1,Y$1)</f>
        <v>1.3710344437514108E-3</v>
      </c>
      <c r="Z9" s="38" cm="1">
        <f t="array" aca="1" ref="Z9" ca="1">TREND($K9:$P9,$K$1:$P$1,Z$1)</f>
        <v>1.3890405246261978E-3</v>
      </c>
      <c r="AA9" s="38" cm="1">
        <f t="array" aca="1" ref="AA9" ca="1">TREND($K9:$P9,$K$1:$P$1,AA$1)</f>
        <v>1.4070466055009778E-3</v>
      </c>
      <c r="AB9" s="38" cm="1">
        <f t="array" aca="1" ref="AB9" ca="1">TREND($K9:$P9,$K$1:$P$1,AB$1)</f>
        <v>1.4250526863757648E-3</v>
      </c>
      <c r="AC9" s="38" cm="1">
        <f t="array" aca="1" ref="AC9" ca="1">TREND($K9:$P9,$K$1:$P$1,AC$1)</f>
        <v>1.4430587672505449E-3</v>
      </c>
      <c r="AD9" s="38" cm="1">
        <f t="array" aca="1" ref="AD9" ca="1">TREND($K9:$P9,$K$1:$P$1,AD$1)</f>
        <v>1.4610648481253319E-3</v>
      </c>
      <c r="AE9" s="38" cm="1">
        <f t="array" aca="1" ref="AE9" ca="1">TREND($K9:$P9,$K$1:$P$1,AE$1)</f>
        <v>1.4790709290001119E-3</v>
      </c>
      <c r="AF9" s="38" cm="1">
        <f t="array" aca="1" ref="AF9" ca="1">TREND($K9:$P9,$K$1:$P$1,AF$1)</f>
        <v>1.4970770098748989E-3</v>
      </c>
      <c r="AG9" s="38" cm="1">
        <f t="array" aca="1" ref="AG9" ca="1">TREND($K9:$P9,$K$1:$P$1,AG$1)</f>
        <v>1.515083090749679E-3</v>
      </c>
      <c r="AH9" s="38" cm="1">
        <f t="array" aca="1" ref="AH9" ca="1">TREND($K9:$P9,$K$1:$P$1,AH$1)</f>
        <v>1.533089171624466E-3</v>
      </c>
      <c r="AI9" s="38" cm="1">
        <f t="array" aca="1" ref="AI9" ca="1">TREND($K9:$P9,$K$1:$P$1,AI$1)</f>
        <v>1.551095252499253E-3</v>
      </c>
      <c r="AJ9" s="38" cm="1">
        <f t="array" aca="1" ref="AJ9" ca="1">TREND($K9:$P9,$K$1:$P$1,AJ$1)</f>
        <v>1.5691013333740331E-3</v>
      </c>
    </row>
    <row r="10" spans="1:36">
      <c r="A10" t="s">
        <v>19</v>
      </c>
      <c r="B10" s="39" cm="1">
        <f t="array" aca="1" ref="B10" ca="1">INDIRECT(CONCATENATE("'",HLOOKUP(B$1,$B$21:$E$23,3,FALSE),"'!",$B$25,ROW($A10)+5))*About!$A$27</f>
        <v>6.4307431695656913E-6</v>
      </c>
      <c r="C10" s="38">
        <f t="shared" ca="1" si="3"/>
        <v>6.5915117488048339E-6</v>
      </c>
      <c r="D10" s="38">
        <f t="shared" ca="1" si="0"/>
        <v>6.7522803280439766E-6</v>
      </c>
      <c r="E10" s="38">
        <f t="shared" ca="1" si="0"/>
        <v>6.9130489072831184E-6</v>
      </c>
      <c r="F10" s="39" cm="1">
        <f t="array" aca="1" ref="F10" ca="1">INDIRECT(CONCATENATE("'",HLOOKUP(F$1,$B$21:$E$23,3,FALSE),"'!",$B$25,ROW($A10)+5))*About!$A$27</f>
        <v>7.0738174865222611E-6</v>
      </c>
      <c r="G10" s="38">
        <f t="shared" ca="1" si="4"/>
        <v>7.2538782952701E-6</v>
      </c>
      <c r="H10" s="38">
        <f t="shared" ca="1" si="1"/>
        <v>7.4339391040179398E-6</v>
      </c>
      <c r="I10" s="38">
        <f t="shared" ca="1" si="1"/>
        <v>7.6139999127657787E-6</v>
      </c>
      <c r="J10" s="38">
        <f t="shared" ca="1" si="1"/>
        <v>7.7940607215136177E-6</v>
      </c>
      <c r="K10" s="39" cm="1">
        <f t="array" aca="1" ref="K10" ca="1">INDIRECT(CONCATENATE("'",HLOOKUP(K$1,$B$21:$E$23,3,FALSE),"'!",$B$25,ROW($A10)+5))*About!$A$27</f>
        <v>7.9741215302614575E-6</v>
      </c>
      <c r="L10" s="38">
        <f t="shared" ca="1" si="5"/>
        <v>8.1799053116875601E-6</v>
      </c>
      <c r="M10" s="38">
        <f t="shared" ca="1" si="2"/>
        <v>8.385689093113661E-6</v>
      </c>
      <c r="N10" s="38">
        <f t="shared" ca="1" si="2"/>
        <v>8.5914728745397636E-6</v>
      </c>
      <c r="O10" s="38">
        <f t="shared" ca="1" si="2"/>
        <v>8.7972566559658645E-6</v>
      </c>
      <c r="P10" s="39" cm="1">
        <f t="array" aca="1" ref="P10" ca="1">INDIRECT(CONCATENATE("'",HLOOKUP(P$1,$B$21:$E$23,3,FALSE),"'!",$B$25,ROW($A10)+5))*About!$A$27</f>
        <v>9.0030404373919671E-6</v>
      </c>
      <c r="Q10" s="38" cm="1">
        <f t="array" aca="1" ref="Q10" ca="1">TREND($K10:$P10,$K$1:$P$1,Q$1)</f>
        <v>9.2088242188180579E-6</v>
      </c>
      <c r="R10" s="38" cm="1">
        <f t="array" aca="1" ref="R10" ca="1">TREND($K10:$P10,$K$1:$P$1,R$1)</f>
        <v>9.4146080002441334E-6</v>
      </c>
      <c r="S10" s="38" cm="1">
        <f t="array" aca="1" ref="S10" ca="1">TREND($K10:$P10,$K$1:$P$1,S$1)</f>
        <v>9.6203917816702631E-6</v>
      </c>
      <c r="T10" s="38" cm="1">
        <f t="array" aca="1" ref="T10" ca="1">TREND($K10:$P10,$K$1:$P$1,T$1)</f>
        <v>9.8261755630963386E-6</v>
      </c>
      <c r="U10" s="38" cm="1">
        <f t="array" aca="1" ref="U10" ca="1">TREND($K10:$P10,$K$1:$P$1,U$1)</f>
        <v>1.0031959344522468E-5</v>
      </c>
      <c r="V10" s="38" cm="1">
        <f t="array" aca="1" ref="V10" ca="1">TREND($K10:$P10,$K$1:$P$1,V$1)</f>
        <v>1.0237743125948544E-5</v>
      </c>
      <c r="W10" s="38" cm="1">
        <f t="array" aca="1" ref="W10" ca="1">TREND($K10:$P10,$K$1:$P$1,W$1)</f>
        <v>1.0443526907374674E-5</v>
      </c>
      <c r="X10" s="38" cm="1">
        <f t="array" aca="1" ref="X10" ca="1">TREND($K10:$P10,$K$1:$P$1,X$1)</f>
        <v>1.0649310688800749E-5</v>
      </c>
      <c r="Y10" s="38" cm="1">
        <f t="array" aca="1" ref="Y10" ca="1">TREND($K10:$P10,$K$1:$P$1,Y$1)</f>
        <v>1.0855094470226879E-5</v>
      </c>
      <c r="Z10" s="38" cm="1">
        <f t="array" aca="1" ref="Z10" ca="1">TREND($K10:$P10,$K$1:$P$1,Z$1)</f>
        <v>1.1060878251652954E-5</v>
      </c>
      <c r="AA10" s="38" cm="1">
        <f t="array" aca="1" ref="AA10" ca="1">TREND($K10:$P10,$K$1:$P$1,AA$1)</f>
        <v>1.1266662033079084E-5</v>
      </c>
      <c r="AB10" s="38" cm="1">
        <f t="array" aca="1" ref="AB10" ca="1">TREND($K10:$P10,$K$1:$P$1,AB$1)</f>
        <v>1.1472445814505159E-5</v>
      </c>
      <c r="AC10" s="38" cm="1">
        <f t="array" aca="1" ref="AC10" ca="1">TREND($K10:$P10,$K$1:$P$1,AC$1)</f>
        <v>1.1678229595931289E-5</v>
      </c>
      <c r="AD10" s="38" cm="1">
        <f t="array" aca="1" ref="AD10" ca="1">TREND($K10:$P10,$K$1:$P$1,AD$1)</f>
        <v>1.1884013377357365E-5</v>
      </c>
      <c r="AE10" s="38" cm="1">
        <f t="array" aca="1" ref="AE10" ca="1">TREND($K10:$P10,$K$1:$P$1,AE$1)</f>
        <v>1.2089797158783494E-5</v>
      </c>
      <c r="AF10" s="38" cm="1">
        <f t="array" aca="1" ref="AF10" ca="1">TREND($K10:$P10,$K$1:$P$1,AF$1)</f>
        <v>1.229558094020957E-5</v>
      </c>
      <c r="AG10" s="38" cm="1">
        <f t="array" aca="1" ref="AG10" ca="1">TREND($K10:$P10,$K$1:$P$1,AG$1)</f>
        <v>1.25013647216357E-5</v>
      </c>
      <c r="AH10" s="38" cm="1">
        <f t="array" aca="1" ref="AH10" ca="1">TREND($K10:$P10,$K$1:$P$1,AH$1)</f>
        <v>1.2707148503061775E-5</v>
      </c>
      <c r="AI10" s="38" cm="1">
        <f t="array" aca="1" ref="AI10" ca="1">TREND($K10:$P10,$K$1:$P$1,AI$1)</f>
        <v>1.2912932284487851E-5</v>
      </c>
      <c r="AJ10" s="38" cm="1">
        <f t="array" aca="1" ref="AJ10" ca="1">TREND($K10:$P10,$K$1:$P$1,AJ$1)</f>
        <v>1.311871606591398E-5</v>
      </c>
    </row>
    <row r="11" spans="1:36">
      <c r="A11" t="s">
        <v>20</v>
      </c>
      <c r="B11" s="39" cm="1">
        <f t="array" aca="1" ref="B11" ca="1">INDIRECT(CONCATENATE("'",HLOOKUP(B$1,$B$21:$E$23,3,FALSE),"'!",$B$25,ROW($A11)+5))*About!$A$27</f>
        <v>6.1735134427830639E-6</v>
      </c>
      <c r="C11" s="38">
        <f t="shared" ca="1" si="3"/>
        <v>6.3342820220222065E-6</v>
      </c>
      <c r="D11" s="38">
        <f t="shared" ca="1" si="0"/>
        <v>6.4950506012613483E-6</v>
      </c>
      <c r="E11" s="38">
        <f t="shared" ca="1" si="0"/>
        <v>6.6558191805004902E-6</v>
      </c>
      <c r="F11" s="39" cm="1">
        <f t="array" aca="1" ref="F11" ca="1">INDIRECT(CONCATENATE("'",HLOOKUP(F$1,$B$21:$E$23,3,FALSE),"'!",$B$25,ROW($A11)+5))*About!$A$27</f>
        <v>6.8165877597396328E-6</v>
      </c>
      <c r="G11" s="38">
        <f t="shared" ca="1" si="4"/>
        <v>6.9966485684874718E-6</v>
      </c>
      <c r="H11" s="38">
        <f t="shared" ca="1" si="1"/>
        <v>7.1767093772353115E-6</v>
      </c>
      <c r="I11" s="38">
        <f t="shared" ca="1" si="1"/>
        <v>7.3567701859831505E-6</v>
      </c>
      <c r="J11" s="38">
        <f t="shared" ca="1" si="1"/>
        <v>7.5368309947309903E-6</v>
      </c>
      <c r="K11" s="39" cm="1">
        <f t="array" aca="1" ref="K11" ca="1">INDIRECT(CONCATENATE("'",HLOOKUP(K$1,$B$21:$E$23,3,FALSE),"'!",$B$25,ROW($A11)+5))*About!$A$27</f>
        <v>7.7168918034788292E-6</v>
      </c>
      <c r="L11" s="38">
        <f t="shared" ca="1" si="5"/>
        <v>7.9226755849049318E-6</v>
      </c>
      <c r="M11" s="38">
        <f t="shared" ca="1" si="2"/>
        <v>8.1284593663310344E-6</v>
      </c>
      <c r="N11" s="38">
        <f t="shared" ca="1" si="2"/>
        <v>8.3342431477571353E-6</v>
      </c>
      <c r="O11" s="38">
        <f t="shared" ca="1" si="2"/>
        <v>8.5400269291832379E-6</v>
      </c>
      <c r="P11" s="39" cm="1">
        <f t="array" aca="1" ref="P11" ca="1">INDIRECT(CONCATENATE("'",HLOOKUP(P$1,$B$21:$E$23,3,FALSE),"'!",$B$25,ROW($A11)+5))*About!$A$27</f>
        <v>8.7458107106093405E-6</v>
      </c>
      <c r="Q11" s="38" cm="1">
        <f t="array" aca="1" ref="Q11" ca="1">TREND($K11:$P11,$K$1:$P$1,Q$1)</f>
        <v>8.9515944920355041E-6</v>
      </c>
      <c r="R11" s="38" cm="1">
        <f t="array" aca="1" ref="R11" ca="1">TREND($K11:$P11,$K$1:$P$1,R$1)</f>
        <v>9.1573782734615796E-6</v>
      </c>
      <c r="S11" s="38" cm="1">
        <f t="array" aca="1" ref="S11" ca="1">TREND($K11:$P11,$K$1:$P$1,S$1)</f>
        <v>9.3631620548877094E-6</v>
      </c>
      <c r="T11" s="38" cm="1">
        <f t="array" aca="1" ref="T11" ca="1">TREND($K11:$P11,$K$1:$P$1,T$1)</f>
        <v>9.5689458363137849E-6</v>
      </c>
      <c r="U11" s="38" cm="1">
        <f t="array" aca="1" ref="U11" ca="1">TREND($K11:$P11,$K$1:$P$1,U$1)</f>
        <v>9.7747296177399146E-6</v>
      </c>
      <c r="V11" s="38" cm="1">
        <f t="array" aca="1" ref="V11" ca="1">TREND($K11:$P11,$K$1:$P$1,V$1)</f>
        <v>9.9805133991659901E-6</v>
      </c>
      <c r="W11" s="38" cm="1">
        <f t="array" aca="1" ref="W11" ca="1">TREND($K11:$P11,$K$1:$P$1,W$1)</f>
        <v>1.018629718059212E-5</v>
      </c>
      <c r="X11" s="38" cm="1">
        <f t="array" aca="1" ref="X11" ca="1">TREND($K11:$P11,$K$1:$P$1,X$1)</f>
        <v>1.0392080962018195E-5</v>
      </c>
      <c r="Y11" s="38" cm="1">
        <f t="array" aca="1" ref="Y11" ca="1">TREND($K11:$P11,$K$1:$P$1,Y$1)</f>
        <v>1.0597864743444325E-5</v>
      </c>
      <c r="Z11" s="38" cm="1">
        <f t="array" aca="1" ref="Z11" ca="1">TREND($K11:$P11,$K$1:$P$1,Z$1)</f>
        <v>1.0803648524870401E-5</v>
      </c>
      <c r="AA11" s="38" cm="1">
        <f t="array" aca="1" ref="AA11" ca="1">TREND($K11:$P11,$K$1:$P$1,AA$1)</f>
        <v>1.100943230629653E-5</v>
      </c>
      <c r="AB11" s="38" cm="1">
        <f t="array" aca="1" ref="AB11" ca="1">TREND($K11:$P11,$K$1:$P$1,AB$1)</f>
        <v>1.1215216087722606E-5</v>
      </c>
      <c r="AC11" s="38" cm="1">
        <f t="array" aca="1" ref="AC11" ca="1">TREND($K11:$P11,$K$1:$P$1,AC$1)</f>
        <v>1.1420999869148735E-5</v>
      </c>
      <c r="AD11" s="38" cm="1">
        <f t="array" aca="1" ref="AD11" ca="1">TREND($K11:$P11,$K$1:$P$1,AD$1)</f>
        <v>1.1626783650574811E-5</v>
      </c>
      <c r="AE11" s="38" cm="1">
        <f t="array" aca="1" ref="AE11" ca="1">TREND($K11:$P11,$K$1:$P$1,AE$1)</f>
        <v>1.1832567432000941E-5</v>
      </c>
      <c r="AF11" s="38" cm="1">
        <f t="array" aca="1" ref="AF11" ca="1">TREND($K11:$P11,$K$1:$P$1,AF$1)</f>
        <v>1.2038351213427016E-5</v>
      </c>
      <c r="AG11" s="38" cm="1">
        <f t="array" aca="1" ref="AG11" ca="1">TREND($K11:$P11,$K$1:$P$1,AG$1)</f>
        <v>1.2244134994853146E-5</v>
      </c>
      <c r="AH11" s="38" cm="1">
        <f t="array" aca="1" ref="AH11" ca="1">TREND($K11:$P11,$K$1:$P$1,AH$1)</f>
        <v>1.2449918776279221E-5</v>
      </c>
      <c r="AI11" s="38" cm="1">
        <f t="array" aca="1" ref="AI11" ca="1">TREND($K11:$P11,$K$1:$P$1,AI$1)</f>
        <v>1.2655702557705297E-5</v>
      </c>
      <c r="AJ11" s="38" cm="1">
        <f t="array" aca="1" ref="AJ11" ca="1">TREND($K11:$P11,$K$1:$P$1,AJ$1)</f>
        <v>1.2861486339131427E-5</v>
      </c>
    </row>
    <row r="12" spans="1:36">
      <c r="A12" t="s">
        <v>111</v>
      </c>
      <c r="B12" s="40">
        <f ca="1">SUM(INDIRECT(CONCATENATE("'",HLOOKUP(B$1,$B$21:$E$23,3,FALSE),"'!",$B$25,ROW($A12)+5,":",$B$25,ROW($A12)+6)))*About!$A$27</f>
        <v>2.8552499672871673E-5</v>
      </c>
      <c r="C12" s="38">
        <f t="shared" ca="1" si="3"/>
        <v>2.9259881421523899E-5</v>
      </c>
      <c r="D12" s="38">
        <f t="shared" ca="1" si="0"/>
        <v>2.9967263170176128E-5</v>
      </c>
      <c r="E12" s="38">
        <f t="shared" ca="1" si="0"/>
        <v>3.0674644918828354E-5</v>
      </c>
      <c r="F12" s="40">
        <f ca="1">SUM(INDIRECT(CONCATENATE("'",HLOOKUP(F$1,$B$21:$E$23,3,FALSE),"'!",$B$25,ROW($A12)+5,":",$B$25,ROW($A12)+6)))*About!$A$27</f>
        <v>3.138202666748058E-5</v>
      </c>
      <c r="G12" s="38">
        <f t="shared" ca="1" si="4"/>
        <v>3.223088476586325E-5</v>
      </c>
      <c r="H12" s="38">
        <f t="shared" ca="1" si="1"/>
        <v>3.307974286424592E-5</v>
      </c>
      <c r="I12" s="38">
        <f t="shared" ca="1" si="1"/>
        <v>3.392860096262859E-5</v>
      </c>
      <c r="J12" s="38">
        <f t="shared" ca="1" si="1"/>
        <v>3.477745906101126E-5</v>
      </c>
      <c r="K12" s="40">
        <f ca="1">SUM(INDIRECT(CONCATENATE("'",HLOOKUP(K$1,$B$21:$E$23,3,FALSE),"'!",$B$25,ROW($A12)+5,":",$B$25,ROW($A12)+6)))*About!$A$27</f>
        <v>3.5626317159393929E-5</v>
      </c>
      <c r="L12" s="38">
        <f t="shared" ca="1" si="5"/>
        <v>3.6475175257776599E-5</v>
      </c>
      <c r="M12" s="38">
        <f t="shared" ca="1" si="2"/>
        <v>3.7324033356159269E-5</v>
      </c>
      <c r="N12" s="38">
        <f t="shared" ca="1" si="2"/>
        <v>3.8172891454541946E-5</v>
      </c>
      <c r="O12" s="38">
        <f t="shared" ca="1" si="2"/>
        <v>3.9021749552924616E-5</v>
      </c>
      <c r="P12" s="40">
        <f ca="1">SUM(INDIRECT(CONCATENATE("'",HLOOKUP(P$1,$B$21:$E$23,3,FALSE),"'!",$B$25,ROW($A12)+5,":",$B$25,ROW($A12)+6)))*About!$A$27</f>
        <v>3.9870607651307286E-5</v>
      </c>
      <c r="Q12" s="38" cm="1">
        <f t="array" aca="1" ref="Q12" ca="1">TREND($K12:$P12,$K$1:$P$1,Q$1)</f>
        <v>4.0719465749689942E-5</v>
      </c>
      <c r="R12" s="38" cm="1">
        <f t="array" aca="1" ref="R12" ca="1">TREND($K12:$P12,$K$1:$P$1,R$1)</f>
        <v>4.1568323848072564E-5</v>
      </c>
      <c r="S12" s="38" cm="1">
        <f t="array" aca="1" ref="S12" ca="1">TREND($K12:$P12,$K$1:$P$1,S$1)</f>
        <v>4.2417181946455404E-5</v>
      </c>
      <c r="T12" s="38" cm="1">
        <f t="array" aca="1" ref="T12" ca="1">TREND($K12:$P12,$K$1:$P$1,T$1)</f>
        <v>4.3266040044838026E-5</v>
      </c>
      <c r="U12" s="38" cm="1">
        <f t="array" aca="1" ref="U12" ca="1">TREND($K12:$P12,$K$1:$P$1,U$1)</f>
        <v>4.4114898143220648E-5</v>
      </c>
      <c r="V12" s="38" cm="1">
        <f t="array" aca="1" ref="V12" ca="1">TREND($K12:$P12,$K$1:$P$1,V$1)</f>
        <v>4.4963756241603271E-5</v>
      </c>
      <c r="W12" s="38" cm="1">
        <f t="array" aca="1" ref="W12" ca="1">TREND($K12:$P12,$K$1:$P$1,W$1)</f>
        <v>4.5812614339985893E-5</v>
      </c>
      <c r="X12" s="38" cm="1">
        <f t="array" aca="1" ref="X12" ca="1">TREND($K12:$P12,$K$1:$P$1,X$1)</f>
        <v>4.6661472438368733E-5</v>
      </c>
      <c r="Y12" s="38" cm="1">
        <f t="array" aca="1" ref="Y12" ca="1">TREND($K12:$P12,$K$1:$P$1,Y$1)</f>
        <v>4.7510330536751355E-5</v>
      </c>
      <c r="Z12" s="38" cm="1">
        <f t="array" aca="1" ref="Z12" ca="1">TREND($K12:$P12,$K$1:$P$1,Z$1)</f>
        <v>4.8359188635133978E-5</v>
      </c>
      <c r="AA12" s="38" cm="1">
        <f t="array" aca="1" ref="AA12" ca="1">TREND($K12:$P12,$K$1:$P$1,AA$1)</f>
        <v>4.92080467335166E-5</v>
      </c>
      <c r="AB12" s="38" cm="1">
        <f t="array" aca="1" ref="AB12" ca="1">TREND($K12:$P12,$K$1:$P$1,AB$1)</f>
        <v>5.0056904831899439E-5</v>
      </c>
      <c r="AC12" s="38" cm="1">
        <f t="array" aca="1" ref="AC12" ca="1">TREND($K12:$P12,$K$1:$P$1,AC$1)</f>
        <v>5.0905762930282062E-5</v>
      </c>
      <c r="AD12" s="38" cm="1">
        <f t="array" aca="1" ref="AD12" ca="1">TREND($K12:$P12,$K$1:$P$1,AD$1)</f>
        <v>5.1754621028664684E-5</v>
      </c>
      <c r="AE12" s="38" cm="1">
        <f t="array" aca="1" ref="AE12" ca="1">TREND($K12:$P12,$K$1:$P$1,AE$1)</f>
        <v>5.2603479127047307E-5</v>
      </c>
      <c r="AF12" s="38" cm="1">
        <f t="array" aca="1" ref="AF12" ca="1">TREND($K12:$P12,$K$1:$P$1,AF$1)</f>
        <v>5.3452337225430146E-5</v>
      </c>
      <c r="AG12" s="38" cm="1">
        <f t="array" aca="1" ref="AG12" ca="1">TREND($K12:$P12,$K$1:$P$1,AG$1)</f>
        <v>5.4301195323812768E-5</v>
      </c>
      <c r="AH12" s="38" cm="1">
        <f t="array" aca="1" ref="AH12" ca="1">TREND($K12:$P12,$K$1:$P$1,AH$1)</f>
        <v>5.5150053422195391E-5</v>
      </c>
      <c r="AI12" s="38" cm="1">
        <f t="array" aca="1" ref="AI12" ca="1">TREND($K12:$P12,$K$1:$P$1,AI$1)</f>
        <v>5.5998911520578013E-5</v>
      </c>
      <c r="AJ12" s="38" cm="1">
        <f t="array" aca="1" ref="AJ12" ca="1">TREND($K12:$P12,$K$1:$P$1,AJ$1)</f>
        <v>5.6847769618960636E-5</v>
      </c>
    </row>
    <row r="16" spans="1:36">
      <c r="A16" s="22" t="s">
        <v>124</v>
      </c>
      <c r="B16" s="23"/>
      <c r="C16" s="23"/>
      <c r="D16" s="23"/>
    </row>
    <row r="17" spans="1:5">
      <c r="A17" t="s">
        <v>112</v>
      </c>
      <c r="B17" t="str" cm="1">
        <f t="array" aca="1" ref="B17" ca="1">MID(CELL("filename",A17),FIND("]",CELL("filename",A17))+1,255)</f>
        <v>HOIpTP-transport-SO2</v>
      </c>
    </row>
    <row r="18" spans="1:5">
      <c r="A18" t="s">
        <v>113</v>
      </c>
      <c r="B18" t="str">
        <f ca="1">RIGHT(B17,LEN(B17)-7)</f>
        <v>transport-SO2</v>
      </c>
    </row>
    <row r="19" spans="1:5">
      <c r="A19" t="s">
        <v>114</v>
      </c>
      <c r="B19" t="str">
        <f ca="1">LEFT(B18,FIND("-",B18)-1)</f>
        <v>transport</v>
      </c>
    </row>
    <row r="20" spans="1:5">
      <c r="A20" t="s">
        <v>121</v>
      </c>
      <c r="B20" t="str">
        <f ca="1">VLOOKUP($B$19,Mappings!$A$22:$B$26,COLUMN(Mappings!$B$21),FALSE)</f>
        <v>on-road mobile sources</v>
      </c>
    </row>
    <row r="21" spans="1:5">
      <c r="A21" s="28"/>
      <c r="B21" s="29">
        <v>2016</v>
      </c>
      <c r="C21" s="29">
        <v>2020</v>
      </c>
      <c r="D21" s="29">
        <v>2025</v>
      </c>
      <c r="E21" s="30">
        <v>2030</v>
      </c>
    </row>
    <row r="22" spans="1:5">
      <c r="A22" s="31" t="s">
        <v>129</v>
      </c>
      <c r="B22" s="32">
        <f ca="1">VLOOKUP($B$20,Mappings!$A$3:$E$19,COLUMN(Mappings!B$2),FALSE)</f>
        <v>15</v>
      </c>
      <c r="C22" s="32">
        <f ca="1">VLOOKUP($B$20,Mappings!$A$3:$E$19,COLUMN(Mappings!C$2),FALSE)</f>
        <v>32</v>
      </c>
      <c r="D22" s="32">
        <f ca="1">VLOOKUP($B$20,Mappings!$A$3:$E$19,COLUMN(Mappings!D$2),FALSE)</f>
        <v>49</v>
      </c>
      <c r="E22" s="33">
        <f ca="1">VLOOKUP($B$20,Mappings!$A$3:$E$19,COLUMN(Mappings!E$2),FALSE)</f>
        <v>66</v>
      </c>
    </row>
    <row r="23" spans="1:5">
      <c r="A23" s="34" t="s">
        <v>112</v>
      </c>
      <c r="B23" s="35" t="str">
        <f ca="1">CONCATENATE("Table ",B22)</f>
        <v>Table 15</v>
      </c>
      <c r="C23" s="35" t="str">
        <f ca="1">CONCATENATE("Table ",C22)</f>
        <v>Table 32</v>
      </c>
      <c r="D23" s="35" t="str">
        <f ca="1">CONCATENATE("Table ",D22)</f>
        <v>Table 49</v>
      </c>
      <c r="E23" s="36" t="str">
        <f ca="1">CONCATENATE("Table ",E22)</f>
        <v>Table 66</v>
      </c>
    </row>
    <row r="24" spans="1:5">
      <c r="A24" t="s">
        <v>115</v>
      </c>
      <c r="B24" t="str">
        <f ca="1">REPLACE(B18,1,FIND("-",B18),"")</f>
        <v>SO2</v>
      </c>
    </row>
    <row r="25" spans="1:5">
      <c r="A25" t="s">
        <v>123</v>
      </c>
      <c r="B25" s="2" t="str">
        <f ca="1">VLOOKUP($B$24,Mappings!$A$29:$B$31,COLUMN(Mappings!$B$29),FALSE)</f>
        <v>C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96196-FC48-4EB3-ACE6-FCE83DB52743}">
  <sheetPr>
    <tabColor theme="4" tint="-0.249977111117893"/>
  </sheetPr>
  <dimension ref="A1:AJ25"/>
  <sheetViews>
    <sheetView workbookViewId="0"/>
  </sheetViews>
  <sheetFormatPr baseColWidth="10" defaultColWidth="8.83203125" defaultRowHeight="15"/>
  <cols>
    <col min="1" max="1" width="33.83203125" customWidth="1"/>
  </cols>
  <sheetData>
    <row r="1" spans="1:36" s="1" customFormat="1" ht="16">
      <c r="A1" s="27" t="s">
        <v>128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t="s">
        <v>7</v>
      </c>
      <c r="B2" s="37" cm="1">
        <f t="array" aca="1" ref="B2" ca="1">INDIRECT(CONCATENATE("'",HLOOKUP(B$1,$B$21:$E$23,3,FALSE),"'!",$B$25,ROW($A2)+3))*About!$A$27</f>
        <v>8.3599661204353982E-6</v>
      </c>
      <c r="C2" s="38">
        <f ca="1">$B2+($F2-$B2)*(C$1-$B$1)/($F$1-$B$1)</f>
        <v>8.3921198362832275E-6</v>
      </c>
      <c r="D2" s="38">
        <f t="shared" ref="D2:E12" ca="1" si="0">$B2+($F2-$B2)*(D$1-$B$1)/($F$1-$B$1)</f>
        <v>8.4242735521310552E-6</v>
      </c>
      <c r="E2" s="38">
        <f t="shared" ca="1" si="0"/>
        <v>8.4564272679788829E-6</v>
      </c>
      <c r="F2" s="37" cm="1">
        <f t="array" aca="1" ref="F2" ca="1">INDIRECT(CONCATENATE("'",HLOOKUP(F$1,$B$21:$E$23,3,FALSE),"'!",$B$25,ROW($A2)+3))*About!$A$27</f>
        <v>8.4885809838267123E-6</v>
      </c>
      <c r="G2" s="38">
        <f ca="1">$F2+($K2-$F2)*(G$1-$F$1)/($K$1-$F$1)</f>
        <v>8.5914728745397636E-6</v>
      </c>
      <c r="H2" s="38">
        <f t="shared" ref="H2:J12" ca="1" si="1">$F2+($K2-$F2)*(H$1-$F$1)/($K$1-$F$1)</f>
        <v>8.6943647652528149E-6</v>
      </c>
      <c r="I2" s="38">
        <f t="shared" ca="1" si="1"/>
        <v>8.7972566559658645E-6</v>
      </c>
      <c r="J2" s="38">
        <f t="shared" ca="1" si="1"/>
        <v>8.9001485466789158E-6</v>
      </c>
      <c r="K2" s="37" cm="1">
        <f t="array" aca="1" ref="K2" ca="1">INDIRECT(CONCATENATE("'",HLOOKUP(K$1,$B$21:$E$23,3,FALSE),"'!",$B$25,ROW($A2)+3))*About!$A$27</f>
        <v>9.0030404373919671E-6</v>
      </c>
      <c r="L2" s="38">
        <f ca="1">$K2+($P2-$K2)*(L$1-$K$1)/($P$1-$K$1)</f>
        <v>9.1059323281050184E-6</v>
      </c>
      <c r="M2" s="38">
        <f t="shared" ref="M2:O12" ca="1" si="2">$K2+($P2-$K2)*(M$1-$K$1)/($P$1-$K$1)</f>
        <v>9.2088242188180697E-6</v>
      </c>
      <c r="N2" s="38">
        <f t="shared" ca="1" si="2"/>
        <v>9.311716109531121E-6</v>
      </c>
      <c r="O2" s="38">
        <f t="shared" ca="1" si="2"/>
        <v>9.4146080002441723E-6</v>
      </c>
      <c r="P2" s="37" cm="1">
        <f t="array" aca="1" ref="P2" ca="1">INDIRECT(CONCATENATE("'",HLOOKUP(P$1,$B$21:$E$23,3,FALSE),"'!",$B$25,ROW($A2)+3))*About!$A$27</f>
        <v>9.5174998909572236E-6</v>
      </c>
      <c r="Q2" s="38" cm="1">
        <f t="array" aca="1" ref="Q2" ca="1">TREND($K2:$P2,$K$1:$P$1,Q$1)</f>
        <v>9.6203917816702631E-6</v>
      </c>
      <c r="R2" s="38" cm="1">
        <f t="array" aca="1" ref="R2" ca="1">TREND($K2:$P2,$K$1:$P$1,R$1)</f>
        <v>9.7232836723833279E-6</v>
      </c>
      <c r="S2" s="38" cm="1">
        <f t="array" aca="1" ref="S2" ca="1">TREND($K2:$P2,$K$1:$P$1,S$1)</f>
        <v>9.8261755630963657E-6</v>
      </c>
      <c r="T2" s="38" cm="1">
        <f t="array" aca="1" ref="T2" ca="1">TREND($K2:$P2,$K$1:$P$1,T$1)</f>
        <v>9.9290674538094305E-6</v>
      </c>
      <c r="U2" s="38" cm="1">
        <f t="array" aca="1" ref="U2" ca="1">TREND($K2:$P2,$K$1:$P$1,U$1)</f>
        <v>1.0031959344522468E-5</v>
      </c>
      <c r="V2" s="38" cm="1">
        <f t="array" aca="1" ref="V2" ca="1">TREND($K2:$P2,$K$1:$P$1,V$1)</f>
        <v>1.0134851235235533E-5</v>
      </c>
      <c r="W2" s="38" cm="1">
        <f t="array" aca="1" ref="W2" ca="1">TREND($K2:$P2,$K$1:$P$1,W$1)</f>
        <v>1.0237743125948571E-5</v>
      </c>
      <c r="X2" s="38" cm="1">
        <f t="array" aca="1" ref="X2" ca="1">TREND($K2:$P2,$K$1:$P$1,X$1)</f>
        <v>1.0340635016661636E-5</v>
      </c>
      <c r="Y2" s="38" cm="1">
        <f t="array" aca="1" ref="Y2" ca="1">TREND($K2:$P2,$K$1:$P$1,Y$1)</f>
        <v>1.0443526907374674E-5</v>
      </c>
      <c r="Z2" s="38" cm="1">
        <f t="array" aca="1" ref="Z2" ca="1">TREND($K2:$P2,$K$1:$P$1,Z$1)</f>
        <v>1.0546418798087738E-5</v>
      </c>
      <c r="AA2" s="38" cm="1">
        <f t="array" aca="1" ref="AA2" ca="1">TREND($K2:$P2,$K$1:$P$1,AA$1)</f>
        <v>1.0649310688800776E-5</v>
      </c>
      <c r="AB2" s="38" cm="1">
        <f t="array" aca="1" ref="AB2" ca="1">TREND($K2:$P2,$K$1:$P$1,AB$1)</f>
        <v>1.0752202579513841E-5</v>
      </c>
      <c r="AC2" s="38" cm="1">
        <f t="array" aca="1" ref="AC2" ca="1">TREND($K2:$P2,$K$1:$P$1,AC$1)</f>
        <v>1.0855094470226879E-5</v>
      </c>
      <c r="AD2" s="38" cm="1">
        <f t="array" aca="1" ref="AD2" ca="1">TREND($K2:$P2,$K$1:$P$1,AD$1)</f>
        <v>1.0957986360939944E-5</v>
      </c>
      <c r="AE2" s="38" cm="1">
        <f t="array" aca="1" ref="AE2" ca="1">TREND($K2:$P2,$K$1:$P$1,AE$1)</f>
        <v>1.1060878251652981E-5</v>
      </c>
      <c r="AF2" s="38" cm="1">
        <f t="array" aca="1" ref="AF2" ca="1">TREND($K2:$P2,$K$1:$P$1,AF$1)</f>
        <v>1.1163770142366046E-5</v>
      </c>
      <c r="AG2" s="38" cm="1">
        <f t="array" aca="1" ref="AG2" ca="1">TREND($K2:$P2,$K$1:$P$1,AG$1)</f>
        <v>1.1266662033079084E-5</v>
      </c>
      <c r="AH2" s="38" cm="1">
        <f t="array" aca="1" ref="AH2" ca="1">TREND($K2:$P2,$K$1:$P$1,AH$1)</f>
        <v>1.1369553923792149E-5</v>
      </c>
      <c r="AI2" s="38" cm="1">
        <f t="array" aca="1" ref="AI2" ca="1">TREND($K2:$P2,$K$1:$P$1,AI$1)</f>
        <v>1.1472445814505214E-5</v>
      </c>
      <c r="AJ2" s="38" cm="1">
        <f t="array" aca="1" ref="AJ2" ca="1">TREND($K2:$P2,$K$1:$P$1,AJ$1)</f>
        <v>1.1575337705218251E-5</v>
      </c>
    </row>
    <row r="3" spans="1:36">
      <c r="A3" t="s">
        <v>13</v>
      </c>
      <c r="B3" s="39" cm="1">
        <f t="array" aca="1" ref="B3" ca="1">INDIRECT(CONCATENATE("'",HLOOKUP(B$1,$B$21:$E$23,3,FALSE),"'!",$B$25,ROW($A3)+5))*About!$A$27</f>
        <v>4.1156756285220429E-6</v>
      </c>
      <c r="C3" s="38">
        <f t="shared" ref="C3:C12" ca="1" si="3">$B3+($F3-$B3)*(C$1-$B$1)/($F$1-$B$1)</f>
        <v>4.1156756285220429E-6</v>
      </c>
      <c r="D3" s="38">
        <f t="shared" ca="1" si="0"/>
        <v>4.1156756285220429E-6</v>
      </c>
      <c r="E3" s="38">
        <f t="shared" ca="1" si="0"/>
        <v>4.1156756285220429E-6</v>
      </c>
      <c r="F3" s="39" cm="1">
        <f t="array" aca="1" ref="F3" ca="1">INDIRECT(CONCATENATE("'",HLOOKUP(F$1,$B$21:$E$23,3,FALSE),"'!",$B$25,ROW($A3)+5))*About!$A$27</f>
        <v>4.1156756285220429E-6</v>
      </c>
      <c r="G3" s="38">
        <f t="shared" ref="G3:G12" ca="1" si="4">$F3+($K3-$F3)*(G$1-$F$1)/($K$1-$F$1)</f>
        <v>4.1413986012003057E-6</v>
      </c>
      <c r="H3" s="38">
        <f t="shared" ca="1" si="1"/>
        <v>4.1671215738785685E-6</v>
      </c>
      <c r="I3" s="38">
        <f t="shared" ca="1" si="1"/>
        <v>4.1928445465568305E-6</v>
      </c>
      <c r="J3" s="38">
        <f t="shared" ca="1" si="1"/>
        <v>4.2185675192350933E-6</v>
      </c>
      <c r="K3" s="39" cm="1">
        <f t="array" aca="1" ref="K3" ca="1">INDIRECT(CONCATENATE("'",HLOOKUP(K$1,$B$21:$E$23,3,FALSE),"'!",$B$25,ROW($A3)+5))*About!$A$27</f>
        <v>4.2442904919133561E-6</v>
      </c>
      <c r="L3" s="38">
        <f t="shared" ref="L3:L12" ca="1" si="5">$K3+($P3-$K3)*(L$1-$K$1)/($P$1-$K$1)</f>
        <v>4.270013464591619E-6</v>
      </c>
      <c r="M3" s="38">
        <f t="shared" ca="1" si="2"/>
        <v>4.2957364372698818E-6</v>
      </c>
      <c r="N3" s="38">
        <f t="shared" ca="1" si="2"/>
        <v>4.3214594099481446E-6</v>
      </c>
      <c r="O3" s="38">
        <f t="shared" ca="1" si="2"/>
        <v>4.3471823826264074E-6</v>
      </c>
      <c r="P3" s="39" cm="1">
        <f t="array" aca="1" ref="P3" ca="1">INDIRECT(CONCATENATE("'",HLOOKUP(P$1,$B$21:$E$23,3,FALSE),"'!",$B$25,ROW($A3)+5))*About!$A$27</f>
        <v>4.3729053553046703E-6</v>
      </c>
      <c r="Q3" s="38" cm="1">
        <f t="array" aca="1" ref="Q3" ca="1">TREND($K3:$P3,$K$1:$P$1,Q$1)</f>
        <v>4.3986283279829331E-6</v>
      </c>
      <c r="R3" s="38" cm="1">
        <f t="array" aca="1" ref="R3" ca="1">TREND($K3:$P3,$K$1:$P$1,R$1)</f>
        <v>4.4243513006611993E-6</v>
      </c>
      <c r="S3" s="38" cm="1">
        <f t="array" aca="1" ref="S3" ca="1">TREND($K3:$P3,$K$1:$P$1,S$1)</f>
        <v>4.4500742733394587E-6</v>
      </c>
      <c r="T3" s="38" cm="1">
        <f t="array" aca="1" ref="T3" ca="1">TREND($K3:$P3,$K$1:$P$1,T$1)</f>
        <v>4.475797246017725E-6</v>
      </c>
      <c r="U3" s="38" cm="1">
        <f t="array" aca="1" ref="U3" ca="1">TREND($K3:$P3,$K$1:$P$1,U$1)</f>
        <v>4.5015202186959844E-6</v>
      </c>
      <c r="V3" s="38" cm="1">
        <f t="array" aca="1" ref="V3" ca="1">TREND($K3:$P3,$K$1:$P$1,V$1)</f>
        <v>4.5272431913742506E-6</v>
      </c>
      <c r="W3" s="38" cm="1">
        <f t="array" aca="1" ref="W3" ca="1">TREND($K3:$P3,$K$1:$P$1,W$1)</f>
        <v>4.5529661640525101E-6</v>
      </c>
      <c r="X3" s="38" cm="1">
        <f t="array" aca="1" ref="X3" ca="1">TREND($K3:$P3,$K$1:$P$1,X$1)</f>
        <v>4.5786891367307763E-6</v>
      </c>
      <c r="Y3" s="38" cm="1">
        <f t="array" aca="1" ref="Y3" ca="1">TREND($K3:$P3,$K$1:$P$1,Y$1)</f>
        <v>4.6044121094090357E-6</v>
      </c>
      <c r="Z3" s="38" cm="1">
        <f t="array" aca="1" ref="Z3" ca="1">TREND($K3:$P3,$K$1:$P$1,Z$1)</f>
        <v>4.6301350820873019E-6</v>
      </c>
      <c r="AA3" s="38" cm="1">
        <f t="array" aca="1" ref="AA3" ca="1">TREND($K3:$P3,$K$1:$P$1,AA$1)</f>
        <v>4.6558580547655614E-6</v>
      </c>
      <c r="AB3" s="38" cm="1">
        <f t="array" aca="1" ref="AB3" ca="1">TREND($K3:$P3,$K$1:$P$1,AB$1)</f>
        <v>4.6815810274438276E-6</v>
      </c>
      <c r="AC3" s="38" cm="1">
        <f t="array" aca="1" ref="AC3" ca="1">TREND($K3:$P3,$K$1:$P$1,AC$1)</f>
        <v>4.707304000122087E-6</v>
      </c>
      <c r="AD3" s="38" cm="1">
        <f t="array" aca="1" ref="AD3" ca="1">TREND($K3:$P3,$K$1:$P$1,AD$1)</f>
        <v>4.7330269728003532E-6</v>
      </c>
      <c r="AE3" s="38" cm="1">
        <f t="array" aca="1" ref="AE3" ca="1">TREND($K3:$P3,$K$1:$P$1,AE$1)</f>
        <v>4.7587499454786127E-6</v>
      </c>
      <c r="AF3" s="38" cm="1">
        <f t="array" aca="1" ref="AF3" ca="1">TREND($K3:$P3,$K$1:$P$1,AF$1)</f>
        <v>4.7844729181568789E-6</v>
      </c>
      <c r="AG3" s="38" cm="1">
        <f t="array" aca="1" ref="AG3" ca="1">TREND($K3:$P3,$K$1:$P$1,AG$1)</f>
        <v>4.8101958908351383E-6</v>
      </c>
      <c r="AH3" s="38" cm="1">
        <f t="array" aca="1" ref="AH3" ca="1">TREND($K3:$P3,$K$1:$P$1,AH$1)</f>
        <v>4.8359188635134045E-6</v>
      </c>
      <c r="AI3" s="38" cm="1">
        <f t="array" aca="1" ref="AI3" ca="1">TREND($K3:$P3,$K$1:$P$1,AI$1)</f>
        <v>4.8616418361916707E-6</v>
      </c>
      <c r="AJ3" s="38" cm="1">
        <f t="array" aca="1" ref="AJ3" ca="1">TREND($K3:$P3,$K$1:$P$1,AJ$1)</f>
        <v>4.8873648088699302E-6</v>
      </c>
    </row>
    <row r="4" spans="1:36">
      <c r="A4" t="s">
        <v>14</v>
      </c>
      <c r="B4" s="39" cm="1">
        <f t="array" aca="1" ref="B4" ca="1">INDIRECT(CONCATENATE("'",HLOOKUP(B$1,$B$21:$E$23,3,FALSE),"'!",$B$25,ROW($A4)+5))*About!$A$27</f>
        <v>1.0932263388261674E-5</v>
      </c>
      <c r="C4" s="38">
        <f t="shared" ca="1" si="3"/>
        <v>1.0932263388261674E-5</v>
      </c>
      <c r="D4" s="38">
        <f t="shared" ca="1" si="0"/>
        <v>1.0932263388261674E-5</v>
      </c>
      <c r="E4" s="38">
        <f t="shared" ca="1" si="0"/>
        <v>1.0932263388261674E-5</v>
      </c>
      <c r="F4" s="39" cm="1">
        <f t="array" aca="1" ref="F4" ca="1">INDIRECT(CONCATENATE("'",HLOOKUP(F$1,$B$21:$E$23,3,FALSE),"'!",$B$25,ROW($A4)+5))*About!$A$27</f>
        <v>1.0932263388261674E-5</v>
      </c>
      <c r="G4" s="38">
        <f t="shared" ca="1" si="4"/>
        <v>1.1035155278974725E-5</v>
      </c>
      <c r="H4" s="38">
        <f t="shared" ca="1" si="1"/>
        <v>1.1138047169687777E-5</v>
      </c>
      <c r="I4" s="38">
        <f t="shared" ca="1" si="1"/>
        <v>1.1240939060400828E-5</v>
      </c>
      <c r="J4" s="38">
        <f t="shared" ca="1" si="1"/>
        <v>1.1343830951113879E-5</v>
      </c>
      <c r="K4" s="39" cm="1">
        <f t="array" aca="1" ref="K4" ca="1">INDIRECT(CONCATENATE("'",HLOOKUP(K$1,$B$21:$E$23,3,FALSE),"'!",$B$25,ROW($A4)+5))*About!$A$27</f>
        <v>1.1446722841826931E-5</v>
      </c>
      <c r="L4" s="38">
        <f t="shared" ca="1" si="5"/>
        <v>1.162678365057477E-5</v>
      </c>
      <c r="M4" s="38">
        <f t="shared" ca="1" si="2"/>
        <v>1.180684445932261E-5</v>
      </c>
      <c r="N4" s="38">
        <f t="shared" ca="1" si="2"/>
        <v>1.1986905268070448E-5</v>
      </c>
      <c r="O4" s="38">
        <f t="shared" ca="1" si="2"/>
        <v>1.2166966076818288E-5</v>
      </c>
      <c r="P4" s="39" cm="1">
        <f t="array" aca="1" ref="P4" ca="1">INDIRECT(CONCATENATE("'",HLOOKUP(P$1,$B$21:$E$23,3,FALSE),"'!",$B$25,ROW($A4)+5))*About!$A$27</f>
        <v>1.2347026885566128E-5</v>
      </c>
      <c r="Q4" s="38" cm="1">
        <f t="array" aca="1" ref="Q4" ca="1">TREND($K4:$P4,$K$1:$P$1,Q$1)</f>
        <v>1.2527087694313966E-5</v>
      </c>
      <c r="R4" s="38" cm="1">
        <f t="array" aca="1" ref="R4" ca="1">TREND($K4:$P4,$K$1:$P$1,R$1)</f>
        <v>1.2707148503061775E-5</v>
      </c>
      <c r="S4" s="38" cm="1">
        <f t="array" aca="1" ref="S4" ca="1">TREND($K4:$P4,$K$1:$P$1,S$1)</f>
        <v>1.2887209311809639E-5</v>
      </c>
      <c r="T4" s="38" cm="1">
        <f t="array" aca="1" ref="T4" ca="1">TREND($K4:$P4,$K$1:$P$1,T$1)</f>
        <v>1.3067270120557448E-5</v>
      </c>
      <c r="U4" s="38" cm="1">
        <f t="array" aca="1" ref="U4" ca="1">TREND($K4:$P4,$K$1:$P$1,U$1)</f>
        <v>1.3247330929305311E-5</v>
      </c>
      <c r="V4" s="38" cm="1">
        <f t="array" aca="1" ref="V4" ca="1">TREND($K4:$P4,$K$1:$P$1,V$1)</f>
        <v>1.3427391738053121E-5</v>
      </c>
      <c r="W4" s="38" cm="1">
        <f t="array" aca="1" ref="W4" ca="1">TREND($K4:$P4,$K$1:$P$1,W$1)</f>
        <v>1.3607452546800984E-5</v>
      </c>
      <c r="X4" s="38" cm="1">
        <f t="array" aca="1" ref="X4" ca="1">TREND($K4:$P4,$K$1:$P$1,X$1)</f>
        <v>1.3787513355548793E-5</v>
      </c>
      <c r="Y4" s="38" cm="1">
        <f t="array" aca="1" ref="Y4" ca="1">TREND($K4:$P4,$K$1:$P$1,Y$1)</f>
        <v>1.3967574164296657E-5</v>
      </c>
      <c r="Z4" s="38" cm="1">
        <f t="array" aca="1" ref="Z4" ca="1">TREND($K4:$P4,$K$1:$P$1,Z$1)</f>
        <v>1.414763497304452E-5</v>
      </c>
      <c r="AA4" s="38" cm="1">
        <f t="array" aca="1" ref="AA4" ca="1">TREND($K4:$P4,$K$1:$P$1,AA$1)</f>
        <v>1.432769578179233E-5</v>
      </c>
      <c r="AB4" s="38" cm="1">
        <f t="array" aca="1" ref="AB4" ca="1">TREND($K4:$P4,$K$1:$P$1,AB$1)</f>
        <v>1.4507756590540193E-5</v>
      </c>
      <c r="AC4" s="38" cm="1">
        <f t="array" aca="1" ref="AC4" ca="1">TREND($K4:$P4,$K$1:$P$1,AC$1)</f>
        <v>1.4687817399288003E-5</v>
      </c>
      <c r="AD4" s="38" cm="1">
        <f t="array" aca="1" ref="AD4" ca="1">TREND($K4:$P4,$K$1:$P$1,AD$1)</f>
        <v>1.4867878208035866E-5</v>
      </c>
      <c r="AE4" s="38" cm="1">
        <f t="array" aca="1" ref="AE4" ca="1">TREND($K4:$P4,$K$1:$P$1,AE$1)</f>
        <v>1.5047939016783675E-5</v>
      </c>
      <c r="AF4" s="38" cm="1">
        <f t="array" aca="1" ref="AF4" ca="1">TREND($K4:$P4,$K$1:$P$1,AF$1)</f>
        <v>1.5227999825531539E-5</v>
      </c>
      <c r="AG4" s="38" cm="1">
        <f t="array" aca="1" ref="AG4" ca="1">TREND($K4:$P4,$K$1:$P$1,AG$1)</f>
        <v>1.5408060634279348E-5</v>
      </c>
      <c r="AH4" s="38" cm="1">
        <f t="array" aca="1" ref="AH4" ca="1">TREND($K4:$P4,$K$1:$P$1,AH$1)</f>
        <v>1.5588121443027212E-5</v>
      </c>
      <c r="AI4" s="38" cm="1">
        <f t="array" aca="1" ref="AI4" ca="1">TREND($K4:$P4,$K$1:$P$1,AI$1)</f>
        <v>1.5768182251775075E-5</v>
      </c>
      <c r="AJ4" s="38" cm="1">
        <f t="array" aca="1" ref="AJ4" ca="1">TREND($K4:$P4,$K$1:$P$1,AJ$1)</f>
        <v>1.5948243060522884E-5</v>
      </c>
    </row>
    <row r="5" spans="1:36">
      <c r="A5" t="s">
        <v>15</v>
      </c>
      <c r="B5" s="39" cm="1">
        <f t="array" aca="1" ref="B5" ca="1">INDIRECT(CONCATENATE("'",HLOOKUP(B$1,$B$21:$E$23,3,FALSE),"'!",$B$25,ROW($A5)+5))*About!$A$27</f>
        <v>1.414763497304452E-4</v>
      </c>
      <c r="C5" s="38">
        <f t="shared" ca="1" si="3"/>
        <v>1.414763497304452E-4</v>
      </c>
      <c r="D5" s="38">
        <f t="shared" ca="1" si="0"/>
        <v>1.414763497304452E-4</v>
      </c>
      <c r="E5" s="38">
        <f t="shared" ca="1" si="0"/>
        <v>1.414763497304452E-4</v>
      </c>
      <c r="F5" s="39" cm="1">
        <f t="array" aca="1" ref="F5" ca="1">INDIRECT(CONCATENATE("'",HLOOKUP(F$1,$B$21:$E$23,3,FALSE),"'!",$B$25,ROW($A5)+5))*About!$A$27</f>
        <v>1.414763497304452E-4</v>
      </c>
      <c r="G5" s="38">
        <f t="shared" ca="1" si="4"/>
        <v>1.414763497304452E-4</v>
      </c>
      <c r="H5" s="38">
        <f t="shared" ca="1" si="1"/>
        <v>1.414763497304452E-4</v>
      </c>
      <c r="I5" s="38">
        <f t="shared" ca="1" si="1"/>
        <v>1.414763497304452E-4</v>
      </c>
      <c r="J5" s="38">
        <f t="shared" ca="1" si="1"/>
        <v>1.414763497304452E-4</v>
      </c>
      <c r="K5" s="39" cm="1">
        <f t="array" aca="1" ref="K5" ca="1">INDIRECT(CONCATENATE("'",HLOOKUP(K$1,$B$21:$E$23,3,FALSE),"'!",$B$25,ROW($A5)+5))*About!$A$27</f>
        <v>1.414763497304452E-4</v>
      </c>
      <c r="L5" s="38">
        <f t="shared" ca="1" si="5"/>
        <v>1.4404864699827147E-4</v>
      </c>
      <c r="M5" s="38">
        <f t="shared" ca="1" si="2"/>
        <v>1.4662094426609777E-4</v>
      </c>
      <c r="N5" s="38">
        <f t="shared" ca="1" si="2"/>
        <v>1.4919324153392404E-4</v>
      </c>
      <c r="O5" s="38">
        <f t="shared" ca="1" si="2"/>
        <v>1.5176553880175034E-4</v>
      </c>
      <c r="P5" s="39" cm="1">
        <f t="array" aca="1" ref="P5" ca="1">INDIRECT(CONCATENATE("'",HLOOKUP(P$1,$B$21:$E$23,3,FALSE),"'!",$B$25,ROW($A5)+5))*About!$A$27</f>
        <v>1.543378360695766E-4</v>
      </c>
      <c r="Q5" s="38" cm="1">
        <f t="array" aca="1" ref="Q5" ca="1">TREND($K5:$P5,$K$1:$P$1,Q$1)</f>
        <v>1.5691013333740244E-4</v>
      </c>
      <c r="R5" s="38" cm="1">
        <f t="array" aca="1" ref="R5" ca="1">TREND($K5:$P5,$K$1:$P$1,R$1)</f>
        <v>1.5948243060522841E-4</v>
      </c>
      <c r="S5" s="38" cm="1">
        <f t="array" aca="1" ref="S5" ca="1">TREND($K5:$P5,$K$1:$P$1,S$1)</f>
        <v>1.6205472787305525E-4</v>
      </c>
      <c r="T5" s="38" cm="1">
        <f t="array" aca="1" ref="T5" ca="1">TREND($K5:$P5,$K$1:$P$1,T$1)</f>
        <v>1.6462702514088122E-4</v>
      </c>
      <c r="U5" s="38" cm="1">
        <f t="array" aca="1" ref="U5" ca="1">TREND($K5:$P5,$K$1:$P$1,U$1)</f>
        <v>1.6719932240870719E-4</v>
      </c>
      <c r="V5" s="38" cm="1">
        <f t="array" aca="1" ref="V5" ca="1">TREND($K5:$P5,$K$1:$P$1,V$1)</f>
        <v>1.6977161967653403E-4</v>
      </c>
      <c r="W5" s="38" cm="1">
        <f t="array" aca="1" ref="W5" ca="1">TREND($K5:$P5,$K$1:$P$1,W$1)</f>
        <v>1.7234391694436E-4</v>
      </c>
      <c r="X5" s="38" cm="1">
        <f t="array" aca="1" ref="X5" ca="1">TREND($K5:$P5,$K$1:$P$1,X$1)</f>
        <v>1.7491621421218597E-4</v>
      </c>
      <c r="Y5" s="38" cm="1">
        <f t="array" aca="1" ref="Y5" ca="1">TREND($K5:$P5,$K$1:$P$1,Y$1)</f>
        <v>1.7748851148001281E-4</v>
      </c>
      <c r="Z5" s="38" cm="1">
        <f t="array" aca="1" ref="Z5" ca="1">TREND($K5:$P5,$K$1:$P$1,Z$1)</f>
        <v>1.8006080874783878E-4</v>
      </c>
      <c r="AA5" s="38" cm="1">
        <f t="array" aca="1" ref="AA5" ca="1">TREND($K5:$P5,$K$1:$P$1,AA$1)</f>
        <v>1.8263310601566475E-4</v>
      </c>
      <c r="AB5" s="38" cm="1">
        <f t="array" aca="1" ref="AB5" ca="1">TREND($K5:$P5,$K$1:$P$1,AB$1)</f>
        <v>1.8520540328349159E-4</v>
      </c>
      <c r="AC5" s="38" cm="1">
        <f t="array" aca="1" ref="AC5" ca="1">TREND($K5:$P5,$K$1:$P$1,AC$1)</f>
        <v>1.8777770055131756E-4</v>
      </c>
      <c r="AD5" s="38" cm="1">
        <f t="array" aca="1" ref="AD5" ca="1">TREND($K5:$P5,$K$1:$P$1,AD$1)</f>
        <v>1.903499978191444E-4</v>
      </c>
      <c r="AE5" s="38" cm="1">
        <f t="array" aca="1" ref="AE5" ca="1">TREND($K5:$P5,$K$1:$P$1,AE$1)</f>
        <v>1.9292229508697037E-4</v>
      </c>
      <c r="AF5" s="38" cm="1">
        <f t="array" aca="1" ref="AF5" ca="1">TREND($K5:$P5,$K$1:$P$1,AF$1)</f>
        <v>1.9549459235479634E-4</v>
      </c>
      <c r="AG5" s="38" cm="1">
        <f t="array" aca="1" ref="AG5" ca="1">TREND($K5:$P5,$K$1:$P$1,AG$1)</f>
        <v>1.9806688962262318E-4</v>
      </c>
      <c r="AH5" s="38" cm="1">
        <f t="array" aca="1" ref="AH5" ca="1">TREND($K5:$P5,$K$1:$P$1,AH$1)</f>
        <v>2.0063918689044915E-4</v>
      </c>
      <c r="AI5" s="38" cm="1">
        <f t="array" aca="1" ref="AI5" ca="1">TREND($K5:$P5,$K$1:$P$1,AI$1)</f>
        <v>2.0321148415827512E-4</v>
      </c>
      <c r="AJ5" s="38" cm="1">
        <f t="array" aca="1" ref="AJ5" ca="1">TREND($K5:$P5,$K$1:$P$1,AJ$1)</f>
        <v>2.0578378142610196E-4</v>
      </c>
    </row>
    <row r="6" spans="1:36">
      <c r="A6" t="s">
        <v>16</v>
      </c>
      <c r="B6" s="39" cm="1">
        <f t="array" aca="1" ref="B6" ca="1">INDIRECT(CONCATENATE("'",HLOOKUP(B$1,$B$21:$E$23,3,FALSE),"'!",$B$25,ROW($A6)+5))*About!$A$27</f>
        <v>2.0578378142610212E-4</v>
      </c>
      <c r="C6" s="38">
        <f t="shared" ca="1" si="3"/>
        <v>2.0578378142610212E-4</v>
      </c>
      <c r="D6" s="38">
        <f t="shared" ca="1" si="0"/>
        <v>2.0578378142610212E-4</v>
      </c>
      <c r="E6" s="38">
        <f t="shared" ca="1" si="0"/>
        <v>2.0578378142610212E-4</v>
      </c>
      <c r="F6" s="39" cm="1">
        <f t="array" aca="1" ref="F6" ca="1">INDIRECT(CONCATENATE("'",HLOOKUP(F$1,$B$21:$E$23,3,FALSE),"'!",$B$25,ROW($A6)+5))*About!$A$27</f>
        <v>2.0578378142610212E-4</v>
      </c>
      <c r="G6" s="38">
        <f t="shared" ca="1" si="4"/>
        <v>2.0578378142610212E-4</v>
      </c>
      <c r="H6" s="38">
        <f t="shared" ca="1" si="1"/>
        <v>2.0578378142610212E-4</v>
      </c>
      <c r="I6" s="38">
        <f t="shared" ca="1" si="1"/>
        <v>2.0578378142610212E-4</v>
      </c>
      <c r="J6" s="38">
        <f t="shared" ca="1" si="1"/>
        <v>2.0578378142610212E-4</v>
      </c>
      <c r="K6" s="39" cm="1">
        <f t="array" aca="1" ref="K6" ca="1">INDIRECT(CONCATENATE("'",HLOOKUP(K$1,$B$21:$E$23,3,FALSE),"'!",$B$25,ROW($A6)+5))*About!$A$27</f>
        <v>2.0578378142610212E-4</v>
      </c>
      <c r="L6" s="38">
        <f t="shared" ca="1" si="5"/>
        <v>2.0835607869392839E-4</v>
      </c>
      <c r="M6" s="38">
        <f t="shared" ca="1" si="2"/>
        <v>2.1092837596175469E-4</v>
      </c>
      <c r="N6" s="38">
        <f t="shared" ca="1" si="2"/>
        <v>2.1350067322958096E-4</v>
      </c>
      <c r="O6" s="38">
        <f t="shared" ca="1" si="2"/>
        <v>2.1607297049740725E-4</v>
      </c>
      <c r="P6" s="39" cm="1">
        <f t="array" aca="1" ref="P6" ca="1">INDIRECT(CONCATENATE("'",HLOOKUP(P$1,$B$21:$E$23,3,FALSE),"'!",$B$25,ROW($A6)+5))*About!$A$27</f>
        <v>2.1864526776523352E-4</v>
      </c>
      <c r="Q6" s="38" cm="1">
        <f t="array" aca="1" ref="Q6" ca="1">TREND($K6:$P6,$K$1:$P$1,Q$1)</f>
        <v>2.2121756503305952E-4</v>
      </c>
      <c r="R6" s="38" cm="1">
        <f t="array" aca="1" ref="R6" ca="1">TREND($K6:$P6,$K$1:$P$1,R$1)</f>
        <v>2.2378986230088549E-4</v>
      </c>
      <c r="S6" s="38" cm="1">
        <f t="array" aca="1" ref="S6" ca="1">TREND($K6:$P6,$K$1:$P$1,S$1)</f>
        <v>2.2636215956871233E-4</v>
      </c>
      <c r="T6" s="38" cm="1">
        <f t="array" aca="1" ref="T6" ca="1">TREND($K6:$P6,$K$1:$P$1,T$1)</f>
        <v>2.289344568365383E-4</v>
      </c>
      <c r="U6" s="38" cm="1">
        <f t="array" aca="1" ref="U6" ca="1">TREND($K6:$P6,$K$1:$P$1,U$1)</f>
        <v>2.3150675410436427E-4</v>
      </c>
      <c r="V6" s="38" cm="1">
        <f t="array" aca="1" ref="V6" ca="1">TREND($K6:$P6,$K$1:$P$1,V$1)</f>
        <v>2.3407905137219111E-4</v>
      </c>
      <c r="W6" s="38" cm="1">
        <f t="array" aca="1" ref="W6" ca="1">TREND($K6:$P6,$K$1:$P$1,W$1)</f>
        <v>2.3665134864001708E-4</v>
      </c>
      <c r="X6" s="38" cm="1">
        <f t="array" aca="1" ref="X6" ca="1">TREND($K6:$P6,$K$1:$P$1,X$1)</f>
        <v>2.3922364590784305E-4</v>
      </c>
      <c r="Y6" s="38" cm="1">
        <f t="array" aca="1" ref="Y6" ca="1">TREND($K6:$P6,$K$1:$P$1,Y$1)</f>
        <v>2.4179594317566989E-4</v>
      </c>
      <c r="Z6" s="38" cm="1">
        <f t="array" aca="1" ref="Z6" ca="1">TREND($K6:$P6,$K$1:$P$1,Z$1)</f>
        <v>2.4436824044349586E-4</v>
      </c>
      <c r="AA6" s="38" cm="1">
        <f t="array" aca="1" ref="AA6" ca="1">TREND($K6:$P6,$K$1:$P$1,AA$1)</f>
        <v>2.4694053771132183E-4</v>
      </c>
      <c r="AB6" s="38" cm="1">
        <f t="array" aca="1" ref="AB6" ca="1">TREND($K6:$P6,$K$1:$P$1,AB$1)</f>
        <v>2.4951283497914867E-4</v>
      </c>
      <c r="AC6" s="38" cm="1">
        <f t="array" aca="1" ref="AC6" ca="1">TREND($K6:$P6,$K$1:$P$1,AC$1)</f>
        <v>2.5208513224697464E-4</v>
      </c>
      <c r="AD6" s="38" cm="1">
        <f t="array" aca="1" ref="AD6" ca="1">TREND($K6:$P6,$K$1:$P$1,AD$1)</f>
        <v>2.5465742951480148E-4</v>
      </c>
      <c r="AE6" s="38" cm="1">
        <f t="array" aca="1" ref="AE6" ca="1">TREND($K6:$P6,$K$1:$P$1,AE$1)</f>
        <v>2.5722972678262745E-4</v>
      </c>
      <c r="AF6" s="38" cm="1">
        <f t="array" aca="1" ref="AF6" ca="1">TREND($K6:$P6,$K$1:$P$1,AF$1)</f>
        <v>2.5980202405045342E-4</v>
      </c>
      <c r="AG6" s="38" cm="1">
        <f t="array" aca="1" ref="AG6" ca="1">TREND($K6:$P6,$K$1:$P$1,AG$1)</f>
        <v>2.6237432131828026E-4</v>
      </c>
      <c r="AH6" s="38" cm="1">
        <f t="array" aca="1" ref="AH6" ca="1">TREND($K6:$P6,$K$1:$P$1,AH$1)</f>
        <v>2.6494661858610623E-4</v>
      </c>
      <c r="AI6" s="38" cm="1">
        <f t="array" aca="1" ref="AI6" ca="1">TREND($K6:$P6,$K$1:$P$1,AI$1)</f>
        <v>2.675189158539322E-4</v>
      </c>
      <c r="AJ6" s="38" cm="1">
        <f t="array" aca="1" ref="AJ6" ca="1">TREND($K6:$P6,$K$1:$P$1,AJ$1)</f>
        <v>2.7009121312175904E-4</v>
      </c>
    </row>
    <row r="7" spans="1:36">
      <c r="A7" t="s">
        <v>162</v>
      </c>
      <c r="B7" s="39" cm="1">
        <f t="array" aca="1" ref="B7" ca="1">INDIRECT(CONCATENATE("'",HLOOKUP(B$1,$B$21:$E$23,3,FALSE),"'!",$B$25,ROW($A7)+5))*About!$A$27</f>
        <v>5.7876688526091223E-3</v>
      </c>
      <c r="C7" s="38">
        <f t="shared" ca="1" si="3"/>
        <v>5.8198225684569505E-3</v>
      </c>
      <c r="D7" s="38">
        <f t="shared" ca="1" si="0"/>
        <v>5.8519762843047794E-3</v>
      </c>
      <c r="E7" s="38">
        <f t="shared" ca="1" si="0"/>
        <v>5.8841300001526084E-3</v>
      </c>
      <c r="F7" s="39" cm="1">
        <f t="array" aca="1" ref="F7" ca="1">INDIRECT(CONCATENATE("'",HLOOKUP(F$1,$B$21:$E$23,3,FALSE),"'!",$B$25,ROW($A7)+5))*About!$A$27</f>
        <v>5.9162837160004365E-3</v>
      </c>
      <c r="G7" s="38">
        <f t="shared" ca="1" si="4"/>
        <v>5.9162837160004365E-3</v>
      </c>
      <c r="H7" s="38">
        <f t="shared" ca="1" si="1"/>
        <v>5.9162837160004365E-3</v>
      </c>
      <c r="I7" s="38">
        <f t="shared" ca="1" si="1"/>
        <v>5.9162837160004365E-3</v>
      </c>
      <c r="J7" s="38">
        <f t="shared" ca="1" si="1"/>
        <v>5.9162837160004365E-3</v>
      </c>
      <c r="K7" s="39" cm="1">
        <f t="array" aca="1" ref="K7" ca="1">INDIRECT(CONCATENATE("'",HLOOKUP(K$1,$B$21:$E$23,3,FALSE),"'!",$B$25,ROW($A7)+5))*About!$A$27</f>
        <v>5.9162837160004365E-3</v>
      </c>
      <c r="L7" s="38">
        <f t="shared" ca="1" si="5"/>
        <v>5.9162837160004365E-3</v>
      </c>
      <c r="M7" s="38">
        <f t="shared" ca="1" si="2"/>
        <v>5.9162837160004365E-3</v>
      </c>
      <c r="N7" s="38">
        <f t="shared" ca="1" si="2"/>
        <v>5.9162837160004365E-3</v>
      </c>
      <c r="O7" s="38">
        <f t="shared" ca="1" si="2"/>
        <v>5.9162837160004365E-3</v>
      </c>
      <c r="P7" s="39" cm="1">
        <f t="array" aca="1" ref="P7" ca="1">INDIRECT(CONCATENATE("'",HLOOKUP(P$1,$B$21:$E$23,3,FALSE),"'!",$B$25,ROW($A7)+5))*About!$A$27</f>
        <v>5.9162837160004365E-3</v>
      </c>
      <c r="Q7" s="38" cm="1">
        <f t="array" aca="1" ref="Q7" ca="1">TREND($K7:$P7,$K$1:$P$1,Q$1)</f>
        <v>5.9162837160004365E-3</v>
      </c>
      <c r="R7" s="38" cm="1">
        <f t="array" aca="1" ref="R7" ca="1">TREND($K7:$P7,$K$1:$P$1,R$1)</f>
        <v>5.9162837160004365E-3</v>
      </c>
      <c r="S7" s="38" cm="1">
        <f t="array" aca="1" ref="S7" ca="1">TREND($K7:$P7,$K$1:$P$1,S$1)</f>
        <v>5.9162837160004365E-3</v>
      </c>
      <c r="T7" s="38" cm="1">
        <f t="array" aca="1" ref="T7" ca="1">TREND($K7:$P7,$K$1:$P$1,T$1)</f>
        <v>5.9162837160004365E-3</v>
      </c>
      <c r="U7" s="38" cm="1">
        <f t="array" aca="1" ref="U7" ca="1">TREND($K7:$P7,$K$1:$P$1,U$1)</f>
        <v>5.9162837160004365E-3</v>
      </c>
      <c r="V7" s="38" cm="1">
        <f t="array" aca="1" ref="V7" ca="1">TREND($K7:$P7,$K$1:$P$1,V$1)</f>
        <v>5.9162837160004365E-3</v>
      </c>
      <c r="W7" s="38" cm="1">
        <f t="array" aca="1" ref="W7" ca="1">TREND($K7:$P7,$K$1:$P$1,W$1)</f>
        <v>5.9162837160004365E-3</v>
      </c>
      <c r="X7" s="38" cm="1">
        <f t="array" aca="1" ref="X7" ca="1">TREND($K7:$P7,$K$1:$P$1,X$1)</f>
        <v>5.9162837160004365E-3</v>
      </c>
      <c r="Y7" s="38" cm="1">
        <f t="array" aca="1" ref="Y7" ca="1">TREND($K7:$P7,$K$1:$P$1,Y$1)</f>
        <v>5.9162837160004365E-3</v>
      </c>
      <c r="Z7" s="38" cm="1">
        <f t="array" aca="1" ref="Z7" ca="1">TREND($K7:$P7,$K$1:$P$1,Z$1)</f>
        <v>5.9162837160004365E-3</v>
      </c>
      <c r="AA7" s="38" cm="1">
        <f t="array" aca="1" ref="AA7" ca="1">TREND($K7:$P7,$K$1:$P$1,AA$1)</f>
        <v>5.9162837160004365E-3</v>
      </c>
      <c r="AB7" s="38" cm="1">
        <f t="array" aca="1" ref="AB7" ca="1">TREND($K7:$P7,$K$1:$P$1,AB$1)</f>
        <v>5.9162837160004365E-3</v>
      </c>
      <c r="AC7" s="38" cm="1">
        <f t="array" aca="1" ref="AC7" ca="1">TREND($K7:$P7,$K$1:$P$1,AC$1)</f>
        <v>5.9162837160004365E-3</v>
      </c>
      <c r="AD7" s="38" cm="1">
        <f t="array" aca="1" ref="AD7" ca="1">TREND($K7:$P7,$K$1:$P$1,AD$1)</f>
        <v>5.9162837160004365E-3</v>
      </c>
      <c r="AE7" s="38" cm="1">
        <f t="array" aca="1" ref="AE7" ca="1">TREND($K7:$P7,$K$1:$P$1,AE$1)</f>
        <v>5.9162837160004365E-3</v>
      </c>
      <c r="AF7" s="38" cm="1">
        <f t="array" aca="1" ref="AF7" ca="1">TREND($K7:$P7,$K$1:$P$1,AF$1)</f>
        <v>5.9162837160004365E-3</v>
      </c>
      <c r="AG7" s="38" cm="1">
        <f t="array" aca="1" ref="AG7" ca="1">TREND($K7:$P7,$K$1:$P$1,AG$1)</f>
        <v>5.9162837160004365E-3</v>
      </c>
      <c r="AH7" s="38" cm="1">
        <f t="array" aca="1" ref="AH7" ca="1">TREND($K7:$P7,$K$1:$P$1,AH$1)</f>
        <v>5.9162837160004365E-3</v>
      </c>
      <c r="AI7" s="38" cm="1">
        <f t="array" aca="1" ref="AI7" ca="1">TREND($K7:$P7,$K$1:$P$1,AI$1)</f>
        <v>5.9162837160004365E-3</v>
      </c>
      <c r="AJ7" s="38" cm="1">
        <f t="array" aca="1" ref="AJ7" ca="1">TREND($K7:$P7,$K$1:$P$1,AJ$1)</f>
        <v>5.9162837160004365E-3</v>
      </c>
    </row>
    <row r="8" spans="1:36">
      <c r="A8" t="s">
        <v>17</v>
      </c>
      <c r="B8" s="39" cm="1">
        <f t="array" aca="1" ref="B8" ca="1">INDIRECT(CONCATENATE("'",HLOOKUP(B$1,$B$21:$E$23,3,FALSE),"'!",$B$25,ROW($A8)+5))*About!$A$27</f>
        <v>9.7747296177398517E-4</v>
      </c>
      <c r="C8" s="38">
        <f t="shared" ca="1" si="3"/>
        <v>9.8068833335876807E-4</v>
      </c>
      <c r="D8" s="38">
        <f t="shared" ca="1" si="0"/>
        <v>9.8390370494355096E-4</v>
      </c>
      <c r="E8" s="38">
        <f t="shared" ca="1" si="0"/>
        <v>9.8711907652833364E-4</v>
      </c>
      <c r="F8" s="39" cm="1">
        <f t="array" aca="1" ref="F8" ca="1">INDIRECT(CONCATENATE("'",HLOOKUP(F$1,$B$21:$E$23,3,FALSE),"'!",$B$25,ROW($A8)+5))*About!$A$27</f>
        <v>9.9033444811311654E-4</v>
      </c>
      <c r="G8" s="38">
        <f t="shared" ca="1" si="4"/>
        <v>9.9033444811311654E-4</v>
      </c>
      <c r="H8" s="38">
        <f t="shared" ca="1" si="1"/>
        <v>9.9033444811311654E-4</v>
      </c>
      <c r="I8" s="38">
        <f t="shared" ca="1" si="1"/>
        <v>9.9033444811311654E-4</v>
      </c>
      <c r="J8" s="38">
        <f t="shared" ca="1" si="1"/>
        <v>9.9033444811311654E-4</v>
      </c>
      <c r="K8" s="39" cm="1">
        <f t="array" aca="1" ref="K8" ca="1">INDIRECT(CONCATENATE("'",HLOOKUP(K$1,$B$21:$E$23,3,FALSE),"'!",$B$25,ROW($A8)+5))*About!$A$27</f>
        <v>9.9033444811311654E-4</v>
      </c>
      <c r="L8" s="38">
        <f t="shared" ca="1" si="5"/>
        <v>9.9290674538094273E-4</v>
      </c>
      <c r="M8" s="38">
        <f t="shared" ca="1" si="2"/>
        <v>9.9547904264876913E-4</v>
      </c>
      <c r="N8" s="38">
        <f t="shared" ca="1" si="2"/>
        <v>9.9805133991659532E-4</v>
      </c>
      <c r="O8" s="38">
        <f t="shared" ca="1" si="2"/>
        <v>1.0006236371844217E-3</v>
      </c>
      <c r="P8" s="39" cm="1">
        <f t="array" aca="1" ref="P8" ca="1">INDIRECT(CONCATENATE("'",HLOOKUP(P$1,$B$21:$E$23,3,FALSE),"'!",$B$25,ROW($A8)+5))*About!$A$27</f>
        <v>1.0031959344522479E-3</v>
      </c>
      <c r="Q8" s="38" cm="1">
        <f t="array" aca="1" ref="Q8" ca="1">TREND($K8:$P8,$K$1:$P$1,Q$1)</f>
        <v>1.0057682317200743E-3</v>
      </c>
      <c r="R8" s="38" cm="1">
        <f t="array" aca="1" ref="R8" ca="1">TREND($K8:$P8,$K$1:$P$1,R$1)</f>
        <v>1.0083405289879003E-3</v>
      </c>
      <c r="S8" s="38" cm="1">
        <f t="array" aca="1" ref="S8" ca="1">TREND($K8:$P8,$K$1:$P$1,S$1)</f>
        <v>1.0109128262557271E-3</v>
      </c>
      <c r="T8" s="38" cm="1">
        <f t="array" aca="1" ref="T8" ca="1">TREND($K8:$P8,$K$1:$P$1,T$1)</f>
        <v>1.0134851235235531E-3</v>
      </c>
      <c r="U8" s="38" cm="1">
        <f t="array" aca="1" ref="U8" ca="1">TREND($K8:$P8,$K$1:$P$1,U$1)</f>
        <v>1.0160574207913791E-3</v>
      </c>
      <c r="V8" s="38" cm="1">
        <f t="array" aca="1" ref="V8" ca="1">TREND($K8:$P8,$K$1:$P$1,V$1)</f>
        <v>1.0186297180592059E-3</v>
      </c>
      <c r="W8" s="38" cm="1">
        <f t="array" aca="1" ref="W8" ca="1">TREND($K8:$P8,$K$1:$P$1,W$1)</f>
        <v>1.0212020153270319E-3</v>
      </c>
      <c r="X8" s="38" cm="1">
        <f t="array" aca="1" ref="X8" ca="1">TREND($K8:$P8,$K$1:$P$1,X$1)</f>
        <v>1.0237743125948578E-3</v>
      </c>
      <c r="Y8" s="38" cm="1">
        <f t="array" aca="1" ref="Y8" ca="1">TREND($K8:$P8,$K$1:$P$1,Y$1)</f>
        <v>1.0263466098626847E-3</v>
      </c>
      <c r="Z8" s="38" cm="1">
        <f t="array" aca="1" ref="Z8" ca="1">TREND($K8:$P8,$K$1:$P$1,Z$1)</f>
        <v>1.0289189071305107E-3</v>
      </c>
      <c r="AA8" s="38" cm="1">
        <f t="array" aca="1" ref="AA8" ca="1">TREND($K8:$P8,$K$1:$P$1,AA$1)</f>
        <v>1.0314912043983366E-3</v>
      </c>
      <c r="AB8" s="38" cm="1">
        <f t="array" aca="1" ref="AB8" ca="1">TREND($K8:$P8,$K$1:$P$1,AB$1)</f>
        <v>1.0340635016661635E-3</v>
      </c>
      <c r="AC8" s="38" cm="1">
        <f t="array" aca="1" ref="AC8" ca="1">TREND($K8:$P8,$K$1:$P$1,AC$1)</f>
        <v>1.0366357989339894E-3</v>
      </c>
      <c r="AD8" s="38" cm="1">
        <f t="array" aca="1" ref="AD8" ca="1">TREND($K8:$P8,$K$1:$P$1,AD$1)</f>
        <v>1.0392080962018163E-3</v>
      </c>
      <c r="AE8" s="38" cm="1">
        <f t="array" aca="1" ref="AE8" ca="1">TREND($K8:$P8,$K$1:$P$1,AE$1)</f>
        <v>1.0417803934696422E-3</v>
      </c>
      <c r="AF8" s="38" cm="1">
        <f t="array" aca="1" ref="AF8" ca="1">TREND($K8:$P8,$K$1:$P$1,AF$1)</f>
        <v>1.0443526907374682E-3</v>
      </c>
      <c r="AG8" s="38" cm="1">
        <f t="array" aca="1" ref="AG8" ca="1">TREND($K8:$P8,$K$1:$P$1,AG$1)</f>
        <v>1.0469249880052951E-3</v>
      </c>
      <c r="AH8" s="38" cm="1">
        <f t="array" aca="1" ref="AH8" ca="1">TREND($K8:$P8,$K$1:$P$1,AH$1)</f>
        <v>1.049497285273121E-3</v>
      </c>
      <c r="AI8" s="38" cm="1">
        <f t="array" aca="1" ref="AI8" ca="1">TREND($K8:$P8,$K$1:$P$1,AI$1)</f>
        <v>1.052069582540947E-3</v>
      </c>
      <c r="AJ8" s="38" cm="1">
        <f t="array" aca="1" ref="AJ8" ca="1">TREND($K8:$P8,$K$1:$P$1,AJ$1)</f>
        <v>1.0546418798087738E-3</v>
      </c>
    </row>
    <row r="9" spans="1:36">
      <c r="A9" t="s">
        <v>18</v>
      </c>
      <c r="B9" s="39" cm="1">
        <f t="array" aca="1" ref="B9" ca="1">INDIRECT(CONCATENATE("'",HLOOKUP(B$1,$B$21:$E$23,3,FALSE),"'!",$B$25,ROW($A9)+5))*About!$A$27</f>
        <v>2.3150675410436487E-4</v>
      </c>
      <c r="C9" s="38">
        <f t="shared" ca="1" si="3"/>
        <v>2.3150675410436487E-4</v>
      </c>
      <c r="D9" s="38">
        <f t="shared" ca="1" si="0"/>
        <v>2.3150675410436487E-4</v>
      </c>
      <c r="E9" s="38">
        <f t="shared" ca="1" si="0"/>
        <v>2.3150675410436487E-4</v>
      </c>
      <c r="F9" s="39" cm="1">
        <f t="array" aca="1" ref="F9" ca="1">INDIRECT(CONCATENATE("'",HLOOKUP(F$1,$B$21:$E$23,3,FALSE),"'!",$B$25,ROW($A9)+5))*About!$A$27</f>
        <v>2.3150675410436487E-4</v>
      </c>
      <c r="G9" s="38">
        <f t="shared" ca="1" si="4"/>
        <v>2.3407905137219116E-4</v>
      </c>
      <c r="H9" s="38">
        <f t="shared" ca="1" si="1"/>
        <v>2.3665134864001743E-4</v>
      </c>
      <c r="I9" s="38">
        <f t="shared" ca="1" si="1"/>
        <v>2.3922364590784373E-4</v>
      </c>
      <c r="J9" s="38">
        <f t="shared" ca="1" si="1"/>
        <v>2.4179594317567E-4</v>
      </c>
      <c r="K9" s="39" cm="1">
        <f t="array" aca="1" ref="K9" ca="1">INDIRECT(CONCATENATE("'",HLOOKUP(K$1,$B$21:$E$23,3,FALSE),"'!",$B$25,ROW($A9)+5))*About!$A$27</f>
        <v>2.4436824044349629E-4</v>
      </c>
      <c r="L9" s="38">
        <f t="shared" ca="1" si="5"/>
        <v>2.4694053771132259E-4</v>
      </c>
      <c r="M9" s="38">
        <f t="shared" ca="1" si="2"/>
        <v>2.4951283497914883E-4</v>
      </c>
      <c r="N9" s="38">
        <f t="shared" ca="1" si="2"/>
        <v>2.5208513224697513E-4</v>
      </c>
      <c r="O9" s="38">
        <f t="shared" ca="1" si="2"/>
        <v>2.5465742951480137E-4</v>
      </c>
      <c r="P9" s="39" cm="1">
        <f t="array" aca="1" ref="P9" ca="1">INDIRECT(CONCATENATE("'",HLOOKUP(P$1,$B$21:$E$23,3,FALSE),"'!",$B$25,ROW($A9)+5))*About!$A$27</f>
        <v>2.5722972678262766E-4</v>
      </c>
      <c r="Q9" s="38" cm="1">
        <f t="array" aca="1" ref="Q9" ca="1">TREND($K9:$P9,$K$1:$P$1,Q$1)</f>
        <v>2.5980202405045342E-4</v>
      </c>
      <c r="R9" s="38" cm="1">
        <f t="array" aca="1" ref="R9" ca="1">TREND($K9:$P9,$K$1:$P$1,R$1)</f>
        <v>2.6237432131827939E-4</v>
      </c>
      <c r="S9" s="38" cm="1">
        <f t="array" aca="1" ref="S9" ca="1">TREND($K9:$P9,$K$1:$P$1,S$1)</f>
        <v>2.6494661858610623E-4</v>
      </c>
      <c r="T9" s="38" cm="1">
        <f t="array" aca="1" ref="T9" ca="1">TREND($K9:$P9,$K$1:$P$1,T$1)</f>
        <v>2.675189158539322E-4</v>
      </c>
      <c r="U9" s="38" cm="1">
        <f t="array" aca="1" ref="U9" ca="1">TREND($K9:$P9,$K$1:$P$1,U$1)</f>
        <v>2.7009121312175817E-4</v>
      </c>
      <c r="V9" s="38" cm="1">
        <f t="array" aca="1" ref="V9" ca="1">TREND($K9:$P9,$K$1:$P$1,V$1)</f>
        <v>2.7266351038958501E-4</v>
      </c>
      <c r="W9" s="38" cm="1">
        <f t="array" aca="1" ref="W9" ca="1">TREND($K9:$P9,$K$1:$P$1,W$1)</f>
        <v>2.7523580765741098E-4</v>
      </c>
      <c r="X9" s="38" cm="1">
        <f t="array" aca="1" ref="X9" ca="1">TREND($K9:$P9,$K$1:$P$1,X$1)</f>
        <v>2.7780810492523782E-4</v>
      </c>
      <c r="Y9" s="38" cm="1">
        <f t="array" aca="1" ref="Y9" ca="1">TREND($K9:$P9,$K$1:$P$1,Y$1)</f>
        <v>2.8038040219306379E-4</v>
      </c>
      <c r="Z9" s="38" cm="1">
        <f t="array" aca="1" ref="Z9" ca="1">TREND($K9:$P9,$K$1:$P$1,Z$1)</f>
        <v>2.8295269946088976E-4</v>
      </c>
      <c r="AA9" s="38" cm="1">
        <f t="array" aca="1" ref="AA9" ca="1">TREND($K9:$P9,$K$1:$P$1,AA$1)</f>
        <v>2.855249967287166E-4</v>
      </c>
      <c r="AB9" s="38" cm="1">
        <f t="array" aca="1" ref="AB9" ca="1">TREND($K9:$P9,$K$1:$P$1,AB$1)</f>
        <v>2.8809729399654257E-4</v>
      </c>
      <c r="AC9" s="38" cm="1">
        <f t="array" aca="1" ref="AC9" ca="1">TREND($K9:$P9,$K$1:$P$1,AC$1)</f>
        <v>2.9066959126436854E-4</v>
      </c>
      <c r="AD9" s="38" cm="1">
        <f t="array" aca="1" ref="AD9" ca="1">TREND($K9:$P9,$K$1:$P$1,AD$1)</f>
        <v>2.9324188853219538E-4</v>
      </c>
      <c r="AE9" s="38" cm="1">
        <f t="array" aca="1" ref="AE9" ca="1">TREND($K9:$P9,$K$1:$P$1,AE$1)</f>
        <v>2.9581418580002135E-4</v>
      </c>
      <c r="AF9" s="38" cm="1">
        <f t="array" aca="1" ref="AF9" ca="1">TREND($K9:$P9,$K$1:$P$1,AF$1)</f>
        <v>2.9838648306784732E-4</v>
      </c>
      <c r="AG9" s="38" cm="1">
        <f t="array" aca="1" ref="AG9" ca="1">TREND($K9:$P9,$K$1:$P$1,AG$1)</f>
        <v>3.0095878033567416E-4</v>
      </c>
      <c r="AH9" s="38" cm="1">
        <f t="array" aca="1" ref="AH9" ca="1">TREND($K9:$P9,$K$1:$P$1,AH$1)</f>
        <v>3.0353107760350013E-4</v>
      </c>
      <c r="AI9" s="38" cm="1">
        <f t="array" aca="1" ref="AI9" ca="1">TREND($K9:$P9,$K$1:$P$1,AI$1)</f>
        <v>3.061033748713261E-4</v>
      </c>
      <c r="AJ9" s="38" cm="1">
        <f t="array" aca="1" ref="AJ9" ca="1">TREND($K9:$P9,$K$1:$P$1,AJ$1)</f>
        <v>3.0867567213915294E-4</v>
      </c>
    </row>
    <row r="10" spans="1:36">
      <c r="A10" t="s">
        <v>19</v>
      </c>
      <c r="B10" s="39" cm="1">
        <f t="array" aca="1" ref="B10" ca="1">INDIRECT(CONCATENATE("'",HLOOKUP(B$1,$B$21:$E$23,3,FALSE),"'!",$B$25,ROW($A10)+5))*About!$A$27</f>
        <v>1.9292229508697073E-6</v>
      </c>
      <c r="C10" s="38">
        <f t="shared" ca="1" si="3"/>
        <v>1.9613766667175358E-6</v>
      </c>
      <c r="D10" s="38">
        <f t="shared" ca="1" si="0"/>
        <v>1.9935303825653644E-6</v>
      </c>
      <c r="E10" s="38">
        <f t="shared" ca="1" si="0"/>
        <v>2.0256840984131929E-6</v>
      </c>
      <c r="F10" s="39" cm="1">
        <f t="array" aca="1" ref="F10" ca="1">INDIRECT(CONCATENATE("'",HLOOKUP(F$1,$B$21:$E$23,3,FALSE),"'!",$B$25,ROW($A10)+5))*About!$A$27</f>
        <v>2.0578378142610214E-6</v>
      </c>
      <c r="G10" s="38">
        <f t="shared" ca="1" si="4"/>
        <v>2.0835607869392843E-6</v>
      </c>
      <c r="H10" s="38">
        <f t="shared" ca="1" si="1"/>
        <v>2.1092837596175471E-6</v>
      </c>
      <c r="I10" s="38">
        <f t="shared" ca="1" si="1"/>
        <v>2.1350067322958095E-6</v>
      </c>
      <c r="J10" s="38">
        <f t="shared" ca="1" si="1"/>
        <v>2.1607297049740723E-6</v>
      </c>
      <c r="K10" s="39" cm="1">
        <f t="array" aca="1" ref="K10" ca="1">INDIRECT(CONCATENATE("'",HLOOKUP(K$1,$B$21:$E$23,3,FALSE),"'!",$B$25,ROW($A10)+5))*About!$A$27</f>
        <v>2.1864526776523351E-6</v>
      </c>
      <c r="L10" s="38">
        <f t="shared" ca="1" si="5"/>
        <v>2.212175650330598E-6</v>
      </c>
      <c r="M10" s="38">
        <f t="shared" ca="1" si="2"/>
        <v>2.2378986230088608E-6</v>
      </c>
      <c r="N10" s="38">
        <f t="shared" ca="1" si="2"/>
        <v>2.2636215956871232E-6</v>
      </c>
      <c r="O10" s="38">
        <f t="shared" ca="1" si="2"/>
        <v>2.289344568365386E-6</v>
      </c>
      <c r="P10" s="39" cm="1">
        <f t="array" aca="1" ref="P10" ca="1">INDIRECT(CONCATENATE("'",HLOOKUP(P$1,$B$21:$E$23,3,FALSE),"'!",$B$25,ROW($A10)+5))*About!$A$27</f>
        <v>2.3150675410436488E-6</v>
      </c>
      <c r="Q10" s="38" cm="1">
        <f t="array" aca="1" ref="Q10" ca="1">TREND($K10:$P10,$K$1:$P$1,Q$1)</f>
        <v>2.340790513721907E-6</v>
      </c>
      <c r="R10" s="38" cm="1">
        <f t="array" aca="1" ref="R10" ca="1">TREND($K10:$P10,$K$1:$P$1,R$1)</f>
        <v>2.3665134864001664E-6</v>
      </c>
      <c r="S10" s="38" cm="1">
        <f t="array" aca="1" ref="S10" ca="1">TREND($K10:$P10,$K$1:$P$1,S$1)</f>
        <v>2.3922364590784327E-6</v>
      </c>
      <c r="T10" s="38" cm="1">
        <f t="array" aca="1" ref="T10" ca="1">TREND($K10:$P10,$K$1:$P$1,T$1)</f>
        <v>2.4179594317566921E-6</v>
      </c>
      <c r="U10" s="38" cm="1">
        <f t="array" aca="1" ref="U10" ca="1">TREND($K10:$P10,$K$1:$P$1,U$1)</f>
        <v>2.4436824044349583E-6</v>
      </c>
      <c r="V10" s="38" cm="1">
        <f t="array" aca="1" ref="V10" ca="1">TREND($K10:$P10,$K$1:$P$1,V$1)</f>
        <v>2.4694053771132178E-6</v>
      </c>
      <c r="W10" s="38" cm="1">
        <f t="array" aca="1" ref="W10" ca="1">TREND($K10:$P10,$K$1:$P$1,W$1)</f>
        <v>2.495128349791484E-6</v>
      </c>
      <c r="X10" s="38" cm="1">
        <f t="array" aca="1" ref="X10" ca="1">TREND($K10:$P10,$K$1:$P$1,X$1)</f>
        <v>2.5208513224697434E-6</v>
      </c>
      <c r="Y10" s="38" cm="1">
        <f t="array" aca="1" ref="Y10" ca="1">TREND($K10:$P10,$K$1:$P$1,Y$1)</f>
        <v>2.5465742951480096E-6</v>
      </c>
      <c r="Z10" s="38" cm="1">
        <f t="array" aca="1" ref="Z10" ca="1">TREND($K10:$P10,$K$1:$P$1,Z$1)</f>
        <v>2.5722972678262691E-6</v>
      </c>
      <c r="AA10" s="38" cm="1">
        <f t="array" aca="1" ref="AA10" ca="1">TREND($K10:$P10,$K$1:$P$1,AA$1)</f>
        <v>2.5980202405045353E-6</v>
      </c>
      <c r="AB10" s="38" cm="1">
        <f t="array" aca="1" ref="AB10" ca="1">TREND($K10:$P10,$K$1:$P$1,AB$1)</f>
        <v>2.6237432131827947E-6</v>
      </c>
      <c r="AC10" s="38" cm="1">
        <f t="array" aca="1" ref="AC10" ca="1">TREND($K10:$P10,$K$1:$P$1,AC$1)</f>
        <v>2.6494661858610609E-6</v>
      </c>
      <c r="AD10" s="38" cm="1">
        <f t="array" aca="1" ref="AD10" ca="1">TREND($K10:$P10,$K$1:$P$1,AD$1)</f>
        <v>2.6751891585393204E-6</v>
      </c>
      <c r="AE10" s="38" cm="1">
        <f t="array" aca="1" ref="AE10" ca="1">TREND($K10:$P10,$K$1:$P$1,AE$1)</f>
        <v>2.7009121312175866E-6</v>
      </c>
      <c r="AF10" s="38" cm="1">
        <f t="array" aca="1" ref="AF10" ca="1">TREND($K10:$P10,$K$1:$P$1,AF$1)</f>
        <v>2.726635103895846E-6</v>
      </c>
      <c r="AG10" s="38" cm="1">
        <f t="array" aca="1" ref="AG10" ca="1">TREND($K10:$P10,$K$1:$P$1,AG$1)</f>
        <v>2.7523580765741122E-6</v>
      </c>
      <c r="AH10" s="38" cm="1">
        <f t="array" aca="1" ref="AH10" ca="1">TREND($K10:$P10,$K$1:$P$1,AH$1)</f>
        <v>2.7780810492523717E-6</v>
      </c>
      <c r="AI10" s="38" cm="1">
        <f t="array" aca="1" ref="AI10" ca="1">TREND($K10:$P10,$K$1:$P$1,AI$1)</f>
        <v>2.8038040219306311E-6</v>
      </c>
      <c r="AJ10" s="38" cm="1">
        <f t="array" aca="1" ref="AJ10" ca="1">TREND($K10:$P10,$K$1:$P$1,AJ$1)</f>
        <v>2.8295269946088973E-6</v>
      </c>
    </row>
    <row r="11" spans="1:36">
      <c r="A11" t="s">
        <v>20</v>
      </c>
      <c r="B11" s="39" cm="1">
        <f t="array" aca="1" ref="B11" ca="1">INDIRECT(CONCATENATE("'",HLOOKUP(B$1,$B$21:$E$23,3,FALSE),"'!",$B$25,ROW($A11)+5))*About!$A$27</f>
        <v>1.8006080874783934E-6</v>
      </c>
      <c r="C11" s="38">
        <f t="shared" ca="1" si="3"/>
        <v>1.8327618033262219E-6</v>
      </c>
      <c r="D11" s="38">
        <f t="shared" ca="1" si="0"/>
        <v>1.8649155191740502E-6</v>
      </c>
      <c r="E11" s="38">
        <f t="shared" ca="1" si="0"/>
        <v>1.8970692350218788E-6</v>
      </c>
      <c r="F11" s="39" cm="1">
        <f t="array" aca="1" ref="F11" ca="1">INDIRECT(CONCATENATE("'",HLOOKUP(F$1,$B$21:$E$23,3,FALSE),"'!",$B$25,ROW($A11)+5))*About!$A$27</f>
        <v>1.9292229508697073E-6</v>
      </c>
      <c r="G11" s="38">
        <f t="shared" ca="1" si="4"/>
        <v>1.980668896226233E-6</v>
      </c>
      <c r="H11" s="38">
        <f t="shared" ca="1" si="1"/>
        <v>2.0321148415827586E-6</v>
      </c>
      <c r="I11" s="38">
        <f t="shared" ca="1" si="1"/>
        <v>2.0835607869392838E-6</v>
      </c>
      <c r="J11" s="38">
        <f t="shared" ca="1" si="1"/>
        <v>2.1350067322958095E-6</v>
      </c>
      <c r="K11" s="39" cm="1">
        <f t="array" aca="1" ref="K11" ca="1">INDIRECT(CONCATENATE("'",HLOOKUP(K$1,$B$21:$E$23,3,FALSE),"'!",$B$25,ROW($A11)+5))*About!$A$27</f>
        <v>2.1864526776523351E-6</v>
      </c>
      <c r="L11" s="38">
        <f t="shared" ca="1" si="5"/>
        <v>2.212175650330598E-6</v>
      </c>
      <c r="M11" s="38">
        <f t="shared" ca="1" si="2"/>
        <v>2.2378986230088608E-6</v>
      </c>
      <c r="N11" s="38">
        <f t="shared" ca="1" si="2"/>
        <v>2.2636215956871232E-6</v>
      </c>
      <c r="O11" s="38">
        <f t="shared" ca="1" si="2"/>
        <v>2.289344568365386E-6</v>
      </c>
      <c r="P11" s="39" cm="1">
        <f t="array" aca="1" ref="P11" ca="1">INDIRECT(CONCATENATE("'",HLOOKUP(P$1,$B$21:$E$23,3,FALSE),"'!",$B$25,ROW($A11)+5))*About!$A$27</f>
        <v>2.3150675410436488E-6</v>
      </c>
      <c r="Q11" s="38" cm="1">
        <f t="array" aca="1" ref="Q11" ca="1">TREND($K11:$P11,$K$1:$P$1,Q$1)</f>
        <v>2.340790513721907E-6</v>
      </c>
      <c r="R11" s="38" cm="1">
        <f t="array" aca="1" ref="R11" ca="1">TREND($K11:$P11,$K$1:$P$1,R$1)</f>
        <v>2.3665134864001664E-6</v>
      </c>
      <c r="S11" s="38" cm="1">
        <f t="array" aca="1" ref="S11" ca="1">TREND($K11:$P11,$K$1:$P$1,S$1)</f>
        <v>2.3922364590784327E-6</v>
      </c>
      <c r="T11" s="38" cm="1">
        <f t="array" aca="1" ref="T11" ca="1">TREND($K11:$P11,$K$1:$P$1,T$1)</f>
        <v>2.4179594317566921E-6</v>
      </c>
      <c r="U11" s="38" cm="1">
        <f t="array" aca="1" ref="U11" ca="1">TREND($K11:$P11,$K$1:$P$1,U$1)</f>
        <v>2.4436824044349583E-6</v>
      </c>
      <c r="V11" s="38" cm="1">
        <f t="array" aca="1" ref="V11" ca="1">TREND($K11:$P11,$K$1:$P$1,V$1)</f>
        <v>2.4694053771132178E-6</v>
      </c>
      <c r="W11" s="38" cm="1">
        <f t="array" aca="1" ref="W11" ca="1">TREND($K11:$P11,$K$1:$P$1,W$1)</f>
        <v>2.495128349791484E-6</v>
      </c>
      <c r="X11" s="38" cm="1">
        <f t="array" aca="1" ref="X11" ca="1">TREND($K11:$P11,$K$1:$P$1,X$1)</f>
        <v>2.5208513224697434E-6</v>
      </c>
      <c r="Y11" s="38" cm="1">
        <f t="array" aca="1" ref="Y11" ca="1">TREND($K11:$P11,$K$1:$P$1,Y$1)</f>
        <v>2.5465742951480096E-6</v>
      </c>
      <c r="Z11" s="38" cm="1">
        <f t="array" aca="1" ref="Z11" ca="1">TREND($K11:$P11,$K$1:$P$1,Z$1)</f>
        <v>2.5722972678262691E-6</v>
      </c>
      <c r="AA11" s="38" cm="1">
        <f t="array" aca="1" ref="AA11" ca="1">TREND($K11:$P11,$K$1:$P$1,AA$1)</f>
        <v>2.5980202405045353E-6</v>
      </c>
      <c r="AB11" s="38" cm="1">
        <f t="array" aca="1" ref="AB11" ca="1">TREND($K11:$P11,$K$1:$P$1,AB$1)</f>
        <v>2.6237432131827947E-6</v>
      </c>
      <c r="AC11" s="38" cm="1">
        <f t="array" aca="1" ref="AC11" ca="1">TREND($K11:$P11,$K$1:$P$1,AC$1)</f>
        <v>2.6494661858610609E-6</v>
      </c>
      <c r="AD11" s="38" cm="1">
        <f t="array" aca="1" ref="AD11" ca="1">TREND($K11:$P11,$K$1:$P$1,AD$1)</f>
        <v>2.6751891585393204E-6</v>
      </c>
      <c r="AE11" s="38" cm="1">
        <f t="array" aca="1" ref="AE11" ca="1">TREND($K11:$P11,$K$1:$P$1,AE$1)</f>
        <v>2.7009121312175866E-6</v>
      </c>
      <c r="AF11" s="38" cm="1">
        <f t="array" aca="1" ref="AF11" ca="1">TREND($K11:$P11,$K$1:$P$1,AF$1)</f>
        <v>2.726635103895846E-6</v>
      </c>
      <c r="AG11" s="38" cm="1">
        <f t="array" aca="1" ref="AG11" ca="1">TREND($K11:$P11,$K$1:$P$1,AG$1)</f>
        <v>2.7523580765741122E-6</v>
      </c>
      <c r="AH11" s="38" cm="1">
        <f t="array" aca="1" ref="AH11" ca="1">TREND($K11:$P11,$K$1:$P$1,AH$1)</f>
        <v>2.7780810492523717E-6</v>
      </c>
      <c r="AI11" s="38" cm="1">
        <f t="array" aca="1" ref="AI11" ca="1">TREND($K11:$P11,$K$1:$P$1,AI$1)</f>
        <v>2.8038040219306311E-6</v>
      </c>
      <c r="AJ11" s="38" cm="1">
        <f t="array" aca="1" ref="AJ11" ca="1">TREND($K11:$P11,$K$1:$P$1,AJ$1)</f>
        <v>2.8295269946088973E-6</v>
      </c>
    </row>
    <row r="12" spans="1:36">
      <c r="A12" t="s">
        <v>111</v>
      </c>
      <c r="B12" s="40">
        <f ca="1">SUM(INDIRECT(CONCATENATE("'",HLOOKUP(B$1,$B$21:$E$23,3,FALSE),"'!",$B$25,ROW($A12)+5,":",$B$25,ROW($A12)+6)))*About!$A$27</f>
        <v>8.5400269291832379E-6</v>
      </c>
      <c r="C12" s="38">
        <f t="shared" ca="1" si="3"/>
        <v>8.6493495630658558E-6</v>
      </c>
      <c r="D12" s="38">
        <f t="shared" ca="1" si="0"/>
        <v>8.758672196948472E-6</v>
      </c>
      <c r="E12" s="38">
        <f t="shared" ca="1" si="0"/>
        <v>8.8679948308310881E-6</v>
      </c>
      <c r="F12" s="40">
        <f ca="1">SUM(INDIRECT(CONCATENATE("'",HLOOKUP(F$1,$B$21:$E$23,3,FALSE),"'!",$B$25,ROW($A12)+5,":",$B$25,ROW($A12)+6)))*About!$A$27</f>
        <v>8.977317464713706E-6</v>
      </c>
      <c r="G12" s="38">
        <f t="shared" ca="1" si="4"/>
        <v>9.1213661117119778E-6</v>
      </c>
      <c r="H12" s="38">
        <f t="shared" ca="1" si="1"/>
        <v>9.2654147587102496E-6</v>
      </c>
      <c r="I12" s="38">
        <f t="shared" ca="1" si="1"/>
        <v>9.4094634057085198E-6</v>
      </c>
      <c r="J12" s="38">
        <f t="shared" ca="1" si="1"/>
        <v>9.5535120527067916E-6</v>
      </c>
      <c r="K12" s="40">
        <f ca="1">SUM(INDIRECT(CONCATENATE("'",HLOOKUP(K$1,$B$21:$E$23,3,FALSE),"'!",$B$25,ROW($A12)+5,":",$B$25,ROW($A12)+6)))*About!$A$27</f>
        <v>9.6975606997050634E-6</v>
      </c>
      <c r="L12" s="38">
        <f t="shared" ca="1" si="5"/>
        <v>9.8647600221137718E-6</v>
      </c>
      <c r="M12" s="38">
        <f t="shared" ca="1" si="2"/>
        <v>1.0031959344522478E-5</v>
      </c>
      <c r="N12" s="38">
        <f t="shared" ca="1" si="2"/>
        <v>1.0199158666931187E-5</v>
      </c>
      <c r="O12" s="38">
        <f t="shared" ca="1" si="2"/>
        <v>1.0366357989339894E-5</v>
      </c>
      <c r="P12" s="40">
        <f ca="1">SUM(INDIRECT(CONCATENATE("'",HLOOKUP(P$1,$B$21:$E$23,3,FALSE),"'!",$B$25,ROW($A12)+5,":",$B$25,ROW($A12)+6)))*About!$A$27</f>
        <v>1.0533557311748602E-5</v>
      </c>
      <c r="Q12" s="38" cm="1">
        <f t="array" aca="1" ref="Q12" ca="1">TREND($K12:$P12,$K$1:$P$1,Q$1)</f>
        <v>1.0700756634157336E-5</v>
      </c>
      <c r="R12" s="38" cm="1">
        <f t="array" aca="1" ref="R12" ca="1">TREND($K12:$P12,$K$1:$P$1,R$1)</f>
        <v>1.0867955956566039E-5</v>
      </c>
      <c r="S12" s="38" cm="1">
        <f t="array" aca="1" ref="S12" ca="1">TREND($K12:$P12,$K$1:$P$1,S$1)</f>
        <v>1.1035155278974742E-5</v>
      </c>
      <c r="T12" s="38" cm="1">
        <f t="array" aca="1" ref="T12" ca="1">TREND($K12:$P12,$K$1:$P$1,T$1)</f>
        <v>1.1202354601383446E-5</v>
      </c>
      <c r="U12" s="38" cm="1">
        <f t="array" aca="1" ref="U12" ca="1">TREND($K12:$P12,$K$1:$P$1,U$1)</f>
        <v>1.1369553923792149E-5</v>
      </c>
      <c r="V12" s="38" cm="1">
        <f t="array" aca="1" ref="V12" ca="1">TREND($K12:$P12,$K$1:$P$1,V$1)</f>
        <v>1.1536753246200852E-5</v>
      </c>
      <c r="W12" s="38" cm="1">
        <f t="array" aca="1" ref="W12" ca="1">TREND($K12:$P12,$K$1:$P$1,W$1)</f>
        <v>1.1703952568609555E-5</v>
      </c>
      <c r="X12" s="38" cm="1">
        <f t="array" aca="1" ref="X12" ca="1">TREND($K12:$P12,$K$1:$P$1,X$1)</f>
        <v>1.1871151891018259E-5</v>
      </c>
      <c r="Y12" s="38" cm="1">
        <f t="array" aca="1" ref="Y12" ca="1">TREND($K12:$P12,$K$1:$P$1,Y$1)</f>
        <v>1.2038351213426962E-5</v>
      </c>
      <c r="Z12" s="38" cm="1">
        <f t="array" aca="1" ref="Z12" ca="1">TREND($K12:$P12,$K$1:$P$1,Z$1)</f>
        <v>1.2205550535835665E-5</v>
      </c>
      <c r="AA12" s="38" cm="1">
        <f t="array" aca="1" ref="AA12" ca="1">TREND($K12:$P12,$K$1:$P$1,AA$1)</f>
        <v>1.2372749858244369E-5</v>
      </c>
      <c r="AB12" s="38" cm="1">
        <f t="array" aca="1" ref="AB12" ca="1">TREND($K12:$P12,$K$1:$P$1,AB$1)</f>
        <v>1.2539949180653126E-5</v>
      </c>
      <c r="AC12" s="38" cm="1">
        <f t="array" aca="1" ref="AC12" ca="1">TREND($K12:$P12,$K$1:$P$1,AC$1)</f>
        <v>1.2707148503061829E-5</v>
      </c>
      <c r="AD12" s="38" cm="1">
        <f t="array" aca="1" ref="AD12" ca="1">TREND($K12:$P12,$K$1:$P$1,AD$1)</f>
        <v>1.2874347825470533E-5</v>
      </c>
      <c r="AE12" s="38" cm="1">
        <f t="array" aca="1" ref="AE12" ca="1">TREND($K12:$P12,$K$1:$P$1,AE$1)</f>
        <v>1.3041547147879236E-5</v>
      </c>
      <c r="AF12" s="38" cm="1">
        <f t="array" aca="1" ref="AF12" ca="1">TREND($K12:$P12,$K$1:$P$1,AF$1)</f>
        <v>1.3208746470287939E-5</v>
      </c>
      <c r="AG12" s="38" cm="1">
        <f t="array" aca="1" ref="AG12" ca="1">TREND($K12:$P12,$K$1:$P$1,AG$1)</f>
        <v>1.3375945792696642E-5</v>
      </c>
      <c r="AH12" s="38" cm="1">
        <f t="array" aca="1" ref="AH12" ca="1">TREND($K12:$P12,$K$1:$P$1,AH$1)</f>
        <v>1.3543145115105346E-5</v>
      </c>
      <c r="AI12" s="38" cm="1">
        <f t="array" aca="1" ref="AI12" ca="1">TREND($K12:$P12,$K$1:$P$1,AI$1)</f>
        <v>1.3710344437514049E-5</v>
      </c>
      <c r="AJ12" s="38" cm="1">
        <f t="array" aca="1" ref="AJ12" ca="1">TREND($K12:$P12,$K$1:$P$1,AJ$1)</f>
        <v>1.3877543759922752E-5</v>
      </c>
    </row>
    <row r="16" spans="1:36">
      <c r="A16" s="22" t="s">
        <v>124</v>
      </c>
      <c r="B16" s="23"/>
      <c r="C16" s="23"/>
      <c r="D16" s="23"/>
    </row>
    <row r="17" spans="1:5">
      <c r="A17" t="s">
        <v>112</v>
      </c>
      <c r="B17" t="str" cm="1">
        <f t="array" aca="1" ref="B17" ca="1">MID(CELL("filename",A17),FIND("]",CELL("filename",A17))+1,255)</f>
        <v>HOIpTP-electricity-NOx</v>
      </c>
    </row>
    <row r="18" spans="1:5">
      <c r="A18" t="s">
        <v>113</v>
      </c>
      <c r="B18" t="str">
        <f ca="1">RIGHT(B17,LEN(B17)-7)</f>
        <v>electricity-NOx</v>
      </c>
    </row>
    <row r="19" spans="1:5">
      <c r="A19" t="s">
        <v>114</v>
      </c>
      <c r="B19" t="str">
        <f ca="1">LEFT(B18,FIND("-",B18)-1)</f>
        <v>electricity</v>
      </c>
    </row>
    <row r="20" spans="1:5">
      <c r="A20" t="s">
        <v>121</v>
      </c>
      <c r="B20" t="str">
        <f ca="1">VLOOKUP($B$19,Mappings!$A$22:$B$26,COLUMN(Mappings!$B$21),FALSE)</f>
        <v>electricity generating units</v>
      </c>
    </row>
    <row r="21" spans="1:5">
      <c r="A21" s="28"/>
      <c r="B21" s="29">
        <v>2016</v>
      </c>
      <c r="C21" s="29">
        <v>2020</v>
      </c>
      <c r="D21" s="29">
        <v>2025</v>
      </c>
      <c r="E21" s="30">
        <v>2030</v>
      </c>
    </row>
    <row r="22" spans="1:5">
      <c r="A22" s="31" t="s">
        <v>129</v>
      </c>
      <c r="B22" s="32">
        <f ca="1">VLOOKUP($B$20,Mappings!$A$3:$E$19,COLUMN(Mappings!B$2),FALSE)</f>
        <v>16</v>
      </c>
      <c r="C22" s="32">
        <f ca="1">VLOOKUP($B$20,Mappings!$A$3:$E$19,COLUMN(Mappings!C$2),FALSE)</f>
        <v>33</v>
      </c>
      <c r="D22" s="32">
        <f ca="1">VLOOKUP($B$20,Mappings!$A$3:$E$19,COLUMN(Mappings!D$2),FALSE)</f>
        <v>50</v>
      </c>
      <c r="E22" s="33">
        <f ca="1">VLOOKUP($B$20,Mappings!$A$3:$E$19,COLUMN(Mappings!E$2),FALSE)</f>
        <v>67</v>
      </c>
    </row>
    <row r="23" spans="1:5">
      <c r="A23" s="34" t="s">
        <v>112</v>
      </c>
      <c r="B23" s="35" t="str">
        <f ca="1">CONCATENATE("Table ",B22)</f>
        <v>Table 16</v>
      </c>
      <c r="C23" s="35" t="str">
        <f ca="1">CONCATENATE("Table ",C22)</f>
        <v>Table 33</v>
      </c>
      <c r="D23" s="35" t="str">
        <f ca="1">CONCATENATE("Table ",D22)</f>
        <v>Table 50</v>
      </c>
      <c r="E23" s="36" t="str">
        <f ca="1">CONCATENATE("Table ",E22)</f>
        <v>Table 67</v>
      </c>
    </row>
    <row r="24" spans="1:5">
      <c r="A24" t="s">
        <v>115</v>
      </c>
      <c r="B24" t="str">
        <f ca="1">REPLACE(B18,1,FIND("-",B18),"")</f>
        <v>NOx</v>
      </c>
    </row>
    <row r="25" spans="1:5">
      <c r="A25" t="s">
        <v>123</v>
      </c>
      <c r="B25" s="2" t="str">
        <f ca="1">VLOOKUP($B$24,Mappings!$A$29:$B$31,COLUMN(Mappings!$B$29),FALSE)</f>
        <v>B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9D416-F1C2-4865-9B2C-C9DD91B44AE4}">
  <sheetPr>
    <tabColor theme="4" tint="-0.249977111117893"/>
  </sheetPr>
  <dimension ref="A1:AJ25"/>
  <sheetViews>
    <sheetView workbookViewId="0"/>
  </sheetViews>
  <sheetFormatPr baseColWidth="10" defaultColWidth="8.83203125" defaultRowHeight="15"/>
  <cols>
    <col min="1" max="1" width="33.83203125" customWidth="1"/>
  </cols>
  <sheetData>
    <row r="1" spans="1:36" s="1" customFormat="1" ht="16">
      <c r="A1" s="27" t="s">
        <v>128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t="s">
        <v>7</v>
      </c>
      <c r="B2" s="37" cm="1">
        <f t="array" aca="1" ref="B2" ca="1">INDIRECT(CONCATENATE("'",HLOOKUP(B$1,$B$21:$E$23,3,FALSE),"'!",$B$25,ROW($A2)+3))*About!$A$27</f>
        <v>2.0578378142610212E-4</v>
      </c>
      <c r="C2" s="38">
        <f ca="1">$B2+($F2-$B2)*(C$1-$B$1)/($F$1-$B$1)</f>
        <v>2.0578378142610212E-4</v>
      </c>
      <c r="D2" s="38">
        <f t="shared" ref="D2:E12" ca="1" si="0">$B2+($F2-$B2)*(D$1-$B$1)/($F$1-$B$1)</f>
        <v>2.0578378142610212E-4</v>
      </c>
      <c r="E2" s="38">
        <f t="shared" ca="1" si="0"/>
        <v>2.0578378142610212E-4</v>
      </c>
      <c r="F2" s="37" cm="1">
        <f t="array" aca="1" ref="F2" ca="1">INDIRECT(CONCATENATE("'",HLOOKUP(F$1,$B$21:$E$23,3,FALSE),"'!",$B$25,ROW($A2)+3))*About!$A$27</f>
        <v>2.0578378142610212E-4</v>
      </c>
      <c r="G2" s="38">
        <f ca="1">$F2+($K2-$F2)*(G$1-$F$1)/($K$1-$F$1)</f>
        <v>2.0835607869392839E-4</v>
      </c>
      <c r="H2" s="38">
        <f t="shared" ref="H2:J12" ca="1" si="1">$F2+($K2-$F2)*(H$1-$F$1)/($K$1-$F$1)</f>
        <v>2.1092837596175469E-4</v>
      </c>
      <c r="I2" s="38">
        <f t="shared" ca="1" si="1"/>
        <v>2.1350067322958096E-4</v>
      </c>
      <c r="J2" s="38">
        <f t="shared" ca="1" si="1"/>
        <v>2.1607297049740725E-4</v>
      </c>
      <c r="K2" s="37" cm="1">
        <f t="array" aca="1" ref="K2" ca="1">INDIRECT(CONCATENATE("'",HLOOKUP(K$1,$B$21:$E$23,3,FALSE),"'!",$B$25,ROW($A2)+3))*About!$A$27</f>
        <v>2.1864526776523352E-4</v>
      </c>
      <c r="L2" s="38">
        <f ca="1">$K2+($P2-$K2)*(L$1-$K$1)/($P$1-$K$1)</f>
        <v>2.2121756503305979E-4</v>
      </c>
      <c r="M2" s="38">
        <f t="shared" ref="M2:O12" ca="1" si="2">$K2+($P2-$K2)*(M$1-$K$1)/($P$1-$K$1)</f>
        <v>2.2378986230088606E-4</v>
      </c>
      <c r="N2" s="38">
        <f t="shared" ca="1" si="2"/>
        <v>2.2636215956871233E-4</v>
      </c>
      <c r="O2" s="38">
        <f t="shared" ca="1" si="2"/>
        <v>2.289344568365386E-4</v>
      </c>
      <c r="P2" s="37" cm="1">
        <f t="array" aca="1" ref="P2" ca="1">INDIRECT(CONCATENATE("'",HLOOKUP(P$1,$B$21:$E$23,3,FALSE),"'!",$B$25,ROW($A2)+3))*About!$A$27</f>
        <v>2.3150675410436487E-4</v>
      </c>
      <c r="Q2" s="38" cm="1">
        <f t="array" aca="1" ref="Q2" ca="1">TREND($K2:$P2,$K$1:$P$1,Q$1)</f>
        <v>2.3407905137219111E-4</v>
      </c>
      <c r="R2" s="38" cm="1">
        <f t="array" aca="1" ref="R2" ca="1">TREND($K2:$P2,$K$1:$P$1,R$1)</f>
        <v>2.3665134864001708E-4</v>
      </c>
      <c r="S2" s="38" cm="1">
        <f t="array" aca="1" ref="S2" ca="1">TREND($K2:$P2,$K$1:$P$1,S$1)</f>
        <v>2.3922364590784392E-4</v>
      </c>
      <c r="T2" s="38" cm="1">
        <f t="array" aca="1" ref="T2" ca="1">TREND($K2:$P2,$K$1:$P$1,T$1)</f>
        <v>2.4179594317566989E-4</v>
      </c>
      <c r="U2" s="38" cm="1">
        <f t="array" aca="1" ref="U2" ca="1">TREND($K2:$P2,$K$1:$P$1,U$1)</f>
        <v>2.4436824044349673E-4</v>
      </c>
      <c r="V2" s="38" cm="1">
        <f t="array" aca="1" ref="V2" ca="1">TREND($K2:$P2,$K$1:$P$1,V$1)</f>
        <v>2.469405377113227E-4</v>
      </c>
      <c r="W2" s="38" cm="1">
        <f t="array" aca="1" ref="W2" ca="1">TREND($K2:$P2,$K$1:$P$1,W$1)</f>
        <v>2.4951283497914867E-4</v>
      </c>
      <c r="X2" s="38" cm="1">
        <f t="array" aca="1" ref="X2" ca="1">TREND($K2:$P2,$K$1:$P$1,X$1)</f>
        <v>2.5208513224697551E-4</v>
      </c>
      <c r="Y2" s="38" cm="1">
        <f t="array" aca="1" ref="Y2" ca="1">TREND($K2:$P2,$K$1:$P$1,Y$1)</f>
        <v>2.5465742951480148E-4</v>
      </c>
      <c r="Z2" s="38" cm="1">
        <f t="array" aca="1" ref="Z2" ca="1">TREND($K2:$P2,$K$1:$P$1,Z$1)</f>
        <v>2.5722972678262745E-4</v>
      </c>
      <c r="AA2" s="38" cm="1">
        <f t="array" aca="1" ref="AA2" ca="1">TREND($K2:$P2,$K$1:$P$1,AA$1)</f>
        <v>2.5980202405045429E-4</v>
      </c>
      <c r="AB2" s="38" cm="1">
        <f t="array" aca="1" ref="AB2" ca="1">TREND($K2:$P2,$K$1:$P$1,AB$1)</f>
        <v>2.6237432131828026E-4</v>
      </c>
      <c r="AC2" s="38" cm="1">
        <f t="array" aca="1" ref="AC2" ca="1">TREND($K2:$P2,$K$1:$P$1,AC$1)</f>
        <v>2.6494661858610623E-4</v>
      </c>
      <c r="AD2" s="38" cm="1">
        <f t="array" aca="1" ref="AD2" ca="1">TREND($K2:$P2,$K$1:$P$1,AD$1)</f>
        <v>2.6751891585393307E-4</v>
      </c>
      <c r="AE2" s="38" cm="1">
        <f t="array" aca="1" ref="AE2" ca="1">TREND($K2:$P2,$K$1:$P$1,AE$1)</f>
        <v>2.7009121312175904E-4</v>
      </c>
      <c r="AF2" s="38" cm="1">
        <f t="array" aca="1" ref="AF2" ca="1">TREND($K2:$P2,$K$1:$P$1,AF$1)</f>
        <v>2.7266351038958501E-4</v>
      </c>
      <c r="AG2" s="38" cm="1">
        <f t="array" aca="1" ref="AG2" ca="1">TREND($K2:$P2,$K$1:$P$1,AG$1)</f>
        <v>2.7523580765741185E-4</v>
      </c>
      <c r="AH2" s="38" cm="1">
        <f t="array" aca="1" ref="AH2" ca="1">TREND($K2:$P2,$K$1:$P$1,AH$1)</f>
        <v>2.7780810492523782E-4</v>
      </c>
      <c r="AI2" s="38" cm="1">
        <f t="array" aca="1" ref="AI2" ca="1">TREND($K2:$P2,$K$1:$P$1,AI$1)</f>
        <v>2.8038040219306379E-4</v>
      </c>
      <c r="AJ2" s="38" cm="1">
        <f t="array" aca="1" ref="AJ2" ca="1">TREND($K2:$P2,$K$1:$P$1,AJ$1)</f>
        <v>2.8295269946089063E-4</v>
      </c>
    </row>
    <row r="3" spans="1:36">
      <c r="A3" t="s">
        <v>13</v>
      </c>
      <c r="B3" s="39" cm="1">
        <f t="array" aca="1" ref="B3" ca="1">INDIRECT(CONCATENATE("'",HLOOKUP(B$1,$B$21:$E$23,3,FALSE),"'!",$B$25,ROW($A3)+5))*About!$A$27</f>
        <v>1.1318107978435618E-4</v>
      </c>
      <c r="C3" s="38">
        <f t="shared" ref="C3:C12" ca="1" si="3">$B3+($F3-$B3)*(C$1-$B$1)/($F$1-$B$1)</f>
        <v>1.1414569125979104E-4</v>
      </c>
      <c r="D3" s="38">
        <f t="shared" ca="1" si="0"/>
        <v>1.1511030273522589E-4</v>
      </c>
      <c r="E3" s="38">
        <f t="shared" ca="1" si="0"/>
        <v>1.1607491421066073E-4</v>
      </c>
      <c r="F3" s="39" cm="1">
        <f t="array" aca="1" ref="F3" ca="1">INDIRECT(CONCATENATE("'",HLOOKUP(F$1,$B$21:$E$23,3,FALSE),"'!",$B$25,ROW($A3)+5))*About!$A$27</f>
        <v>1.1703952568609559E-4</v>
      </c>
      <c r="G3" s="38">
        <f t="shared" ref="G3:G12" ca="1" si="4">$F3+($K3-$F3)*(G$1-$F$1)/($K$1-$F$1)</f>
        <v>1.1781121486644347E-4</v>
      </c>
      <c r="H3" s="38">
        <f t="shared" ca="1" si="1"/>
        <v>1.1858290404679135E-4</v>
      </c>
      <c r="I3" s="38">
        <f t="shared" ca="1" si="1"/>
        <v>1.1935459322713924E-4</v>
      </c>
      <c r="J3" s="38">
        <f t="shared" ca="1" si="1"/>
        <v>1.2012628240748712E-4</v>
      </c>
      <c r="K3" s="39" cm="1">
        <f t="array" aca="1" ref="K3" ca="1">INDIRECT(CONCATENATE("'",HLOOKUP(K$1,$B$21:$E$23,3,FALSE),"'!",$B$25,ROW($A3)+5))*About!$A$27</f>
        <v>1.20897971587835E-4</v>
      </c>
      <c r="L3" s="38">
        <f t="shared" ref="L3:L12" ca="1" si="5">$K3+($P3-$K3)*(L$1-$K$1)/($P$1-$K$1)</f>
        <v>1.2192689049496551E-4</v>
      </c>
      <c r="M3" s="38">
        <f t="shared" ca="1" si="2"/>
        <v>1.2295580940209602E-4</v>
      </c>
      <c r="N3" s="38">
        <f t="shared" ca="1" si="2"/>
        <v>1.2398472830922651E-4</v>
      </c>
      <c r="O3" s="38">
        <f t="shared" ca="1" si="2"/>
        <v>1.2501364721635702E-4</v>
      </c>
      <c r="P3" s="39" cm="1">
        <f t="array" aca="1" ref="P3" ca="1">INDIRECT(CONCATENATE("'",HLOOKUP(P$1,$B$21:$E$23,3,FALSE),"'!",$B$25,ROW($A3)+5))*About!$A$27</f>
        <v>1.2604256612348754E-4</v>
      </c>
      <c r="Q3" s="38" cm="1">
        <f t="array" aca="1" ref="Q3" ca="1">TREND($K3:$P3,$K$1:$P$1,Q$1)</f>
        <v>1.270714850306184E-4</v>
      </c>
      <c r="R3" s="38" cm="1">
        <f t="array" aca="1" ref="R3" ca="1">TREND($K3:$P3,$K$1:$P$1,R$1)</f>
        <v>1.2810040393774862E-4</v>
      </c>
      <c r="S3" s="38" cm="1">
        <f t="array" aca="1" ref="S3" ca="1">TREND($K3:$P3,$K$1:$P$1,S$1)</f>
        <v>1.2912932284487927E-4</v>
      </c>
      <c r="T3" s="38" cm="1">
        <f t="array" aca="1" ref="T3" ca="1">TREND($K3:$P3,$K$1:$P$1,T$1)</f>
        <v>1.3015824175200991E-4</v>
      </c>
      <c r="U3" s="38" cm="1">
        <f t="array" aca="1" ref="U3" ca="1">TREND($K3:$P3,$K$1:$P$1,U$1)</f>
        <v>1.3118716065914013E-4</v>
      </c>
      <c r="V3" s="38" cm="1">
        <f t="array" aca="1" ref="V3" ca="1">TREND($K3:$P3,$K$1:$P$1,V$1)</f>
        <v>1.3221607956627078E-4</v>
      </c>
      <c r="W3" s="38" cm="1">
        <f t="array" aca="1" ref="W3" ca="1">TREND($K3:$P3,$K$1:$P$1,W$1)</f>
        <v>1.3324499847340143E-4</v>
      </c>
      <c r="X3" s="38" cm="1">
        <f t="array" aca="1" ref="X3" ca="1">TREND($K3:$P3,$K$1:$P$1,X$1)</f>
        <v>1.3427391738053164E-4</v>
      </c>
      <c r="Y3" s="38" cm="1">
        <f t="array" aca="1" ref="Y3" ca="1">TREND($K3:$P3,$K$1:$P$1,Y$1)</f>
        <v>1.3530283628766229E-4</v>
      </c>
      <c r="Z3" s="38" cm="1">
        <f t="array" aca="1" ref="Z3" ca="1">TREND($K3:$P3,$K$1:$P$1,Z$1)</f>
        <v>1.3633175519479294E-4</v>
      </c>
      <c r="AA3" s="38" cm="1">
        <f t="array" aca="1" ref="AA3" ca="1">TREND($K3:$P3,$K$1:$P$1,AA$1)</f>
        <v>1.3736067410192315E-4</v>
      </c>
      <c r="AB3" s="38" cm="1">
        <f t="array" aca="1" ref="AB3" ca="1">TREND($K3:$P3,$K$1:$P$1,AB$1)</f>
        <v>1.383895930090538E-4</v>
      </c>
      <c r="AC3" s="38" cm="1">
        <f t="array" aca="1" ref="AC3" ca="1">TREND($K3:$P3,$K$1:$P$1,AC$1)</f>
        <v>1.3941851191618445E-4</v>
      </c>
      <c r="AD3" s="38" cm="1">
        <f t="array" aca="1" ref="AD3" ca="1">TREND($K3:$P3,$K$1:$P$1,AD$1)</f>
        <v>1.4044743082331466E-4</v>
      </c>
      <c r="AE3" s="38" cm="1">
        <f t="array" aca="1" ref="AE3" ca="1">TREND($K3:$P3,$K$1:$P$1,AE$1)</f>
        <v>1.4147634973044531E-4</v>
      </c>
      <c r="AF3" s="38" cm="1">
        <f t="array" aca="1" ref="AF3" ca="1">TREND($K3:$P3,$K$1:$P$1,AF$1)</f>
        <v>1.4250526863757596E-4</v>
      </c>
      <c r="AG3" s="38" cm="1">
        <f t="array" aca="1" ref="AG3" ca="1">TREND($K3:$P3,$K$1:$P$1,AG$1)</f>
        <v>1.4353418754470618E-4</v>
      </c>
      <c r="AH3" s="38" cm="1">
        <f t="array" aca="1" ref="AH3" ca="1">TREND($K3:$P3,$K$1:$P$1,AH$1)</f>
        <v>1.4456310645183683E-4</v>
      </c>
      <c r="AI3" s="38" cm="1">
        <f t="array" aca="1" ref="AI3" ca="1">TREND($K3:$P3,$K$1:$P$1,AI$1)</f>
        <v>1.4559202535896747E-4</v>
      </c>
      <c r="AJ3" s="38" cm="1">
        <f t="array" aca="1" ref="AJ3" ca="1">TREND($K3:$P3,$K$1:$P$1,AJ$1)</f>
        <v>1.4662094426609769E-4</v>
      </c>
    </row>
    <row r="4" spans="1:36">
      <c r="A4" t="s">
        <v>14</v>
      </c>
      <c r="B4" s="39" cm="1">
        <f t="array" aca="1" ref="B4" ca="1">INDIRECT(CONCATENATE("'",HLOOKUP(B$1,$B$21:$E$23,3,FALSE),"'!",$B$25,ROW($A4)+5))*About!$A$27</f>
        <v>2.7009121312175904E-4</v>
      </c>
      <c r="C4" s="38">
        <f t="shared" ca="1" si="3"/>
        <v>2.7009121312175904E-4</v>
      </c>
      <c r="D4" s="38">
        <f t="shared" ca="1" si="0"/>
        <v>2.7009121312175904E-4</v>
      </c>
      <c r="E4" s="38">
        <f t="shared" ca="1" si="0"/>
        <v>2.7009121312175904E-4</v>
      </c>
      <c r="F4" s="39" cm="1">
        <f t="array" aca="1" ref="F4" ca="1">INDIRECT(CONCATENATE("'",HLOOKUP(F$1,$B$21:$E$23,3,FALSE),"'!",$B$25,ROW($A4)+5))*About!$A$27</f>
        <v>2.7009121312175904E-4</v>
      </c>
      <c r="G4" s="38">
        <f t="shared" ca="1" si="4"/>
        <v>2.7266351038958533E-4</v>
      </c>
      <c r="H4" s="38">
        <f t="shared" ca="1" si="1"/>
        <v>2.7523580765741158E-4</v>
      </c>
      <c r="I4" s="38">
        <f t="shared" ca="1" si="1"/>
        <v>2.7780810492523787E-4</v>
      </c>
      <c r="J4" s="38">
        <f t="shared" ca="1" si="1"/>
        <v>2.8038040219306411E-4</v>
      </c>
      <c r="K4" s="39" cm="1">
        <f t="array" aca="1" ref="K4" ca="1">INDIRECT(CONCATENATE("'",HLOOKUP(K$1,$B$21:$E$23,3,FALSE),"'!",$B$25,ROW($A4)+5))*About!$A$27</f>
        <v>2.8295269946089041E-4</v>
      </c>
      <c r="L4" s="38">
        <f t="shared" ca="1" si="5"/>
        <v>2.8809729399654295E-4</v>
      </c>
      <c r="M4" s="38">
        <f t="shared" ca="1" si="2"/>
        <v>2.9324188853219554E-4</v>
      </c>
      <c r="N4" s="38">
        <f t="shared" ca="1" si="2"/>
        <v>2.9838648306784808E-4</v>
      </c>
      <c r="O4" s="38">
        <f t="shared" ca="1" si="2"/>
        <v>3.0353107760350067E-4</v>
      </c>
      <c r="P4" s="39" cm="1">
        <f t="array" aca="1" ref="P4" ca="1">INDIRECT(CONCATENATE("'",HLOOKUP(P$1,$B$21:$E$23,3,FALSE),"'!",$B$25,ROW($A4)+5))*About!$A$27</f>
        <v>3.0867567213915321E-4</v>
      </c>
      <c r="Q4" s="38" cm="1">
        <f t="array" aca="1" ref="Q4" ca="1">TREND($K4:$P4,$K$1:$P$1,Q$1)</f>
        <v>3.1382026667480488E-4</v>
      </c>
      <c r="R4" s="38" cm="1">
        <f t="array" aca="1" ref="R4" ca="1">TREND($K4:$P4,$K$1:$P$1,R$1)</f>
        <v>3.1896486121045682E-4</v>
      </c>
      <c r="S4" s="38" cm="1">
        <f t="array" aca="1" ref="S4" ca="1">TREND($K4:$P4,$K$1:$P$1,S$1)</f>
        <v>3.241094557461105E-4</v>
      </c>
      <c r="T4" s="38" cm="1">
        <f t="array" aca="1" ref="T4" ca="1">TREND($K4:$P4,$K$1:$P$1,T$1)</f>
        <v>3.2925405028176244E-4</v>
      </c>
      <c r="U4" s="38" cm="1">
        <f t="array" aca="1" ref="U4" ca="1">TREND($K4:$P4,$K$1:$P$1,U$1)</f>
        <v>3.3439864481741438E-4</v>
      </c>
      <c r="V4" s="38" cm="1">
        <f t="array" aca="1" ref="V4" ca="1">TREND($K4:$P4,$K$1:$P$1,V$1)</f>
        <v>3.3954323935306806E-4</v>
      </c>
      <c r="W4" s="38" cm="1">
        <f t="array" aca="1" ref="W4" ca="1">TREND($K4:$P4,$K$1:$P$1,W$1)</f>
        <v>3.4468783388872E-4</v>
      </c>
      <c r="X4" s="38" cm="1">
        <f t="array" aca="1" ref="X4" ca="1">TREND($K4:$P4,$K$1:$P$1,X$1)</f>
        <v>3.4983242842437194E-4</v>
      </c>
      <c r="Y4" s="38" cm="1">
        <f t="array" aca="1" ref="Y4" ca="1">TREND($K4:$P4,$K$1:$P$1,Y$1)</f>
        <v>3.5497702296002562E-4</v>
      </c>
      <c r="Z4" s="38" cm="1">
        <f t="array" aca="1" ref="Z4" ca="1">TREND($K4:$P4,$K$1:$P$1,Z$1)</f>
        <v>3.6012161749567756E-4</v>
      </c>
      <c r="AA4" s="38" cm="1">
        <f t="array" aca="1" ref="AA4" ca="1">TREND($K4:$P4,$K$1:$P$1,AA$1)</f>
        <v>3.652662120313295E-4</v>
      </c>
      <c r="AB4" s="38" cm="1">
        <f t="array" aca="1" ref="AB4" ca="1">TREND($K4:$P4,$K$1:$P$1,AB$1)</f>
        <v>3.7041080656698318E-4</v>
      </c>
      <c r="AC4" s="38" cm="1">
        <f t="array" aca="1" ref="AC4" ca="1">TREND($K4:$P4,$K$1:$P$1,AC$1)</f>
        <v>3.7555540110263512E-4</v>
      </c>
      <c r="AD4" s="38" cm="1">
        <f t="array" aca="1" ref="AD4" ca="1">TREND($K4:$P4,$K$1:$P$1,AD$1)</f>
        <v>3.806999956382888E-4</v>
      </c>
      <c r="AE4" s="38" cm="1">
        <f t="array" aca="1" ref="AE4" ca="1">TREND($K4:$P4,$K$1:$P$1,AE$1)</f>
        <v>3.8584459017394074E-4</v>
      </c>
      <c r="AF4" s="38" cm="1">
        <f t="array" aca="1" ref="AF4" ca="1">TREND($K4:$P4,$K$1:$P$1,AF$1)</f>
        <v>3.9098918470959268E-4</v>
      </c>
      <c r="AG4" s="38" cm="1">
        <f t="array" aca="1" ref="AG4" ca="1">TREND($K4:$P4,$K$1:$P$1,AG$1)</f>
        <v>3.9613377924524636E-4</v>
      </c>
      <c r="AH4" s="38" cm="1">
        <f t="array" aca="1" ref="AH4" ca="1">TREND($K4:$P4,$K$1:$P$1,AH$1)</f>
        <v>4.012783737808983E-4</v>
      </c>
      <c r="AI4" s="38" cm="1">
        <f t="array" aca="1" ref="AI4" ca="1">TREND($K4:$P4,$K$1:$P$1,AI$1)</f>
        <v>4.0642296831655024E-4</v>
      </c>
      <c r="AJ4" s="38" cm="1">
        <f t="array" aca="1" ref="AJ4" ca="1">TREND($K4:$P4,$K$1:$P$1,AJ$1)</f>
        <v>4.1156756285220392E-4</v>
      </c>
    </row>
    <row r="5" spans="1:36">
      <c r="A5" t="s">
        <v>15</v>
      </c>
      <c r="B5" s="39" cm="1">
        <f t="array" aca="1" ref="B5" ca="1">INDIRECT(CONCATENATE("'",HLOOKUP(B$1,$B$21:$E$23,3,FALSE),"'!",$B$25,ROW($A5)+5))*About!$A$27</f>
        <v>3.4726013115654736E-3</v>
      </c>
      <c r="C5" s="38">
        <f t="shared" ca="1" si="3"/>
        <v>3.4726013115654736E-3</v>
      </c>
      <c r="D5" s="38">
        <f t="shared" ca="1" si="0"/>
        <v>3.4726013115654736E-3</v>
      </c>
      <c r="E5" s="38">
        <f t="shared" ca="1" si="0"/>
        <v>3.4726013115654736E-3</v>
      </c>
      <c r="F5" s="39" cm="1">
        <f t="array" aca="1" ref="F5" ca="1">INDIRECT(CONCATENATE("'",HLOOKUP(F$1,$B$21:$E$23,3,FALSE),"'!",$B$25,ROW($A5)+5))*About!$A$27</f>
        <v>3.4726013115654736E-3</v>
      </c>
      <c r="G5" s="38">
        <f t="shared" ca="1" si="4"/>
        <v>3.5240472569219991E-3</v>
      </c>
      <c r="H5" s="38">
        <f t="shared" ca="1" si="1"/>
        <v>3.5754932022785246E-3</v>
      </c>
      <c r="I5" s="38">
        <f t="shared" ca="1" si="1"/>
        <v>3.6269391476350496E-3</v>
      </c>
      <c r="J5" s="38">
        <f t="shared" ca="1" si="1"/>
        <v>3.6783850929915751E-3</v>
      </c>
      <c r="K5" s="39" cm="1">
        <f t="array" aca="1" ref="K5" ca="1">INDIRECT(CONCATENATE("'",HLOOKUP(K$1,$B$21:$E$23,3,FALSE),"'!",$B$25,ROW($A5)+5))*About!$A$27</f>
        <v>3.7298310383481006E-3</v>
      </c>
      <c r="L5" s="38">
        <f t="shared" ca="1" si="5"/>
        <v>3.7812769837046261E-3</v>
      </c>
      <c r="M5" s="38">
        <f t="shared" ca="1" si="2"/>
        <v>3.8327229290611516E-3</v>
      </c>
      <c r="N5" s="38">
        <f t="shared" ca="1" si="2"/>
        <v>3.8841688744176775E-3</v>
      </c>
      <c r="O5" s="38">
        <f t="shared" ca="1" si="2"/>
        <v>3.935614819774203E-3</v>
      </c>
      <c r="P5" s="39" cm="1">
        <f t="array" aca="1" ref="P5" ca="1">INDIRECT(CONCATENATE("'",HLOOKUP(P$1,$B$21:$E$23,3,FALSE),"'!",$B$25,ROW($A5)+5))*About!$A$27</f>
        <v>3.9870607651307285E-3</v>
      </c>
      <c r="Q5" s="38" cm="1">
        <f t="array" aca="1" ref="Q5" ca="1">TREND($K5:$P5,$K$1:$P$1,Q$1)</f>
        <v>4.0385067104872496E-3</v>
      </c>
      <c r="R5" s="38" cm="1">
        <f t="array" aca="1" ref="R5" ca="1">TREND($K5:$P5,$K$1:$P$1,R$1)</f>
        <v>4.089952655843776E-3</v>
      </c>
      <c r="S5" s="38" cm="1">
        <f t="array" aca="1" ref="S5" ca="1">TREND($K5:$P5,$K$1:$P$1,S$1)</f>
        <v>4.1413986012003023E-3</v>
      </c>
      <c r="T5" s="38" cm="1">
        <f t="array" aca="1" ref="T5" ca="1">TREND($K5:$P5,$K$1:$P$1,T$1)</f>
        <v>4.1928445465568287E-3</v>
      </c>
      <c r="U5" s="38" cm="1">
        <f t="array" aca="1" ref="U5" ca="1">TREND($K5:$P5,$K$1:$P$1,U$1)</f>
        <v>4.2442904919133551E-3</v>
      </c>
      <c r="V5" s="38" cm="1">
        <f t="array" aca="1" ref="V5" ca="1">TREND($K5:$P5,$K$1:$P$1,V$1)</f>
        <v>4.2957364372698814E-3</v>
      </c>
      <c r="W5" s="38" cm="1">
        <f t="array" aca="1" ref="W5" ca="1">TREND($K5:$P5,$K$1:$P$1,W$1)</f>
        <v>4.3471823826264078E-3</v>
      </c>
      <c r="X5" s="38" cm="1">
        <f t="array" aca="1" ref="X5" ca="1">TREND($K5:$P5,$K$1:$P$1,X$1)</f>
        <v>4.3986283279829341E-3</v>
      </c>
      <c r="Y5" s="38" cm="1">
        <f t="array" aca="1" ref="Y5" ca="1">TREND($K5:$P5,$K$1:$P$1,Y$1)</f>
        <v>4.4500742733394466E-3</v>
      </c>
      <c r="Z5" s="38" cm="1">
        <f t="array" aca="1" ref="Z5" ca="1">TREND($K5:$P5,$K$1:$P$1,Z$1)</f>
        <v>4.501520218695973E-3</v>
      </c>
      <c r="AA5" s="38" cm="1">
        <f t="array" aca="1" ref="AA5" ca="1">TREND($K5:$P5,$K$1:$P$1,AA$1)</f>
        <v>4.5529661640524993E-3</v>
      </c>
      <c r="AB5" s="38" cm="1">
        <f t="array" aca="1" ref="AB5" ca="1">TREND($K5:$P5,$K$1:$P$1,AB$1)</f>
        <v>4.6044121094090257E-3</v>
      </c>
      <c r="AC5" s="38" cm="1">
        <f t="array" aca="1" ref="AC5" ca="1">TREND($K5:$P5,$K$1:$P$1,AC$1)</f>
        <v>4.655858054765552E-3</v>
      </c>
      <c r="AD5" s="38" cm="1">
        <f t="array" aca="1" ref="AD5" ca="1">TREND($K5:$P5,$K$1:$P$1,AD$1)</f>
        <v>4.7073040001220784E-3</v>
      </c>
      <c r="AE5" s="38" cm="1">
        <f t="array" aca="1" ref="AE5" ca="1">TREND($K5:$P5,$K$1:$P$1,AE$1)</f>
        <v>4.7587499454786047E-3</v>
      </c>
      <c r="AF5" s="38" cm="1">
        <f t="array" aca="1" ref="AF5" ca="1">TREND($K5:$P5,$K$1:$P$1,AF$1)</f>
        <v>4.8101958908351311E-3</v>
      </c>
      <c r="AG5" s="38" cm="1">
        <f t="array" aca="1" ref="AG5" ca="1">TREND($K5:$P5,$K$1:$P$1,AG$1)</f>
        <v>4.8616418361916575E-3</v>
      </c>
      <c r="AH5" s="38" cm="1">
        <f t="array" aca="1" ref="AH5" ca="1">TREND($K5:$P5,$K$1:$P$1,AH$1)</f>
        <v>4.9130877815481838E-3</v>
      </c>
      <c r="AI5" s="38" cm="1">
        <f t="array" aca="1" ref="AI5" ca="1">TREND($K5:$P5,$K$1:$P$1,AI$1)</f>
        <v>4.9645337269047102E-3</v>
      </c>
      <c r="AJ5" s="38" cm="1">
        <f t="array" aca="1" ref="AJ5" ca="1">TREND($K5:$P5,$K$1:$P$1,AJ$1)</f>
        <v>5.0159796722612365E-3</v>
      </c>
    </row>
    <row r="6" spans="1:36">
      <c r="A6" t="s">
        <v>16</v>
      </c>
      <c r="B6" s="39" cm="1">
        <f t="array" aca="1" ref="B6" ca="1">INDIRECT(CONCATENATE("'",HLOOKUP(B$1,$B$21:$E$23,3,FALSE),"'!",$B$25,ROW($A6)+5))*About!$A$27</f>
        <v>5.0159796722612391E-3</v>
      </c>
      <c r="C6" s="38">
        <f t="shared" ca="1" si="3"/>
        <v>5.0159796722612391E-3</v>
      </c>
      <c r="D6" s="38">
        <f t="shared" ca="1" si="0"/>
        <v>5.0159796722612391E-3</v>
      </c>
      <c r="E6" s="38">
        <f t="shared" ca="1" si="0"/>
        <v>5.0159796722612391E-3</v>
      </c>
      <c r="F6" s="39" cm="1">
        <f t="array" aca="1" ref="F6" ca="1">INDIRECT(CONCATENATE("'",HLOOKUP(F$1,$B$21:$E$23,3,FALSE),"'!",$B$25,ROW($A6)+5))*About!$A$27</f>
        <v>5.0159796722612391E-3</v>
      </c>
      <c r="G6" s="38">
        <f t="shared" ca="1" si="4"/>
        <v>5.0674256176177646E-3</v>
      </c>
      <c r="H6" s="38">
        <f t="shared" ca="1" si="1"/>
        <v>5.1188715629742901E-3</v>
      </c>
      <c r="I6" s="38">
        <f t="shared" ca="1" si="1"/>
        <v>5.1703175083308156E-3</v>
      </c>
      <c r="J6" s="38">
        <f t="shared" ca="1" si="1"/>
        <v>5.2217634536873411E-3</v>
      </c>
      <c r="K6" s="39" cm="1">
        <f t="array" aca="1" ref="K6" ca="1">INDIRECT(CONCATENATE("'",HLOOKUP(K$1,$B$21:$E$23,3,FALSE),"'!",$B$25,ROW($A6)+5))*About!$A$27</f>
        <v>5.2732093990438666E-3</v>
      </c>
      <c r="L6" s="38">
        <f t="shared" ca="1" si="5"/>
        <v>5.3503783170786553E-3</v>
      </c>
      <c r="M6" s="38">
        <f t="shared" ca="1" si="2"/>
        <v>5.4275472351134431E-3</v>
      </c>
      <c r="N6" s="38">
        <f t="shared" ca="1" si="2"/>
        <v>5.5047161531482317E-3</v>
      </c>
      <c r="O6" s="38">
        <f t="shared" ca="1" si="2"/>
        <v>5.5818850711830195E-3</v>
      </c>
      <c r="P6" s="39" cm="1">
        <f t="array" aca="1" ref="P6" ca="1">INDIRECT(CONCATENATE("'",HLOOKUP(P$1,$B$21:$E$23,3,FALSE),"'!",$B$25,ROW($A6)+5))*About!$A$27</f>
        <v>5.6590539892178082E-3</v>
      </c>
      <c r="Q6" s="38" cm="1">
        <f t="array" aca="1" ref="Q6" ca="1">TREND($K6:$P6,$K$1:$P$1,Q$1)</f>
        <v>5.7362229072525917E-3</v>
      </c>
      <c r="R6" s="38" cm="1">
        <f t="array" aca="1" ref="R6" ca="1">TREND($K6:$P6,$K$1:$P$1,R$1)</f>
        <v>5.8133918252873951E-3</v>
      </c>
      <c r="S6" s="38" cm="1">
        <f t="array" aca="1" ref="S6" ca="1">TREND($K6:$P6,$K$1:$P$1,S$1)</f>
        <v>5.8905607433221707E-3</v>
      </c>
      <c r="T6" s="38" cm="1">
        <f t="array" aca="1" ref="T6" ca="1">TREND($K6:$P6,$K$1:$P$1,T$1)</f>
        <v>5.9677296613569741E-3</v>
      </c>
      <c r="U6" s="38" cm="1">
        <f t="array" aca="1" ref="U6" ca="1">TREND($K6:$P6,$K$1:$P$1,U$1)</f>
        <v>6.0448985793917498E-3</v>
      </c>
      <c r="V6" s="38" cm="1">
        <f t="array" aca="1" ref="V6" ca="1">TREND($K6:$P6,$K$1:$P$1,V$1)</f>
        <v>6.1220674974265532E-3</v>
      </c>
      <c r="W6" s="38" cm="1">
        <f t="array" aca="1" ref="W6" ca="1">TREND($K6:$P6,$K$1:$P$1,W$1)</f>
        <v>6.1992364154613289E-3</v>
      </c>
      <c r="X6" s="38" cm="1">
        <f t="array" aca="1" ref="X6" ca="1">TREND($K6:$P6,$K$1:$P$1,X$1)</f>
        <v>6.2764053334961045E-3</v>
      </c>
      <c r="Y6" s="38" cm="1">
        <f t="array" aca="1" ref="Y6" ca="1">TREND($K6:$P6,$K$1:$P$1,Y$1)</f>
        <v>6.3535742515309079E-3</v>
      </c>
      <c r="Z6" s="38" cm="1">
        <f t="array" aca="1" ref="Z6" ca="1">TREND($K6:$P6,$K$1:$P$1,Z$1)</f>
        <v>6.4307431695656836E-3</v>
      </c>
      <c r="AA6" s="38" cm="1">
        <f t="array" aca="1" ref="AA6" ca="1">TREND($K6:$P6,$K$1:$P$1,AA$1)</f>
        <v>6.507912087600487E-3</v>
      </c>
      <c r="AB6" s="38" cm="1">
        <f t="array" aca="1" ref="AB6" ca="1">TREND($K6:$P6,$K$1:$P$1,AB$1)</f>
        <v>6.5850810056352627E-3</v>
      </c>
      <c r="AC6" s="38" cm="1">
        <f t="array" aca="1" ref="AC6" ca="1">TREND($K6:$P6,$K$1:$P$1,AC$1)</f>
        <v>6.6622499236700661E-3</v>
      </c>
      <c r="AD6" s="38" cm="1">
        <f t="array" aca="1" ref="AD6" ca="1">TREND($K6:$P6,$K$1:$P$1,AD$1)</f>
        <v>6.7394188417048417E-3</v>
      </c>
      <c r="AE6" s="38" cm="1">
        <f t="array" aca="1" ref="AE6" ca="1">TREND($K6:$P6,$K$1:$P$1,AE$1)</f>
        <v>6.8165877597396451E-3</v>
      </c>
      <c r="AF6" s="38" cm="1">
        <f t="array" aca="1" ref="AF6" ca="1">TREND($K6:$P6,$K$1:$P$1,AF$1)</f>
        <v>6.8937566777744208E-3</v>
      </c>
      <c r="AG6" s="38" cm="1">
        <f t="array" aca="1" ref="AG6" ca="1">TREND($K6:$P6,$K$1:$P$1,AG$1)</f>
        <v>6.9709255958092242E-3</v>
      </c>
      <c r="AH6" s="38" cm="1">
        <f t="array" aca="1" ref="AH6" ca="1">TREND($K6:$P6,$K$1:$P$1,AH$1)</f>
        <v>7.0480945138439999E-3</v>
      </c>
      <c r="AI6" s="38" cm="1">
        <f t="array" aca="1" ref="AI6" ca="1">TREND($K6:$P6,$K$1:$P$1,AI$1)</f>
        <v>7.1252634318787755E-3</v>
      </c>
      <c r="AJ6" s="38" cm="1">
        <f t="array" aca="1" ref="AJ6" ca="1">TREND($K6:$P6,$K$1:$P$1,AJ$1)</f>
        <v>7.2024323499135789E-3</v>
      </c>
    </row>
    <row r="7" spans="1:36">
      <c r="A7" t="s">
        <v>162</v>
      </c>
      <c r="B7" s="39" cm="1">
        <f t="array" aca="1" ref="B7" ca="1">INDIRECT(CONCATENATE("'",HLOOKUP(B$1,$B$21:$E$23,3,FALSE),"'!",$B$25,ROW($A7)+5))*About!$A$27</f>
        <v>0.1543378360695766</v>
      </c>
      <c r="C7" s="38">
        <f t="shared" ca="1" si="3"/>
        <v>0.1543378360695766</v>
      </c>
      <c r="D7" s="38">
        <f t="shared" ca="1" si="0"/>
        <v>0.1543378360695766</v>
      </c>
      <c r="E7" s="38">
        <f t="shared" ca="1" si="0"/>
        <v>0.1543378360695766</v>
      </c>
      <c r="F7" s="39" cm="1">
        <f t="array" aca="1" ref="F7" ca="1">INDIRECT(CONCATENATE("'",HLOOKUP(F$1,$B$21:$E$23,3,FALSE),"'!",$B$25,ROW($A7)+5))*About!$A$27</f>
        <v>0.1543378360695766</v>
      </c>
      <c r="G7" s="38">
        <f t="shared" ca="1" si="4"/>
        <v>0.1543378360695766</v>
      </c>
      <c r="H7" s="38">
        <f t="shared" ca="1" si="1"/>
        <v>0.1543378360695766</v>
      </c>
      <c r="I7" s="38">
        <f t="shared" ca="1" si="1"/>
        <v>0.1543378360695766</v>
      </c>
      <c r="J7" s="38">
        <f t="shared" ca="1" si="1"/>
        <v>0.1543378360695766</v>
      </c>
      <c r="K7" s="39" cm="1">
        <f t="array" aca="1" ref="K7" ca="1">INDIRECT(CONCATENATE("'",HLOOKUP(K$1,$B$21:$E$23,3,FALSE),"'!",$B$25,ROW($A7)+5))*About!$A$27</f>
        <v>0.1543378360695766</v>
      </c>
      <c r="L7" s="38">
        <f t="shared" ca="1" si="5"/>
        <v>0.1543378360695766</v>
      </c>
      <c r="M7" s="38">
        <f t="shared" ca="1" si="2"/>
        <v>0.1543378360695766</v>
      </c>
      <c r="N7" s="38">
        <f t="shared" ca="1" si="2"/>
        <v>0.1543378360695766</v>
      </c>
      <c r="O7" s="38">
        <f t="shared" ca="1" si="2"/>
        <v>0.1543378360695766</v>
      </c>
      <c r="P7" s="39" cm="1">
        <f t="array" aca="1" ref="P7" ca="1">INDIRECT(CONCATENATE("'",HLOOKUP(P$1,$B$21:$E$23,3,FALSE),"'!",$B$25,ROW($A7)+5))*About!$A$27</f>
        <v>0.1543378360695766</v>
      </c>
      <c r="Q7" s="38" cm="1">
        <f t="array" aca="1" ref="Q7" ca="1">TREND($K7:$P7,$K$1:$P$1,Q$1)</f>
        <v>0.1543378360695766</v>
      </c>
      <c r="R7" s="38" cm="1">
        <f t="array" aca="1" ref="R7" ca="1">TREND($K7:$P7,$K$1:$P$1,R$1)</f>
        <v>0.1543378360695766</v>
      </c>
      <c r="S7" s="38" cm="1">
        <f t="array" aca="1" ref="S7" ca="1">TREND($K7:$P7,$K$1:$P$1,S$1)</f>
        <v>0.1543378360695766</v>
      </c>
      <c r="T7" s="38" cm="1">
        <f t="array" aca="1" ref="T7" ca="1">TREND($K7:$P7,$K$1:$P$1,T$1)</f>
        <v>0.1543378360695766</v>
      </c>
      <c r="U7" s="38" cm="1">
        <f t="array" aca="1" ref="U7" ca="1">TREND($K7:$P7,$K$1:$P$1,U$1)</f>
        <v>0.1543378360695766</v>
      </c>
      <c r="V7" s="38" cm="1">
        <f t="array" aca="1" ref="V7" ca="1">TREND($K7:$P7,$K$1:$P$1,V$1)</f>
        <v>0.1543378360695766</v>
      </c>
      <c r="W7" s="38" cm="1">
        <f t="array" aca="1" ref="W7" ca="1">TREND($K7:$P7,$K$1:$P$1,W$1)</f>
        <v>0.1543378360695766</v>
      </c>
      <c r="X7" s="38" cm="1">
        <f t="array" aca="1" ref="X7" ca="1">TREND($K7:$P7,$K$1:$P$1,X$1)</f>
        <v>0.1543378360695766</v>
      </c>
      <c r="Y7" s="38" cm="1">
        <f t="array" aca="1" ref="Y7" ca="1">TREND($K7:$P7,$K$1:$P$1,Y$1)</f>
        <v>0.1543378360695766</v>
      </c>
      <c r="Z7" s="38" cm="1">
        <f t="array" aca="1" ref="Z7" ca="1">TREND($K7:$P7,$K$1:$P$1,Z$1)</f>
        <v>0.1543378360695766</v>
      </c>
      <c r="AA7" s="38" cm="1">
        <f t="array" aca="1" ref="AA7" ca="1">TREND($K7:$P7,$K$1:$P$1,AA$1)</f>
        <v>0.1543378360695766</v>
      </c>
      <c r="AB7" s="38" cm="1">
        <f t="array" aca="1" ref="AB7" ca="1">TREND($K7:$P7,$K$1:$P$1,AB$1)</f>
        <v>0.1543378360695766</v>
      </c>
      <c r="AC7" s="38" cm="1">
        <f t="array" aca="1" ref="AC7" ca="1">TREND($K7:$P7,$K$1:$P$1,AC$1)</f>
        <v>0.1543378360695766</v>
      </c>
      <c r="AD7" s="38" cm="1">
        <f t="array" aca="1" ref="AD7" ca="1">TREND($K7:$P7,$K$1:$P$1,AD$1)</f>
        <v>0.1543378360695766</v>
      </c>
      <c r="AE7" s="38" cm="1">
        <f t="array" aca="1" ref="AE7" ca="1">TREND($K7:$P7,$K$1:$P$1,AE$1)</f>
        <v>0.1543378360695766</v>
      </c>
      <c r="AF7" s="38" cm="1">
        <f t="array" aca="1" ref="AF7" ca="1">TREND($K7:$P7,$K$1:$P$1,AF$1)</f>
        <v>0.1543378360695766</v>
      </c>
      <c r="AG7" s="38" cm="1">
        <f t="array" aca="1" ref="AG7" ca="1">TREND($K7:$P7,$K$1:$P$1,AG$1)</f>
        <v>0.1543378360695766</v>
      </c>
      <c r="AH7" s="38" cm="1">
        <f t="array" aca="1" ref="AH7" ca="1">TREND($K7:$P7,$K$1:$P$1,AH$1)</f>
        <v>0.1543378360695766</v>
      </c>
      <c r="AI7" s="38" cm="1">
        <f t="array" aca="1" ref="AI7" ca="1">TREND($K7:$P7,$K$1:$P$1,AI$1)</f>
        <v>0.1543378360695766</v>
      </c>
      <c r="AJ7" s="38" cm="1">
        <f t="array" aca="1" ref="AJ7" ca="1">TREND($K7:$P7,$K$1:$P$1,AJ$1)</f>
        <v>0.1543378360695766</v>
      </c>
    </row>
    <row r="8" spans="1:36">
      <c r="A8" t="s">
        <v>17</v>
      </c>
      <c r="B8" s="39" cm="1">
        <f t="array" aca="1" ref="B8" ca="1">INDIRECT(CONCATENATE("'",HLOOKUP(B$1,$B$21:$E$23,3,FALSE),"'!",$B$25,ROW($A8)+5))*About!$A$27</f>
        <v>2.4436824044349627E-2</v>
      </c>
      <c r="C8" s="38">
        <f t="shared" ca="1" si="3"/>
        <v>2.4758361202827914E-2</v>
      </c>
      <c r="D8" s="38">
        <f t="shared" ca="1" si="0"/>
        <v>2.5079898361306197E-2</v>
      </c>
      <c r="E8" s="38">
        <f t="shared" ca="1" si="0"/>
        <v>2.5401435519784479E-2</v>
      </c>
      <c r="F8" s="39" cm="1">
        <f t="array" aca="1" ref="F8" ca="1">INDIRECT(CONCATENATE("'",HLOOKUP(F$1,$B$21:$E$23,3,FALSE),"'!",$B$25,ROW($A8)+5))*About!$A$27</f>
        <v>2.5722972678262766E-2</v>
      </c>
      <c r="G8" s="38">
        <f t="shared" ca="1" si="4"/>
        <v>2.5722972678262766E-2</v>
      </c>
      <c r="H8" s="38">
        <f t="shared" ca="1" si="1"/>
        <v>2.5722972678262766E-2</v>
      </c>
      <c r="I8" s="38">
        <f t="shared" ca="1" si="1"/>
        <v>2.5722972678262766E-2</v>
      </c>
      <c r="J8" s="38">
        <f t="shared" ca="1" si="1"/>
        <v>2.5722972678262766E-2</v>
      </c>
      <c r="K8" s="39" cm="1">
        <f t="array" aca="1" ref="K8" ca="1">INDIRECT(CONCATENATE("'",HLOOKUP(K$1,$B$21:$E$23,3,FALSE),"'!",$B$25,ROW($A8)+5))*About!$A$27</f>
        <v>2.5722972678262766E-2</v>
      </c>
      <c r="L8" s="38">
        <f t="shared" ca="1" si="5"/>
        <v>2.5980202405045394E-2</v>
      </c>
      <c r="M8" s="38">
        <f t="shared" ca="1" si="2"/>
        <v>2.6237432131828022E-2</v>
      </c>
      <c r="N8" s="38">
        <f t="shared" ca="1" si="2"/>
        <v>2.6494661858610647E-2</v>
      </c>
      <c r="O8" s="38">
        <f t="shared" ca="1" si="2"/>
        <v>2.6751891585393275E-2</v>
      </c>
      <c r="P8" s="39" cm="1">
        <f t="array" aca="1" ref="P8" ca="1">INDIRECT(CONCATENATE("'",HLOOKUP(P$1,$B$21:$E$23,3,FALSE),"'!",$B$25,ROW($A8)+5))*About!$A$27</f>
        <v>2.7009121312175904E-2</v>
      </c>
      <c r="Q8" s="38" cm="1">
        <f t="array" aca="1" ref="Q8" ca="1">TREND($K8:$P8,$K$1:$P$1,Q$1)</f>
        <v>2.7266351038958525E-2</v>
      </c>
      <c r="R8" s="38" cm="1">
        <f t="array" aca="1" ref="R8" ca="1">TREND($K8:$P8,$K$1:$P$1,R$1)</f>
        <v>2.7523580765741185E-2</v>
      </c>
      <c r="S8" s="38" cm="1">
        <f t="array" aca="1" ref="S8" ca="1">TREND($K8:$P8,$K$1:$P$1,S$1)</f>
        <v>2.7780810492523733E-2</v>
      </c>
      <c r="T8" s="38" cm="1">
        <f t="array" aca="1" ref="T8" ca="1">TREND($K8:$P8,$K$1:$P$1,T$1)</f>
        <v>2.8038040219306393E-2</v>
      </c>
      <c r="U8" s="38" cm="1">
        <f t="array" aca="1" ref="U8" ca="1">TREND($K8:$P8,$K$1:$P$1,U$1)</f>
        <v>2.8295269946089052E-2</v>
      </c>
      <c r="V8" s="38" cm="1">
        <f t="array" aca="1" ref="V8" ca="1">TREND($K8:$P8,$K$1:$P$1,V$1)</f>
        <v>2.8552499672871601E-2</v>
      </c>
      <c r="W8" s="38" cm="1">
        <f t="array" aca="1" ref="W8" ca="1">TREND($K8:$P8,$K$1:$P$1,W$1)</f>
        <v>2.880972939965426E-2</v>
      </c>
      <c r="X8" s="38" cm="1">
        <f t="array" aca="1" ref="X8" ca="1">TREND($K8:$P8,$K$1:$P$1,X$1)</f>
        <v>2.906695912643692E-2</v>
      </c>
      <c r="Y8" s="38" cm="1">
        <f t="array" aca="1" ref="Y8" ca="1">TREND($K8:$P8,$K$1:$P$1,Y$1)</f>
        <v>2.9324188853219579E-2</v>
      </c>
      <c r="Z8" s="38" cm="1">
        <f t="array" aca="1" ref="Z8" ca="1">TREND($K8:$P8,$K$1:$P$1,Z$1)</f>
        <v>2.9581418580002128E-2</v>
      </c>
      <c r="AA8" s="38" cm="1">
        <f t="array" aca="1" ref="AA8" ca="1">TREND($K8:$P8,$K$1:$P$1,AA$1)</f>
        <v>2.9838648306784787E-2</v>
      </c>
      <c r="AB8" s="38" cm="1">
        <f t="array" aca="1" ref="AB8" ca="1">TREND($K8:$P8,$K$1:$P$1,AB$1)</f>
        <v>3.0095878033567447E-2</v>
      </c>
      <c r="AC8" s="38" cm="1">
        <f t="array" aca="1" ref="AC8" ca="1">TREND($K8:$P8,$K$1:$P$1,AC$1)</f>
        <v>3.0353107760349995E-2</v>
      </c>
      <c r="AD8" s="38" cm="1">
        <f t="array" aca="1" ref="AD8" ca="1">TREND($K8:$P8,$K$1:$P$1,AD$1)</f>
        <v>3.0610337487132655E-2</v>
      </c>
      <c r="AE8" s="38" cm="1">
        <f t="array" aca="1" ref="AE8" ca="1">TREND($K8:$P8,$K$1:$P$1,AE$1)</f>
        <v>3.0867567213915315E-2</v>
      </c>
      <c r="AF8" s="38" cm="1">
        <f t="array" aca="1" ref="AF8" ca="1">TREND($K8:$P8,$K$1:$P$1,AF$1)</f>
        <v>3.1124796940697974E-2</v>
      </c>
      <c r="AG8" s="38" cm="1">
        <f t="array" aca="1" ref="AG8" ca="1">TREND($K8:$P8,$K$1:$P$1,AG$1)</f>
        <v>3.1382026667480523E-2</v>
      </c>
      <c r="AH8" s="38" cm="1">
        <f t="array" aca="1" ref="AH8" ca="1">TREND($K8:$P8,$K$1:$P$1,AH$1)</f>
        <v>3.1639256394263182E-2</v>
      </c>
      <c r="AI8" s="38" cm="1">
        <f t="array" aca="1" ref="AI8" ca="1">TREND($K8:$P8,$K$1:$P$1,AI$1)</f>
        <v>3.1896486121045842E-2</v>
      </c>
      <c r="AJ8" s="38" cm="1">
        <f t="array" aca="1" ref="AJ8" ca="1">TREND($K8:$P8,$K$1:$P$1,AJ$1)</f>
        <v>3.215371584782839E-2</v>
      </c>
    </row>
    <row r="9" spans="1:36">
      <c r="A9" t="s">
        <v>18</v>
      </c>
      <c r="B9" s="39" cm="1">
        <f t="array" aca="1" ref="B9" ca="1">INDIRECT(CONCATENATE("'",HLOOKUP(B$1,$B$21:$E$23,3,FALSE),"'!",$B$25,ROW($A9)+5))*About!$A$27</f>
        <v>5.7876688526091223E-3</v>
      </c>
      <c r="C9" s="38">
        <f t="shared" ca="1" si="3"/>
        <v>5.8198225684569505E-3</v>
      </c>
      <c r="D9" s="38">
        <f t="shared" ca="1" si="0"/>
        <v>5.8519762843047794E-3</v>
      </c>
      <c r="E9" s="38">
        <f t="shared" ca="1" si="0"/>
        <v>5.8841300001526084E-3</v>
      </c>
      <c r="F9" s="39" cm="1">
        <f t="array" aca="1" ref="F9" ca="1">INDIRECT(CONCATENATE("'",HLOOKUP(F$1,$B$21:$E$23,3,FALSE),"'!",$B$25,ROW($A9)+5))*About!$A$27</f>
        <v>5.9162837160004365E-3</v>
      </c>
      <c r="G9" s="38">
        <f t="shared" ca="1" si="4"/>
        <v>5.967729661356962E-3</v>
      </c>
      <c r="H9" s="38">
        <f t="shared" ca="1" si="1"/>
        <v>6.0191756067134875E-3</v>
      </c>
      <c r="I9" s="38">
        <f t="shared" ca="1" si="1"/>
        <v>6.0706215520700121E-3</v>
      </c>
      <c r="J9" s="38">
        <f t="shared" ca="1" si="1"/>
        <v>6.1220674974265376E-3</v>
      </c>
      <c r="K9" s="39" cm="1">
        <f t="array" aca="1" ref="K9" ca="1">INDIRECT(CONCATENATE("'",HLOOKUP(K$1,$B$21:$E$23,3,FALSE),"'!",$B$25,ROW($A9)+5))*About!$A$27</f>
        <v>6.1735134427830631E-3</v>
      </c>
      <c r="L9" s="38">
        <f t="shared" ca="1" si="5"/>
        <v>6.2506823608178518E-3</v>
      </c>
      <c r="M9" s="38">
        <f t="shared" ca="1" si="2"/>
        <v>6.3278512788526404E-3</v>
      </c>
      <c r="N9" s="38">
        <f t="shared" ca="1" si="2"/>
        <v>6.4050201968874282E-3</v>
      </c>
      <c r="O9" s="38">
        <f t="shared" ca="1" si="2"/>
        <v>6.4821891149222169E-3</v>
      </c>
      <c r="P9" s="39" cm="1">
        <f t="array" aca="1" ref="P9" ca="1">INDIRECT(CONCATENATE("'",HLOOKUP(P$1,$B$21:$E$23,3,FALSE),"'!",$B$25,ROW($A9)+5))*About!$A$27</f>
        <v>6.5593580329570056E-3</v>
      </c>
      <c r="Q9" s="38" cm="1">
        <f t="array" aca="1" ref="Q9" ca="1">TREND($K9:$P9,$K$1:$P$1,Q$1)</f>
        <v>6.636526950991789E-3</v>
      </c>
      <c r="R9" s="38" cm="1">
        <f t="array" aca="1" ref="R9" ca="1">TREND($K9:$P9,$K$1:$P$1,R$1)</f>
        <v>6.7136958690265924E-3</v>
      </c>
      <c r="S9" s="38" cm="1">
        <f t="array" aca="1" ref="S9" ca="1">TREND($K9:$P9,$K$1:$P$1,S$1)</f>
        <v>6.7908647870613681E-3</v>
      </c>
      <c r="T9" s="38" cm="1">
        <f t="array" aca="1" ref="T9" ca="1">TREND($K9:$P9,$K$1:$P$1,T$1)</f>
        <v>6.8680337050961715E-3</v>
      </c>
      <c r="U9" s="38" cm="1">
        <f t="array" aca="1" ref="U9" ca="1">TREND($K9:$P9,$K$1:$P$1,U$1)</f>
        <v>6.9452026231309472E-3</v>
      </c>
      <c r="V9" s="38" cm="1">
        <f t="array" aca="1" ref="V9" ca="1">TREND($K9:$P9,$K$1:$P$1,V$1)</f>
        <v>7.0223715411657228E-3</v>
      </c>
      <c r="W9" s="38" cm="1">
        <f t="array" aca="1" ref="W9" ca="1">TREND($K9:$P9,$K$1:$P$1,W$1)</f>
        <v>7.0995404592005262E-3</v>
      </c>
      <c r="X9" s="38" cm="1">
        <f t="array" aca="1" ref="X9" ca="1">TREND($K9:$P9,$K$1:$P$1,X$1)</f>
        <v>7.1767093772353019E-3</v>
      </c>
      <c r="Y9" s="38" cm="1">
        <f t="array" aca="1" ref="Y9" ca="1">TREND($K9:$P9,$K$1:$P$1,Y$1)</f>
        <v>7.2538782952701053E-3</v>
      </c>
      <c r="Z9" s="38" cm="1">
        <f t="array" aca="1" ref="Z9" ca="1">TREND($K9:$P9,$K$1:$P$1,Z$1)</f>
        <v>7.331047213304881E-3</v>
      </c>
      <c r="AA9" s="38" cm="1">
        <f t="array" aca="1" ref="AA9" ca="1">TREND($K9:$P9,$K$1:$P$1,AA$1)</f>
        <v>7.4082161313396844E-3</v>
      </c>
      <c r="AB9" s="38" cm="1">
        <f t="array" aca="1" ref="AB9" ca="1">TREND($K9:$P9,$K$1:$P$1,AB$1)</f>
        <v>7.48538504937446E-3</v>
      </c>
      <c r="AC9" s="38" cm="1">
        <f t="array" aca="1" ref="AC9" ca="1">TREND($K9:$P9,$K$1:$P$1,AC$1)</f>
        <v>7.5625539674092634E-3</v>
      </c>
      <c r="AD9" s="38" cm="1">
        <f t="array" aca="1" ref="AD9" ca="1">TREND($K9:$P9,$K$1:$P$1,AD$1)</f>
        <v>7.6397228854440391E-3</v>
      </c>
      <c r="AE9" s="38" cm="1">
        <f t="array" aca="1" ref="AE9" ca="1">TREND($K9:$P9,$K$1:$P$1,AE$1)</f>
        <v>7.7168918034788425E-3</v>
      </c>
      <c r="AF9" s="38" cm="1">
        <f t="array" aca="1" ref="AF9" ca="1">TREND($K9:$P9,$K$1:$P$1,AF$1)</f>
        <v>7.7940607215136182E-3</v>
      </c>
      <c r="AG9" s="38" cm="1">
        <f t="array" aca="1" ref="AG9" ca="1">TREND($K9:$P9,$K$1:$P$1,AG$1)</f>
        <v>7.8712296395484216E-3</v>
      </c>
      <c r="AH9" s="38" cm="1">
        <f t="array" aca="1" ref="AH9" ca="1">TREND($K9:$P9,$K$1:$P$1,AH$1)</f>
        <v>7.9483985575831972E-3</v>
      </c>
      <c r="AI9" s="38" cm="1">
        <f t="array" aca="1" ref="AI9" ca="1">TREND($K9:$P9,$K$1:$P$1,AI$1)</f>
        <v>8.0255674756179729E-3</v>
      </c>
      <c r="AJ9" s="38" cm="1">
        <f t="array" aca="1" ref="AJ9" ca="1">TREND($K9:$P9,$K$1:$P$1,AJ$1)</f>
        <v>8.1027363936527763E-3</v>
      </c>
    </row>
    <row r="10" spans="1:36">
      <c r="A10" t="s">
        <v>19</v>
      </c>
      <c r="B10" s="39" cm="1">
        <f t="array" aca="1" ref="B10" ca="1">INDIRECT(CONCATENATE("'",HLOOKUP(B$1,$B$21:$E$23,3,FALSE),"'!",$B$25,ROW($A10)+5))*About!$A$27</f>
        <v>4.758749945478612E-5</v>
      </c>
      <c r="C10" s="38">
        <f t="shared" ca="1" si="3"/>
        <v>4.8552110930220974E-5</v>
      </c>
      <c r="D10" s="38">
        <f t="shared" ca="1" si="0"/>
        <v>4.9516722405655822E-5</v>
      </c>
      <c r="E10" s="38">
        <f t="shared" ca="1" si="0"/>
        <v>5.0481333881090676E-5</v>
      </c>
      <c r="F10" s="39" cm="1">
        <f t="array" aca="1" ref="F10" ca="1">INDIRECT(CONCATENATE("'",HLOOKUP(F$1,$B$21:$E$23,3,FALSE),"'!",$B$25,ROW($A10)+5))*About!$A$27</f>
        <v>5.144594535652553E-5</v>
      </c>
      <c r="G10" s="38">
        <f t="shared" ca="1" si="4"/>
        <v>5.2474864263656043E-5</v>
      </c>
      <c r="H10" s="38">
        <f t="shared" ca="1" si="1"/>
        <v>5.3503783170786556E-5</v>
      </c>
      <c r="I10" s="38">
        <f t="shared" ca="1" si="1"/>
        <v>5.4532702077917063E-5</v>
      </c>
      <c r="J10" s="38">
        <f t="shared" ca="1" si="1"/>
        <v>5.5561620985047576E-5</v>
      </c>
      <c r="K10" s="39" cm="1">
        <f t="array" aca="1" ref="K10" ca="1">INDIRECT(CONCATENATE("'",HLOOKUP(K$1,$B$21:$E$23,3,FALSE),"'!",$B$25,ROW($A10)+5))*About!$A$27</f>
        <v>5.6590539892178089E-5</v>
      </c>
      <c r="L10" s="38">
        <f t="shared" ca="1" si="5"/>
        <v>5.7619458799308595E-5</v>
      </c>
      <c r="M10" s="38">
        <f t="shared" ca="1" si="2"/>
        <v>5.8648377706439108E-5</v>
      </c>
      <c r="N10" s="38">
        <f t="shared" ca="1" si="2"/>
        <v>5.9677296613569614E-5</v>
      </c>
      <c r="O10" s="38">
        <f t="shared" ca="1" si="2"/>
        <v>6.0706215520700127E-5</v>
      </c>
      <c r="P10" s="39" cm="1">
        <f t="array" aca="1" ref="P10" ca="1">INDIRECT(CONCATENATE("'",HLOOKUP(P$1,$B$21:$E$23,3,FALSE),"'!",$B$25,ROW($A10)+5))*About!$A$27</f>
        <v>6.1735134427830634E-5</v>
      </c>
      <c r="Q10" s="38" cm="1">
        <f t="array" aca="1" ref="Q10" ca="1">TREND($K10:$P10,$K$1:$P$1,Q$1)</f>
        <v>6.2764053334960889E-5</v>
      </c>
      <c r="R10" s="38" cm="1">
        <f t="array" aca="1" ref="R10" ca="1">TREND($K10:$P10,$K$1:$P$1,R$1)</f>
        <v>6.3792972242091538E-5</v>
      </c>
      <c r="S10" s="38" cm="1">
        <f t="array" aca="1" ref="S10" ca="1">TREND($K10:$P10,$K$1:$P$1,S$1)</f>
        <v>6.4821891149222186E-5</v>
      </c>
      <c r="T10" s="38" cm="1">
        <f t="array" aca="1" ref="T10" ca="1">TREND($K10:$P10,$K$1:$P$1,T$1)</f>
        <v>6.5850810056352401E-5</v>
      </c>
      <c r="U10" s="38" cm="1">
        <f t="array" aca="1" ref="U10" ca="1">TREND($K10:$P10,$K$1:$P$1,U$1)</f>
        <v>6.687972896348305E-5</v>
      </c>
      <c r="V10" s="38" cm="1">
        <f t="array" aca="1" ref="V10" ca="1">TREND($K10:$P10,$K$1:$P$1,V$1)</f>
        <v>6.7908647870613698E-5</v>
      </c>
      <c r="W10" s="38" cm="1">
        <f t="array" aca="1" ref="W10" ca="1">TREND($K10:$P10,$K$1:$P$1,W$1)</f>
        <v>6.8937566777744347E-5</v>
      </c>
      <c r="X10" s="38" cm="1">
        <f t="array" aca="1" ref="X10" ca="1">TREND($K10:$P10,$K$1:$P$1,X$1)</f>
        <v>6.9966485684874562E-5</v>
      </c>
      <c r="Y10" s="38" cm="1">
        <f t="array" aca="1" ref="Y10" ca="1">TREND($K10:$P10,$K$1:$P$1,Y$1)</f>
        <v>7.099540459200521E-5</v>
      </c>
      <c r="Z10" s="38" cm="1">
        <f t="array" aca="1" ref="Z10" ca="1">TREND($K10:$P10,$K$1:$P$1,Z$1)</f>
        <v>7.2024323499135859E-5</v>
      </c>
      <c r="AA10" s="38" cm="1">
        <f t="array" aca="1" ref="AA10" ca="1">TREND($K10:$P10,$K$1:$P$1,AA$1)</f>
        <v>7.3053242406266074E-5</v>
      </c>
      <c r="AB10" s="38" cm="1">
        <f t="array" aca="1" ref="AB10" ca="1">TREND($K10:$P10,$K$1:$P$1,AB$1)</f>
        <v>7.4082161313396722E-5</v>
      </c>
      <c r="AC10" s="38" cm="1">
        <f t="array" aca="1" ref="AC10" ca="1">TREND($K10:$P10,$K$1:$P$1,AC$1)</f>
        <v>7.5111080220527371E-5</v>
      </c>
      <c r="AD10" s="38" cm="1">
        <f t="array" aca="1" ref="AD10" ca="1">TREND($K10:$P10,$K$1:$P$1,AD$1)</f>
        <v>7.6139999127657586E-5</v>
      </c>
      <c r="AE10" s="38" cm="1">
        <f t="array" aca="1" ref="AE10" ca="1">TREND($K10:$P10,$K$1:$P$1,AE$1)</f>
        <v>7.7168918034788234E-5</v>
      </c>
      <c r="AF10" s="38" cm="1">
        <f t="array" aca="1" ref="AF10" ca="1">TREND($K10:$P10,$K$1:$P$1,AF$1)</f>
        <v>7.8197836941918883E-5</v>
      </c>
      <c r="AG10" s="38" cm="1">
        <f t="array" aca="1" ref="AG10" ca="1">TREND($K10:$P10,$K$1:$P$1,AG$1)</f>
        <v>7.9226755849049098E-5</v>
      </c>
      <c r="AH10" s="38" cm="1">
        <f t="array" aca="1" ref="AH10" ca="1">TREND($K10:$P10,$K$1:$P$1,AH$1)</f>
        <v>8.0255674756179746E-5</v>
      </c>
      <c r="AI10" s="38" cm="1">
        <f t="array" aca="1" ref="AI10" ca="1">TREND($K10:$P10,$K$1:$P$1,AI$1)</f>
        <v>8.1284593663310395E-5</v>
      </c>
      <c r="AJ10" s="38" cm="1">
        <f t="array" aca="1" ref="AJ10" ca="1">TREND($K10:$P10,$K$1:$P$1,AJ$1)</f>
        <v>8.231351257044061E-5</v>
      </c>
    </row>
    <row r="11" spans="1:36">
      <c r="A11" t="s">
        <v>20</v>
      </c>
      <c r="B11" s="39" cm="1">
        <f t="array" aca="1" ref="B11" ca="1">INDIRECT(CONCATENATE("'",HLOOKUP(B$1,$B$21:$E$23,3,FALSE),"'!",$B$25,ROW($A11)+5))*About!$A$27</f>
        <v>4.5015202186959844E-5</v>
      </c>
      <c r="C11" s="38">
        <f t="shared" ca="1" si="3"/>
        <v>4.5979813662394698E-5</v>
      </c>
      <c r="D11" s="38">
        <f t="shared" ca="1" si="0"/>
        <v>4.6944425137829553E-5</v>
      </c>
      <c r="E11" s="38">
        <f t="shared" ca="1" si="0"/>
        <v>4.79090366132644E-5</v>
      </c>
      <c r="F11" s="39" cm="1">
        <f t="array" aca="1" ref="F11" ca="1">INDIRECT(CONCATENATE("'",HLOOKUP(F$1,$B$21:$E$23,3,FALSE),"'!",$B$25,ROW($A11)+5))*About!$A$27</f>
        <v>4.8873648088699254E-5</v>
      </c>
      <c r="G11" s="38">
        <f t="shared" ca="1" si="4"/>
        <v>5.0159796722612396E-5</v>
      </c>
      <c r="H11" s="38">
        <f t="shared" ca="1" si="1"/>
        <v>5.144594535652553E-5</v>
      </c>
      <c r="I11" s="38">
        <f t="shared" ca="1" si="1"/>
        <v>5.2732093990438672E-5</v>
      </c>
      <c r="J11" s="38">
        <f t="shared" ca="1" si="1"/>
        <v>5.4018242624351806E-5</v>
      </c>
      <c r="K11" s="39" cm="1">
        <f t="array" aca="1" ref="K11" ca="1">INDIRECT(CONCATENATE("'",HLOOKUP(K$1,$B$21:$E$23,3,FALSE),"'!",$B$25,ROW($A11)+5))*About!$A$27</f>
        <v>5.5304391258264947E-5</v>
      </c>
      <c r="L11" s="38">
        <f t="shared" ca="1" si="5"/>
        <v>5.633331016539546E-5</v>
      </c>
      <c r="M11" s="38">
        <f t="shared" ca="1" si="2"/>
        <v>5.7362229072525967E-5</v>
      </c>
      <c r="N11" s="38">
        <f t="shared" ca="1" si="2"/>
        <v>5.839114797965648E-5</v>
      </c>
      <c r="O11" s="38">
        <f t="shared" ca="1" si="2"/>
        <v>5.9420066886786986E-5</v>
      </c>
      <c r="P11" s="39" cm="1">
        <f t="array" aca="1" ref="P11" ca="1">INDIRECT(CONCATENATE("'",HLOOKUP(P$1,$B$21:$E$23,3,FALSE),"'!",$B$25,ROW($A11)+5))*About!$A$27</f>
        <v>6.0448985793917499E-5</v>
      </c>
      <c r="Q11" s="38" cm="1">
        <f t="array" aca="1" ref="Q11" ca="1">TREND($K11:$P11,$K$1:$P$1,Q$1)</f>
        <v>6.1477904701047904E-5</v>
      </c>
      <c r="R11" s="38" cm="1">
        <f t="array" aca="1" ref="R11" ca="1">TREND($K11:$P11,$K$1:$P$1,R$1)</f>
        <v>6.2506823608178552E-5</v>
      </c>
      <c r="S11" s="38" cm="1">
        <f t="array" aca="1" ref="S11" ca="1">TREND($K11:$P11,$K$1:$P$1,S$1)</f>
        <v>6.3535742515309201E-5</v>
      </c>
      <c r="T11" s="38" cm="1">
        <f t="array" aca="1" ref="T11" ca="1">TREND($K11:$P11,$K$1:$P$1,T$1)</f>
        <v>6.4564661422439416E-5</v>
      </c>
      <c r="U11" s="38" cm="1">
        <f t="array" aca="1" ref="U11" ca="1">TREND($K11:$P11,$K$1:$P$1,U$1)</f>
        <v>6.5593580329570064E-5</v>
      </c>
      <c r="V11" s="38" cm="1">
        <f t="array" aca="1" ref="V11" ca="1">TREND($K11:$P11,$K$1:$P$1,V$1)</f>
        <v>6.6622499236700713E-5</v>
      </c>
      <c r="W11" s="38" cm="1">
        <f t="array" aca="1" ref="W11" ca="1">TREND($K11:$P11,$K$1:$P$1,W$1)</f>
        <v>6.7651418143831361E-5</v>
      </c>
      <c r="X11" s="38" cm="1">
        <f t="array" aca="1" ref="X11" ca="1">TREND($K11:$P11,$K$1:$P$1,X$1)</f>
        <v>6.8680337050961576E-5</v>
      </c>
      <c r="Y11" s="38" cm="1">
        <f t="array" aca="1" ref="Y11" ca="1">TREND($K11:$P11,$K$1:$P$1,Y$1)</f>
        <v>6.9709255958092225E-5</v>
      </c>
      <c r="Z11" s="38" cm="1">
        <f t="array" aca="1" ref="Z11" ca="1">TREND($K11:$P11,$K$1:$P$1,Z$1)</f>
        <v>7.0738174865222873E-5</v>
      </c>
      <c r="AA11" s="38" cm="1">
        <f t="array" aca="1" ref="AA11" ca="1">TREND($K11:$P11,$K$1:$P$1,AA$1)</f>
        <v>7.1767093772353088E-5</v>
      </c>
      <c r="AB11" s="38" cm="1">
        <f t="array" aca="1" ref="AB11" ca="1">TREND($K11:$P11,$K$1:$P$1,AB$1)</f>
        <v>7.2796012679483737E-5</v>
      </c>
      <c r="AC11" s="38" cm="1">
        <f t="array" aca="1" ref="AC11" ca="1">TREND($K11:$P11,$K$1:$P$1,AC$1)</f>
        <v>7.3824931586614385E-5</v>
      </c>
      <c r="AD11" s="38" cm="1">
        <f t="array" aca="1" ref="AD11" ca="1">TREND($K11:$P11,$K$1:$P$1,AD$1)</f>
        <v>7.48538504937446E-5</v>
      </c>
      <c r="AE11" s="38" cm="1">
        <f t="array" aca="1" ref="AE11" ca="1">TREND($K11:$P11,$K$1:$P$1,AE$1)</f>
        <v>7.5882769400875249E-5</v>
      </c>
      <c r="AF11" s="38" cm="1">
        <f t="array" aca="1" ref="AF11" ca="1">TREND($K11:$P11,$K$1:$P$1,AF$1)</f>
        <v>7.6911688308005897E-5</v>
      </c>
      <c r="AG11" s="38" cm="1">
        <f t="array" aca="1" ref="AG11" ca="1">TREND($K11:$P11,$K$1:$P$1,AG$1)</f>
        <v>7.7940607215136112E-5</v>
      </c>
      <c r="AH11" s="38" cm="1">
        <f t="array" aca="1" ref="AH11" ca="1">TREND($K11:$P11,$K$1:$P$1,AH$1)</f>
        <v>7.8969526122266761E-5</v>
      </c>
      <c r="AI11" s="38" cm="1">
        <f t="array" aca="1" ref="AI11" ca="1">TREND($K11:$P11,$K$1:$P$1,AI$1)</f>
        <v>7.9998445029397409E-5</v>
      </c>
      <c r="AJ11" s="38" cm="1">
        <f t="array" aca="1" ref="AJ11" ca="1">TREND($K11:$P11,$K$1:$P$1,AJ$1)</f>
        <v>8.1027363936527624E-5</v>
      </c>
    </row>
    <row r="12" spans="1:36">
      <c r="A12" t="s">
        <v>111</v>
      </c>
      <c r="B12" s="40">
        <f ca="1">SUM(INDIRECT(CONCATENATE("'",HLOOKUP(B$1,$B$21:$E$23,3,FALSE),"'!",$B$25,ROW($A12)+5,":",$B$25,ROW($A12)+6)))*About!$A$27</f>
        <v>2.1350067322958096E-4</v>
      </c>
      <c r="C12" s="38">
        <f t="shared" ca="1" si="3"/>
        <v>2.170375819728421E-4</v>
      </c>
      <c r="D12" s="38">
        <f t="shared" ca="1" si="0"/>
        <v>2.2057449071610322E-4</v>
      </c>
      <c r="E12" s="38">
        <f t="shared" ca="1" si="0"/>
        <v>2.2411139945936433E-4</v>
      </c>
      <c r="F12" s="40">
        <f ca="1">SUM(INDIRECT(CONCATENATE("'",HLOOKUP(F$1,$B$21:$E$23,3,FALSE),"'!",$B$25,ROW($A12)+5,":",$B$25,ROW($A12)+6)))*About!$A$27</f>
        <v>2.2764830820262548E-4</v>
      </c>
      <c r="G12" s="38">
        <f t="shared" ca="1" si="4"/>
        <v>2.3330736219184328E-4</v>
      </c>
      <c r="H12" s="38">
        <f t="shared" ca="1" si="1"/>
        <v>2.3896641618106106E-4</v>
      </c>
      <c r="I12" s="38">
        <f t="shared" ca="1" si="1"/>
        <v>2.4462547017027885E-4</v>
      </c>
      <c r="J12" s="38">
        <f t="shared" ca="1" si="1"/>
        <v>2.5028452415949665E-4</v>
      </c>
      <c r="K12" s="40">
        <f ca="1">SUM(INDIRECT(CONCATENATE("'",HLOOKUP(K$1,$B$21:$E$23,3,FALSE),"'!",$B$25,ROW($A12)+5,":",$B$25,ROW($A12)+6)))*About!$A$27</f>
        <v>2.5594357814871446E-4</v>
      </c>
      <c r="L12" s="38">
        <f t="shared" ca="1" si="5"/>
        <v>2.5903033487010603E-4</v>
      </c>
      <c r="M12" s="38">
        <f t="shared" ca="1" si="2"/>
        <v>2.6211709159149754E-4</v>
      </c>
      <c r="N12" s="38">
        <f t="shared" ca="1" si="2"/>
        <v>2.6520384831288911E-4</v>
      </c>
      <c r="O12" s="38">
        <f t="shared" ca="1" si="2"/>
        <v>2.6829060503428062E-4</v>
      </c>
      <c r="P12" s="40">
        <f ca="1">SUM(INDIRECT(CONCATENATE("'",HLOOKUP(P$1,$B$21:$E$23,3,FALSE),"'!",$B$25,ROW($A12)+5,":",$B$25,ROW($A12)+6)))*About!$A$27</f>
        <v>2.7137736175567219E-4</v>
      </c>
      <c r="Q12" s="38" cm="1">
        <f t="array" aca="1" ref="Q12" ca="1">TREND($K12:$P12,$K$1:$P$1,Q$1)</f>
        <v>2.7446411847706353E-4</v>
      </c>
      <c r="R12" s="38" cm="1">
        <f t="array" aca="1" ref="R12" ca="1">TREND($K12:$P12,$K$1:$P$1,R$1)</f>
        <v>2.7755087519845505E-4</v>
      </c>
      <c r="S12" s="38" cm="1">
        <f t="array" aca="1" ref="S12" ca="1">TREND($K12:$P12,$K$1:$P$1,S$1)</f>
        <v>2.8063763191984656E-4</v>
      </c>
      <c r="T12" s="38" cm="1">
        <f t="array" aca="1" ref="T12" ca="1">TREND($K12:$P12,$K$1:$P$1,T$1)</f>
        <v>2.8372438864123894E-4</v>
      </c>
      <c r="U12" s="38" cm="1">
        <f t="array" aca="1" ref="U12" ca="1">TREND($K12:$P12,$K$1:$P$1,U$1)</f>
        <v>2.8681114536263045E-4</v>
      </c>
      <c r="V12" s="38" cm="1">
        <f t="array" aca="1" ref="V12" ca="1">TREND($K12:$P12,$K$1:$P$1,V$1)</f>
        <v>2.8989790208402196E-4</v>
      </c>
      <c r="W12" s="38" cm="1">
        <f t="array" aca="1" ref="W12" ca="1">TREND($K12:$P12,$K$1:$P$1,W$1)</f>
        <v>2.9298465880541347E-4</v>
      </c>
      <c r="X12" s="38" cm="1">
        <f t="array" aca="1" ref="X12" ca="1">TREND($K12:$P12,$K$1:$P$1,X$1)</f>
        <v>2.9607141552680499E-4</v>
      </c>
      <c r="Y12" s="38" cm="1">
        <f t="array" aca="1" ref="Y12" ca="1">TREND($K12:$P12,$K$1:$P$1,Y$1)</f>
        <v>2.991581722481965E-4</v>
      </c>
      <c r="Z12" s="38" cm="1">
        <f t="array" aca="1" ref="Z12" ca="1">TREND($K12:$P12,$K$1:$P$1,Z$1)</f>
        <v>3.0224492896958801E-4</v>
      </c>
      <c r="AA12" s="38" cm="1">
        <f t="array" aca="1" ref="AA12" ca="1">TREND($K12:$P12,$K$1:$P$1,AA$1)</f>
        <v>3.0533168569097952E-4</v>
      </c>
      <c r="AB12" s="38" cm="1">
        <f t="array" aca="1" ref="AB12" ca="1">TREND($K12:$P12,$K$1:$P$1,AB$1)</f>
        <v>3.0841844241237103E-4</v>
      </c>
      <c r="AC12" s="38" cm="1">
        <f t="array" aca="1" ref="AC12" ca="1">TREND($K12:$P12,$K$1:$P$1,AC$1)</f>
        <v>3.1150519913376255E-4</v>
      </c>
      <c r="AD12" s="38" cm="1">
        <f t="array" aca="1" ref="AD12" ca="1">TREND($K12:$P12,$K$1:$P$1,AD$1)</f>
        <v>3.1459195585515406E-4</v>
      </c>
      <c r="AE12" s="38" cm="1">
        <f t="array" aca="1" ref="AE12" ca="1">TREND($K12:$P12,$K$1:$P$1,AE$1)</f>
        <v>3.1767871257654557E-4</v>
      </c>
      <c r="AF12" s="38" cm="1">
        <f t="array" aca="1" ref="AF12" ca="1">TREND($K12:$P12,$K$1:$P$1,AF$1)</f>
        <v>3.2076546929793708E-4</v>
      </c>
      <c r="AG12" s="38" cm="1">
        <f t="array" aca="1" ref="AG12" ca="1">TREND($K12:$P12,$K$1:$P$1,AG$1)</f>
        <v>3.2385222601932859E-4</v>
      </c>
      <c r="AH12" s="38" cm="1">
        <f t="array" aca="1" ref="AH12" ca="1">TREND($K12:$P12,$K$1:$P$1,AH$1)</f>
        <v>3.2693898274072011E-4</v>
      </c>
      <c r="AI12" s="38" cm="1">
        <f t="array" aca="1" ref="AI12" ca="1">TREND($K12:$P12,$K$1:$P$1,AI$1)</f>
        <v>3.3002573946211162E-4</v>
      </c>
      <c r="AJ12" s="38" cm="1">
        <f t="array" aca="1" ref="AJ12" ca="1">TREND($K12:$P12,$K$1:$P$1,AJ$1)</f>
        <v>3.3311249618350313E-4</v>
      </c>
    </row>
    <row r="16" spans="1:36">
      <c r="A16" s="22" t="s">
        <v>124</v>
      </c>
      <c r="B16" s="23"/>
      <c r="C16" s="23"/>
      <c r="D16" s="23"/>
    </row>
    <row r="17" spans="1:5">
      <c r="A17" t="s">
        <v>112</v>
      </c>
      <c r="B17" t="str" cm="1">
        <f t="array" aca="1" ref="B17" ca="1">MID(CELL("filename",A17),FIND("]",CELL("filename",A17))+1,255)</f>
        <v>HOIpTP-electricity-PM25</v>
      </c>
    </row>
    <row r="18" spans="1:5">
      <c r="A18" t="s">
        <v>113</v>
      </c>
      <c r="B18" t="str">
        <f ca="1">RIGHT(B17,LEN(B17)-7)</f>
        <v>electricity-PM25</v>
      </c>
    </row>
    <row r="19" spans="1:5">
      <c r="A19" t="s">
        <v>114</v>
      </c>
      <c r="B19" t="str">
        <f ca="1">LEFT(B18,FIND("-",B18)-1)</f>
        <v>electricity</v>
      </c>
    </row>
    <row r="20" spans="1:5">
      <c r="A20" t="s">
        <v>121</v>
      </c>
      <c r="B20" t="str">
        <f ca="1">VLOOKUP($B$19,Mappings!$A$22:$B$26,COLUMN(Mappings!$B$21),FALSE)</f>
        <v>electricity generating units</v>
      </c>
    </row>
    <row r="21" spans="1:5">
      <c r="A21" s="28"/>
      <c r="B21" s="29">
        <v>2016</v>
      </c>
      <c r="C21" s="29">
        <v>2020</v>
      </c>
      <c r="D21" s="29">
        <v>2025</v>
      </c>
      <c r="E21" s="30">
        <v>2030</v>
      </c>
    </row>
    <row r="22" spans="1:5">
      <c r="A22" s="31" t="s">
        <v>129</v>
      </c>
      <c r="B22" s="32">
        <f ca="1">VLOOKUP($B$20,Mappings!$A$3:$E$19,COLUMN(Mappings!B$2),FALSE)</f>
        <v>16</v>
      </c>
      <c r="C22" s="32">
        <f ca="1">VLOOKUP($B$20,Mappings!$A$3:$E$19,COLUMN(Mappings!C$2),FALSE)</f>
        <v>33</v>
      </c>
      <c r="D22" s="32">
        <f ca="1">VLOOKUP($B$20,Mappings!$A$3:$E$19,COLUMN(Mappings!D$2),FALSE)</f>
        <v>50</v>
      </c>
      <c r="E22" s="33">
        <f ca="1">VLOOKUP($B$20,Mappings!$A$3:$E$19,COLUMN(Mappings!E$2),FALSE)</f>
        <v>67</v>
      </c>
    </row>
    <row r="23" spans="1:5">
      <c r="A23" s="34" t="s">
        <v>112</v>
      </c>
      <c r="B23" s="35" t="str">
        <f ca="1">CONCATENATE("Table ",B22)</f>
        <v>Table 16</v>
      </c>
      <c r="C23" s="35" t="str">
        <f ca="1">CONCATENATE("Table ",C22)</f>
        <v>Table 33</v>
      </c>
      <c r="D23" s="35" t="str">
        <f ca="1">CONCATENATE("Table ",D22)</f>
        <v>Table 50</v>
      </c>
      <c r="E23" s="36" t="str">
        <f ca="1">CONCATENATE("Table ",E22)</f>
        <v>Table 67</v>
      </c>
    </row>
    <row r="24" spans="1:5">
      <c r="A24" t="s">
        <v>115</v>
      </c>
      <c r="B24" t="str">
        <f ca="1">REPLACE(B18,1,FIND("-",B18),"")</f>
        <v>PM25</v>
      </c>
    </row>
    <row r="25" spans="1:5">
      <c r="A25" t="s">
        <v>123</v>
      </c>
      <c r="B25" s="2" t="str">
        <f ca="1">VLOOKUP($B$24,Mappings!$A$29:$B$31,COLUMN(Mappings!$B$29),FALSE)</f>
        <v>D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962B5-33CE-4B66-9A5D-6B3794AE90D6}">
  <sheetPr>
    <tabColor theme="4" tint="-0.249977111117893"/>
  </sheetPr>
  <dimension ref="A1:AJ25"/>
  <sheetViews>
    <sheetView workbookViewId="0"/>
  </sheetViews>
  <sheetFormatPr baseColWidth="10" defaultColWidth="8.83203125" defaultRowHeight="15"/>
  <cols>
    <col min="1" max="1" width="33.83203125" customWidth="1"/>
  </cols>
  <sheetData>
    <row r="1" spans="1:36" s="1" customFormat="1" ht="16">
      <c r="A1" s="27" t="s">
        <v>128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t="s">
        <v>7</v>
      </c>
      <c r="B2" s="37" cm="1">
        <f t="array" aca="1" ref="B2" ca="1">INDIRECT(CONCATENATE("'",HLOOKUP(B$1,$B$21:$E$23,3,FALSE),"'!",$B$25,ROW($A2)+3))*About!$A$27</f>
        <v>5.6590539892178089E-5</v>
      </c>
      <c r="C2" s="38">
        <f ca="1">$B2+($F2-$B2)*(C$1-$B$1)/($F$1-$B$1)</f>
        <v>5.6912077050656369E-5</v>
      </c>
      <c r="D2" s="38">
        <f t="shared" ref="D2:E12" ca="1" si="0">$B2+($F2-$B2)*(D$1-$B$1)/($F$1-$B$1)</f>
        <v>5.7233614209134656E-5</v>
      </c>
      <c r="E2" s="38">
        <f t="shared" ca="1" si="0"/>
        <v>5.7555151367612936E-5</v>
      </c>
      <c r="F2" s="37" cm="1">
        <f t="array" aca="1" ref="F2" ca="1">INDIRECT(CONCATENATE("'",HLOOKUP(F$1,$B$21:$E$23,3,FALSE),"'!",$B$25,ROW($A2)+3))*About!$A$27</f>
        <v>5.7876688526091216E-5</v>
      </c>
      <c r="G2" s="38">
        <f ca="1">$F2+($K2-$F2)*(G$1-$F$1)/($K$1-$F$1)</f>
        <v>5.8648377706439101E-5</v>
      </c>
      <c r="H2" s="38">
        <f t="shared" ref="H2:J12" ca="1" si="1">$F2+($K2-$F2)*(H$1-$F$1)/($K$1-$F$1)</f>
        <v>5.9420066886786986E-5</v>
      </c>
      <c r="I2" s="38">
        <f t="shared" ca="1" si="1"/>
        <v>6.0191756067134864E-5</v>
      </c>
      <c r="J2" s="38">
        <f t="shared" ca="1" si="1"/>
        <v>6.0963445247482749E-5</v>
      </c>
      <c r="K2" s="37" cm="1">
        <f t="array" aca="1" ref="K2" ca="1">INDIRECT(CONCATENATE("'",HLOOKUP(K$1,$B$21:$E$23,3,FALSE),"'!",$B$25,ROW($A2)+3))*About!$A$27</f>
        <v>6.1735134427830634E-5</v>
      </c>
      <c r="L2" s="38">
        <f ca="1">$K2+($P2-$K2)*(L$1-$K$1)/($P$1-$K$1)</f>
        <v>6.2506823608178512E-5</v>
      </c>
      <c r="M2" s="38">
        <f t="shared" ref="M2:O12" ca="1" si="2">$K2+($P2-$K2)*(M$1-$K$1)/($P$1-$K$1)</f>
        <v>6.3278512788526403E-5</v>
      </c>
      <c r="N2" s="38">
        <f t="shared" ca="1" si="2"/>
        <v>6.4050201968874281E-5</v>
      </c>
      <c r="O2" s="38">
        <f t="shared" ca="1" si="2"/>
        <v>6.4821891149222173E-5</v>
      </c>
      <c r="P2" s="37" cm="1">
        <f t="array" aca="1" ref="P2" ca="1">INDIRECT(CONCATENATE("'",HLOOKUP(P$1,$B$21:$E$23,3,FALSE),"'!",$B$25,ROW($A2)+3))*About!$A$27</f>
        <v>6.5593580329570051E-5</v>
      </c>
      <c r="Q2" s="38" cm="1">
        <f t="array" aca="1" ref="Q2" ca="1">TREND($K2:$P2,$K$1:$P$1,Q$1)</f>
        <v>6.6365269509918159E-5</v>
      </c>
      <c r="R2" s="38" cm="1">
        <f t="array" aca="1" ref="R2" ca="1">TREND($K2:$P2,$K$1:$P$1,R$1)</f>
        <v>6.7136958690266037E-5</v>
      </c>
      <c r="S2" s="38" cm="1">
        <f t="array" aca="1" ref="S2" ca="1">TREND($K2:$P2,$K$1:$P$1,S$1)</f>
        <v>6.7908647870613915E-5</v>
      </c>
      <c r="T2" s="38" cm="1">
        <f t="array" aca="1" ref="T2" ca="1">TREND($K2:$P2,$K$1:$P$1,T$1)</f>
        <v>6.8680337050961793E-5</v>
      </c>
      <c r="U2" s="38" cm="1">
        <f t="array" aca="1" ref="U2" ca="1">TREND($K2:$P2,$K$1:$P$1,U$1)</f>
        <v>6.9452026231309671E-5</v>
      </c>
      <c r="V2" s="38" cm="1">
        <f t="array" aca="1" ref="V2" ca="1">TREND($K2:$P2,$K$1:$P$1,V$1)</f>
        <v>7.0223715411657549E-5</v>
      </c>
      <c r="W2" s="38" cm="1">
        <f t="array" aca="1" ref="W2" ca="1">TREND($K2:$P2,$K$1:$P$1,W$1)</f>
        <v>7.0995404592005427E-5</v>
      </c>
      <c r="X2" s="38" cm="1">
        <f t="array" aca="1" ref="X2" ca="1">TREND($K2:$P2,$K$1:$P$1,X$1)</f>
        <v>7.1767093772353305E-5</v>
      </c>
      <c r="Y2" s="38" cm="1">
        <f t="array" aca="1" ref="Y2" ca="1">TREND($K2:$P2,$K$1:$P$1,Y$1)</f>
        <v>7.2538782952701183E-5</v>
      </c>
      <c r="Z2" s="38" cm="1">
        <f t="array" aca="1" ref="Z2" ca="1">TREND($K2:$P2,$K$1:$P$1,Z$1)</f>
        <v>7.3310472133049061E-5</v>
      </c>
      <c r="AA2" s="38" cm="1">
        <f t="array" aca="1" ref="AA2" ca="1">TREND($K2:$P2,$K$1:$P$1,AA$1)</f>
        <v>7.4082161313396939E-5</v>
      </c>
      <c r="AB2" s="38" cm="1">
        <f t="array" aca="1" ref="AB2" ca="1">TREND($K2:$P2,$K$1:$P$1,AB$1)</f>
        <v>7.4853850493744817E-5</v>
      </c>
      <c r="AC2" s="38" cm="1">
        <f t="array" aca="1" ref="AC2" ca="1">TREND($K2:$P2,$K$1:$P$1,AC$1)</f>
        <v>7.5625539674092695E-5</v>
      </c>
      <c r="AD2" s="38" cm="1">
        <f t="array" aca="1" ref="AD2" ca="1">TREND($K2:$P2,$K$1:$P$1,AD$1)</f>
        <v>7.6397228854440573E-5</v>
      </c>
      <c r="AE2" s="38" cm="1">
        <f t="array" aca="1" ref="AE2" ca="1">TREND($K2:$P2,$K$1:$P$1,AE$1)</f>
        <v>7.7168918034788451E-5</v>
      </c>
      <c r="AF2" s="38" cm="1">
        <f t="array" aca="1" ref="AF2" ca="1">TREND($K2:$P2,$K$1:$P$1,AF$1)</f>
        <v>7.7940607215136329E-5</v>
      </c>
      <c r="AG2" s="38" cm="1">
        <f t="array" aca="1" ref="AG2" ca="1">TREND($K2:$P2,$K$1:$P$1,AG$1)</f>
        <v>7.8712296395484207E-5</v>
      </c>
      <c r="AH2" s="38" cm="1">
        <f t="array" aca="1" ref="AH2" ca="1">TREND($K2:$P2,$K$1:$P$1,AH$1)</f>
        <v>7.9483985575832085E-5</v>
      </c>
      <c r="AI2" s="38" cm="1">
        <f t="array" aca="1" ref="AI2" ca="1">TREND($K2:$P2,$K$1:$P$1,AI$1)</f>
        <v>8.0255674756179963E-5</v>
      </c>
      <c r="AJ2" s="38" cm="1">
        <f t="array" aca="1" ref="AJ2" ca="1">TREND($K2:$P2,$K$1:$P$1,AJ$1)</f>
        <v>8.1027363936527841E-5</v>
      </c>
    </row>
    <row r="3" spans="1:36">
      <c r="A3" t="s">
        <v>13</v>
      </c>
      <c r="B3" s="39" cm="1">
        <f t="array" aca="1" ref="B3" ca="1">INDIRECT(CONCATENATE("'",HLOOKUP(B$1,$B$21:$E$23,3,FALSE),"'!",$B$25,ROW($A3)+5))*About!$A$27</f>
        <v>2.8295269946089044E-5</v>
      </c>
      <c r="C3" s="38">
        <f t="shared" ref="C3:C12" ca="1" si="3">$B3+($F3-$B3)*(C$1-$B$1)/($F$1-$B$1)</f>
        <v>2.8295269946089044E-5</v>
      </c>
      <c r="D3" s="38">
        <f t="shared" ca="1" si="0"/>
        <v>2.8295269946089044E-5</v>
      </c>
      <c r="E3" s="38">
        <f t="shared" ca="1" si="0"/>
        <v>2.8295269946089044E-5</v>
      </c>
      <c r="F3" s="39" cm="1">
        <f t="array" aca="1" ref="F3" ca="1">INDIRECT(CONCATENATE("'",HLOOKUP(F$1,$B$21:$E$23,3,FALSE),"'!",$B$25,ROW($A3)+5))*About!$A$27</f>
        <v>2.8295269946089044E-5</v>
      </c>
      <c r="G3" s="38">
        <f t="shared" ref="G3:G12" ca="1" si="4">$F3+($K3-$F3)*(G$1-$F$1)/($K$1-$F$1)</f>
        <v>2.8552499672871673E-5</v>
      </c>
      <c r="H3" s="38">
        <f t="shared" ca="1" si="1"/>
        <v>2.8809729399654297E-5</v>
      </c>
      <c r="I3" s="38">
        <f t="shared" ca="1" si="1"/>
        <v>2.9066959126436926E-5</v>
      </c>
      <c r="J3" s="38">
        <f t="shared" ca="1" si="1"/>
        <v>2.9324188853219551E-5</v>
      </c>
      <c r="K3" s="39" cm="1">
        <f t="array" aca="1" ref="K3" ca="1">INDIRECT(CONCATENATE("'",HLOOKUP(K$1,$B$21:$E$23,3,FALSE),"'!",$B$25,ROW($A3)+5))*About!$A$27</f>
        <v>2.9581418580002179E-5</v>
      </c>
      <c r="L3" s="38">
        <f t="shared" ref="L3:L12" ca="1" si="5">$K3+($P3-$K3)*(L$1-$K$1)/($P$1-$K$1)</f>
        <v>2.9838648306784807E-5</v>
      </c>
      <c r="M3" s="38">
        <f t="shared" ca="1" si="2"/>
        <v>3.0095878033567435E-5</v>
      </c>
      <c r="N3" s="38">
        <f t="shared" ca="1" si="2"/>
        <v>3.035310776035006E-5</v>
      </c>
      <c r="O3" s="38">
        <f t="shared" ca="1" si="2"/>
        <v>3.0610337487132689E-5</v>
      </c>
      <c r="P3" s="39" cm="1">
        <f t="array" aca="1" ref="P3" ca="1">INDIRECT(CONCATENATE("'",HLOOKUP(P$1,$B$21:$E$23,3,FALSE),"'!",$B$25,ROW($A3)+5))*About!$A$27</f>
        <v>3.0867567213915317E-5</v>
      </c>
      <c r="Q3" s="38" cm="1">
        <f t="array" aca="1" ref="Q3" ca="1">TREND($K3:$P3,$K$1:$P$1,Q$1)</f>
        <v>3.1124796940697891E-5</v>
      </c>
      <c r="R3" s="38" cm="1">
        <f t="array" aca="1" ref="R3" ca="1">TREND($K3:$P3,$K$1:$P$1,R$1)</f>
        <v>3.1382026667480553E-5</v>
      </c>
      <c r="S3" s="38" cm="1">
        <f t="array" aca="1" ref="S3" ca="1">TREND($K3:$P3,$K$1:$P$1,S$1)</f>
        <v>3.1639256394263215E-5</v>
      </c>
      <c r="T3" s="38" cm="1">
        <f t="array" aca="1" ref="T3" ca="1">TREND($K3:$P3,$K$1:$P$1,T$1)</f>
        <v>3.1896486121045769E-5</v>
      </c>
      <c r="U3" s="38" cm="1">
        <f t="array" aca="1" ref="U3" ca="1">TREND($K3:$P3,$K$1:$P$1,U$1)</f>
        <v>3.2153715847828431E-5</v>
      </c>
      <c r="V3" s="38" cm="1">
        <f t="array" aca="1" ref="V3" ca="1">TREND($K3:$P3,$K$1:$P$1,V$1)</f>
        <v>3.2410945574611093E-5</v>
      </c>
      <c r="W3" s="38" cm="1">
        <f t="array" aca="1" ref="W3" ca="1">TREND($K3:$P3,$K$1:$P$1,W$1)</f>
        <v>3.2668175301393755E-5</v>
      </c>
      <c r="X3" s="38" cm="1">
        <f t="array" aca="1" ref="X3" ca="1">TREND($K3:$P3,$K$1:$P$1,X$1)</f>
        <v>3.2925405028176309E-5</v>
      </c>
      <c r="Y3" s="38" cm="1">
        <f t="array" aca="1" ref="Y3" ca="1">TREND($K3:$P3,$K$1:$P$1,Y$1)</f>
        <v>3.3182634754958971E-5</v>
      </c>
      <c r="Z3" s="38" cm="1">
        <f t="array" aca="1" ref="Z3" ca="1">TREND($K3:$P3,$K$1:$P$1,Z$1)</f>
        <v>3.3439864481741633E-5</v>
      </c>
      <c r="AA3" s="38" cm="1">
        <f t="array" aca="1" ref="AA3" ca="1">TREND($K3:$P3,$K$1:$P$1,AA$1)</f>
        <v>3.3697094208524187E-5</v>
      </c>
      <c r="AB3" s="38" cm="1">
        <f t="array" aca="1" ref="AB3" ca="1">TREND($K3:$P3,$K$1:$P$1,AB$1)</f>
        <v>3.3954323935306849E-5</v>
      </c>
      <c r="AC3" s="38" cm="1">
        <f t="array" aca="1" ref="AC3" ca="1">TREND($K3:$P3,$K$1:$P$1,AC$1)</f>
        <v>3.4211553662089511E-5</v>
      </c>
      <c r="AD3" s="38" cm="1">
        <f t="array" aca="1" ref="AD3" ca="1">TREND($K3:$P3,$K$1:$P$1,AD$1)</f>
        <v>3.4468783388872065E-5</v>
      </c>
      <c r="AE3" s="38" cm="1">
        <f t="array" aca="1" ref="AE3" ca="1">TREND($K3:$P3,$K$1:$P$1,AE$1)</f>
        <v>3.4726013115654727E-5</v>
      </c>
      <c r="AF3" s="38" cm="1">
        <f t="array" aca="1" ref="AF3" ca="1">TREND($K3:$P3,$K$1:$P$1,AF$1)</f>
        <v>3.4983242842437389E-5</v>
      </c>
      <c r="AG3" s="38" cm="1">
        <f t="array" aca="1" ref="AG3" ca="1">TREND($K3:$P3,$K$1:$P$1,AG$1)</f>
        <v>3.5240472569219943E-5</v>
      </c>
      <c r="AH3" s="38" cm="1">
        <f t="array" aca="1" ref="AH3" ca="1">TREND($K3:$P3,$K$1:$P$1,AH$1)</f>
        <v>3.5497702296002605E-5</v>
      </c>
      <c r="AI3" s="38" cm="1">
        <f t="array" aca="1" ref="AI3" ca="1">TREND($K3:$P3,$K$1:$P$1,AI$1)</f>
        <v>3.5754932022785267E-5</v>
      </c>
      <c r="AJ3" s="38" cm="1">
        <f t="array" aca="1" ref="AJ3" ca="1">TREND($K3:$P3,$K$1:$P$1,AJ$1)</f>
        <v>3.6012161749567821E-5</v>
      </c>
    </row>
    <row r="4" spans="1:36">
      <c r="A4" t="s">
        <v>14</v>
      </c>
      <c r="B4" s="39" cm="1">
        <f t="array" aca="1" ref="B4" ca="1">INDIRECT(CONCATENATE("'",HLOOKUP(B$1,$B$21:$E$23,3,FALSE),"'!",$B$25,ROW($A4)+5))*About!$A$27</f>
        <v>6.9452026231309468E-5</v>
      </c>
      <c r="C4" s="38">
        <f t="shared" ca="1" si="3"/>
        <v>6.9773563389787755E-5</v>
      </c>
      <c r="D4" s="38">
        <f t="shared" ca="1" si="0"/>
        <v>7.0095100548266028E-5</v>
      </c>
      <c r="E4" s="38">
        <f t="shared" ca="1" si="0"/>
        <v>7.0416637706744315E-5</v>
      </c>
      <c r="F4" s="39" cm="1">
        <f t="array" aca="1" ref="F4" ca="1">INDIRECT(CONCATENATE("'",HLOOKUP(F$1,$B$21:$E$23,3,FALSE),"'!",$B$25,ROW($A4)+5))*About!$A$27</f>
        <v>7.0738174865222602E-5</v>
      </c>
      <c r="G4" s="38">
        <f t="shared" ca="1" si="4"/>
        <v>7.1252634318787859E-5</v>
      </c>
      <c r="H4" s="38">
        <f t="shared" ca="1" si="1"/>
        <v>7.1767093772353115E-5</v>
      </c>
      <c r="I4" s="38">
        <f t="shared" ca="1" si="1"/>
        <v>7.2281553225918372E-5</v>
      </c>
      <c r="J4" s="38">
        <f t="shared" ca="1" si="1"/>
        <v>7.2796012679483628E-5</v>
      </c>
      <c r="K4" s="39" cm="1">
        <f t="array" aca="1" ref="K4" ca="1">INDIRECT(CONCATENATE("'",HLOOKUP(K$1,$B$21:$E$23,3,FALSE),"'!",$B$25,ROW($A4)+5))*About!$A$27</f>
        <v>7.3310472133048885E-5</v>
      </c>
      <c r="L4" s="38">
        <f t="shared" ca="1" si="5"/>
        <v>7.4596620766962019E-5</v>
      </c>
      <c r="M4" s="38">
        <f t="shared" ca="1" si="2"/>
        <v>7.5882769400875154E-5</v>
      </c>
      <c r="N4" s="38">
        <f t="shared" ca="1" si="2"/>
        <v>7.7168918034788302E-5</v>
      </c>
      <c r="O4" s="38">
        <f t="shared" ca="1" si="2"/>
        <v>7.8455066668701437E-5</v>
      </c>
      <c r="P4" s="39" cm="1">
        <f t="array" aca="1" ref="P4" ca="1">INDIRECT(CONCATENATE("'",HLOOKUP(P$1,$B$21:$E$23,3,FALSE),"'!",$B$25,ROW($A4)+5))*About!$A$27</f>
        <v>7.9741215302614571E-5</v>
      </c>
      <c r="Q4" s="38" cm="1">
        <f t="array" aca="1" ref="Q4" ca="1">TREND($K4:$P4,$K$1:$P$1,Q$1)</f>
        <v>8.1027363936527624E-5</v>
      </c>
      <c r="R4" s="38" cm="1">
        <f t="array" aca="1" ref="R4" ca="1">TREND($K4:$P4,$K$1:$P$1,R$1)</f>
        <v>8.231351257044061E-5</v>
      </c>
      <c r="S4" s="38" cm="1">
        <f t="array" aca="1" ref="S4" ca="1">TREND($K4:$P4,$K$1:$P$1,S$1)</f>
        <v>8.3599661204354029E-5</v>
      </c>
      <c r="T4" s="38" cm="1">
        <f t="array" aca="1" ref="T4" ca="1">TREND($K4:$P4,$K$1:$P$1,T$1)</f>
        <v>8.4885809838267014E-5</v>
      </c>
      <c r="U4" s="38" cm="1">
        <f t="array" aca="1" ref="U4" ca="1">TREND($K4:$P4,$K$1:$P$1,U$1)</f>
        <v>8.617195847218E-5</v>
      </c>
      <c r="V4" s="38" cm="1">
        <f t="array" aca="1" ref="V4" ca="1">TREND($K4:$P4,$K$1:$P$1,V$1)</f>
        <v>8.7458107106093419E-5</v>
      </c>
      <c r="W4" s="38" cm="1">
        <f t="array" aca="1" ref="W4" ca="1">TREND($K4:$P4,$K$1:$P$1,W$1)</f>
        <v>8.8744255740006404E-5</v>
      </c>
      <c r="X4" s="38" cm="1">
        <f t="array" aca="1" ref="X4" ca="1">TREND($K4:$P4,$K$1:$P$1,X$1)</f>
        <v>9.003040437391939E-5</v>
      </c>
      <c r="Y4" s="38" cm="1">
        <f t="array" aca="1" ref="Y4" ca="1">TREND($K4:$P4,$K$1:$P$1,Y$1)</f>
        <v>9.1316553007832809E-5</v>
      </c>
      <c r="Z4" s="38" cm="1">
        <f t="array" aca="1" ref="Z4" ca="1">TREND($K4:$P4,$K$1:$P$1,Z$1)</f>
        <v>9.2602701641745794E-5</v>
      </c>
      <c r="AA4" s="38" cm="1">
        <f t="array" aca="1" ref="AA4" ca="1">TREND($K4:$P4,$K$1:$P$1,AA$1)</f>
        <v>9.3888850275659214E-5</v>
      </c>
      <c r="AB4" s="38" cm="1">
        <f t="array" aca="1" ref="AB4" ca="1">TREND($K4:$P4,$K$1:$P$1,AB$1)</f>
        <v>9.5174998909572199E-5</v>
      </c>
      <c r="AC4" s="38" cm="1">
        <f t="array" aca="1" ref="AC4" ca="1">TREND($K4:$P4,$K$1:$P$1,AC$1)</f>
        <v>9.6461147543485184E-5</v>
      </c>
      <c r="AD4" s="38" cm="1">
        <f t="array" aca="1" ref="AD4" ca="1">TREND($K4:$P4,$K$1:$P$1,AD$1)</f>
        <v>9.7747296177398604E-5</v>
      </c>
      <c r="AE4" s="38" cm="1">
        <f t="array" aca="1" ref="AE4" ca="1">TREND($K4:$P4,$K$1:$P$1,AE$1)</f>
        <v>9.9033444811311589E-5</v>
      </c>
      <c r="AF4" s="38" cm="1">
        <f t="array" aca="1" ref="AF4" ca="1">TREND($K4:$P4,$K$1:$P$1,AF$1)</f>
        <v>1.0031959344522457E-4</v>
      </c>
      <c r="AG4" s="38" cm="1">
        <f t="array" aca="1" ref="AG4" ca="1">TREND($K4:$P4,$K$1:$P$1,AG$1)</f>
        <v>1.0160574207913799E-4</v>
      </c>
      <c r="AH4" s="38" cm="1">
        <f t="array" aca="1" ref="AH4" ca="1">TREND($K4:$P4,$K$1:$P$1,AH$1)</f>
        <v>1.0289189071305098E-4</v>
      </c>
      <c r="AI4" s="38" cm="1">
        <f t="array" aca="1" ref="AI4" ca="1">TREND($K4:$P4,$K$1:$P$1,AI$1)</f>
        <v>1.0417803934696396E-4</v>
      </c>
      <c r="AJ4" s="38" cm="1">
        <f t="array" aca="1" ref="AJ4" ca="1">TREND($K4:$P4,$K$1:$P$1,AJ$1)</f>
        <v>1.0546418798087738E-4</v>
      </c>
    </row>
    <row r="5" spans="1:36">
      <c r="A5" t="s">
        <v>15</v>
      </c>
      <c r="B5" s="39" cm="1">
        <f t="array" aca="1" ref="B5" ca="1">INDIRECT(CONCATENATE("'",HLOOKUP(B$1,$B$21:$E$23,3,FALSE),"'!",$B$25,ROW($A5)+5))*About!$A$27</f>
        <v>9.0030404373919693E-4</v>
      </c>
      <c r="C5" s="38">
        <f t="shared" ca="1" si="3"/>
        <v>9.0030404373919693E-4</v>
      </c>
      <c r="D5" s="38">
        <f t="shared" ca="1" si="0"/>
        <v>9.0030404373919693E-4</v>
      </c>
      <c r="E5" s="38">
        <f t="shared" ca="1" si="0"/>
        <v>9.0030404373919693E-4</v>
      </c>
      <c r="F5" s="39" cm="1">
        <f t="array" aca="1" ref="F5" ca="1">INDIRECT(CONCATENATE("'",HLOOKUP(F$1,$B$21:$E$23,3,FALSE),"'!",$B$25,ROW($A5)+5))*About!$A$27</f>
        <v>9.0030404373919693E-4</v>
      </c>
      <c r="G5" s="38">
        <f t="shared" ca="1" si="4"/>
        <v>9.0802093554267571E-4</v>
      </c>
      <c r="H5" s="38">
        <f t="shared" ca="1" si="1"/>
        <v>9.1573782734615449E-4</v>
      </c>
      <c r="I5" s="38">
        <f t="shared" ca="1" si="1"/>
        <v>9.2345471914963327E-4</v>
      </c>
      <c r="J5" s="38">
        <f t="shared" ca="1" si="1"/>
        <v>9.3117161095311205E-4</v>
      </c>
      <c r="K5" s="39" cm="1">
        <f t="array" aca="1" ref="K5" ca="1">INDIRECT(CONCATENATE("'",HLOOKUP(K$1,$B$21:$E$23,3,FALSE),"'!",$B$25,ROW($A5)+5))*About!$A$27</f>
        <v>9.3888850275659083E-4</v>
      </c>
      <c r="L5" s="38">
        <f t="shared" ca="1" si="5"/>
        <v>9.543222863635485E-4</v>
      </c>
      <c r="M5" s="38">
        <f t="shared" ca="1" si="2"/>
        <v>9.6975606997050617E-4</v>
      </c>
      <c r="N5" s="38">
        <f t="shared" ca="1" si="2"/>
        <v>9.8518985357746395E-4</v>
      </c>
      <c r="O5" s="38">
        <f t="shared" ca="1" si="2"/>
        <v>1.0006236371844215E-3</v>
      </c>
      <c r="P5" s="39" cm="1">
        <f t="array" aca="1" ref="P5" ca="1">INDIRECT(CONCATENATE("'",HLOOKUP(P$1,$B$21:$E$23,3,FALSE),"'!",$B$25,ROW($A5)+5))*About!$A$27</f>
        <v>1.0160574207913793E-3</v>
      </c>
      <c r="Q5" s="38" cm="1">
        <f t="array" aca="1" ref="Q5" ca="1">TREND($K5:$P5,$K$1:$P$1,Q$1)</f>
        <v>1.0314912043983375E-3</v>
      </c>
      <c r="R5" s="38" cm="1">
        <f t="array" aca="1" ref="R5" ca="1">TREND($K5:$P5,$K$1:$P$1,R$1)</f>
        <v>1.0469249880052968E-3</v>
      </c>
      <c r="S5" s="38" cm="1">
        <f t="array" aca="1" ref="S5" ca="1">TREND($K5:$P5,$K$1:$P$1,S$1)</f>
        <v>1.0623587716122491E-3</v>
      </c>
      <c r="T5" s="38" cm="1">
        <f t="array" aca="1" ref="T5" ca="1">TREND($K5:$P5,$K$1:$P$1,T$1)</f>
        <v>1.0777925552192084E-3</v>
      </c>
      <c r="U5" s="38" cm="1">
        <f t="array" aca="1" ref="U5" ca="1">TREND($K5:$P5,$K$1:$P$1,U$1)</f>
        <v>1.0932263388261677E-3</v>
      </c>
      <c r="V5" s="38" cm="1">
        <f t="array" aca="1" ref="V5" ca="1">TREND($K5:$P5,$K$1:$P$1,V$1)</f>
        <v>1.108660122433127E-3</v>
      </c>
      <c r="W5" s="38" cm="1">
        <f t="array" aca="1" ref="W5" ca="1">TREND($K5:$P5,$K$1:$P$1,W$1)</f>
        <v>1.1240939060400863E-3</v>
      </c>
      <c r="X5" s="38" cm="1">
        <f t="array" aca="1" ref="X5" ca="1">TREND($K5:$P5,$K$1:$P$1,X$1)</f>
        <v>1.1395276896470387E-3</v>
      </c>
      <c r="Y5" s="38" cm="1">
        <f t="array" aca="1" ref="Y5" ca="1">TREND($K5:$P5,$K$1:$P$1,Y$1)</f>
        <v>1.154961473253998E-3</v>
      </c>
      <c r="Z5" s="38" cm="1">
        <f t="array" aca="1" ref="Z5" ca="1">TREND($K5:$P5,$K$1:$P$1,Z$1)</f>
        <v>1.1703952568609573E-3</v>
      </c>
      <c r="AA5" s="38" cm="1">
        <f t="array" aca="1" ref="AA5" ca="1">TREND($K5:$P5,$K$1:$P$1,AA$1)</f>
        <v>1.1858290404679166E-3</v>
      </c>
      <c r="AB5" s="38" cm="1">
        <f t="array" aca="1" ref="AB5" ca="1">TREND($K5:$P5,$K$1:$P$1,AB$1)</f>
        <v>1.2012628240748689E-3</v>
      </c>
      <c r="AC5" s="38" cm="1">
        <f t="array" aca="1" ref="AC5" ca="1">TREND($K5:$P5,$K$1:$P$1,AC$1)</f>
        <v>1.2166966076818282E-3</v>
      </c>
      <c r="AD5" s="38" cm="1">
        <f t="array" aca="1" ref="AD5" ca="1">TREND($K5:$P5,$K$1:$P$1,AD$1)</f>
        <v>1.2321303912887875E-3</v>
      </c>
      <c r="AE5" s="38" cm="1">
        <f t="array" aca="1" ref="AE5" ca="1">TREND($K5:$P5,$K$1:$P$1,AE$1)</f>
        <v>1.2475641748957468E-3</v>
      </c>
      <c r="AF5" s="38" cm="1">
        <f t="array" aca="1" ref="AF5" ca="1">TREND($K5:$P5,$K$1:$P$1,AF$1)</f>
        <v>1.2629979585026992E-3</v>
      </c>
      <c r="AG5" s="38" cm="1">
        <f t="array" aca="1" ref="AG5" ca="1">TREND($K5:$P5,$K$1:$P$1,AG$1)</f>
        <v>1.2784317421096585E-3</v>
      </c>
      <c r="AH5" s="38" cm="1">
        <f t="array" aca="1" ref="AH5" ca="1">TREND($K5:$P5,$K$1:$P$1,AH$1)</f>
        <v>1.2938655257166178E-3</v>
      </c>
      <c r="AI5" s="38" cm="1">
        <f t="array" aca="1" ref="AI5" ca="1">TREND($K5:$P5,$K$1:$P$1,AI$1)</f>
        <v>1.309299309323577E-3</v>
      </c>
      <c r="AJ5" s="38" cm="1">
        <f t="array" aca="1" ref="AJ5" ca="1">TREND($K5:$P5,$K$1:$P$1,AJ$1)</f>
        <v>1.3247330929305363E-3</v>
      </c>
    </row>
    <row r="6" spans="1:36">
      <c r="A6" t="s">
        <v>16</v>
      </c>
      <c r="B6" s="39" cm="1">
        <f t="array" aca="1" ref="B6" ca="1">INDIRECT(CONCATENATE("'",HLOOKUP(B$1,$B$21:$E$23,3,FALSE),"'!",$B$25,ROW($A6)+5))*About!$A$27</f>
        <v>1.2861486339131383E-3</v>
      </c>
      <c r="C6" s="38">
        <f t="shared" ca="1" si="3"/>
        <v>1.2861486339131383E-3</v>
      </c>
      <c r="D6" s="38">
        <f t="shared" ca="1" si="0"/>
        <v>1.2861486339131383E-3</v>
      </c>
      <c r="E6" s="38">
        <f t="shared" ca="1" si="0"/>
        <v>1.2861486339131383E-3</v>
      </c>
      <c r="F6" s="39" cm="1">
        <f t="array" aca="1" ref="F6" ca="1">INDIRECT(CONCATENATE("'",HLOOKUP(F$1,$B$21:$E$23,3,FALSE),"'!",$B$25,ROW($A6)+5))*About!$A$27</f>
        <v>1.2861486339131383E-3</v>
      </c>
      <c r="G6" s="38">
        <f t="shared" ca="1" si="4"/>
        <v>1.2861486339131383E-3</v>
      </c>
      <c r="H6" s="38">
        <f t="shared" ca="1" si="1"/>
        <v>1.2861486339131383E-3</v>
      </c>
      <c r="I6" s="38">
        <f t="shared" ca="1" si="1"/>
        <v>1.2861486339131383E-3</v>
      </c>
      <c r="J6" s="38">
        <f t="shared" ca="1" si="1"/>
        <v>1.2861486339131383E-3</v>
      </c>
      <c r="K6" s="39" cm="1">
        <f t="array" aca="1" ref="K6" ca="1">INDIRECT(CONCATENATE("'",HLOOKUP(K$1,$B$21:$E$23,3,FALSE),"'!",$B$25,ROW($A6)+5))*About!$A$27</f>
        <v>1.2861486339131383E-3</v>
      </c>
      <c r="L6" s="38">
        <f t="shared" ca="1" si="5"/>
        <v>1.3118716065914011E-3</v>
      </c>
      <c r="M6" s="38">
        <f t="shared" ca="1" si="2"/>
        <v>1.3375945792696638E-3</v>
      </c>
      <c r="N6" s="38">
        <f t="shared" ca="1" si="2"/>
        <v>1.3633175519479266E-3</v>
      </c>
      <c r="O6" s="38">
        <f t="shared" ca="1" si="2"/>
        <v>1.3890405246261893E-3</v>
      </c>
      <c r="P6" s="39" cm="1">
        <f t="array" aca="1" ref="P6" ca="1">INDIRECT(CONCATENATE("'",HLOOKUP(P$1,$B$21:$E$23,3,FALSE),"'!",$B$25,ROW($A6)+5))*About!$A$27</f>
        <v>1.414763497304452E-3</v>
      </c>
      <c r="Q6" s="38" cm="1">
        <f t="array" aca="1" ref="Q6" ca="1">TREND($K6:$P6,$K$1:$P$1,Q$1)</f>
        <v>1.4404864699827172E-3</v>
      </c>
      <c r="R6" s="38" cm="1">
        <f t="array" aca="1" ref="R6" ca="1">TREND($K6:$P6,$K$1:$P$1,R$1)</f>
        <v>1.4662094426609804E-3</v>
      </c>
      <c r="S6" s="38" cm="1">
        <f t="array" aca="1" ref="S6" ca="1">TREND($K6:$P6,$K$1:$P$1,S$1)</f>
        <v>1.4919324153392435E-3</v>
      </c>
      <c r="T6" s="38" cm="1">
        <f t="array" aca="1" ref="T6" ca="1">TREND($K6:$P6,$K$1:$P$1,T$1)</f>
        <v>1.5176553880175067E-3</v>
      </c>
      <c r="U6" s="38" cm="1">
        <f t="array" aca="1" ref="U6" ca="1">TREND($K6:$P6,$K$1:$P$1,U$1)</f>
        <v>1.5433783606957699E-3</v>
      </c>
      <c r="V6" s="38" cm="1">
        <f t="array" aca="1" ref="V6" ca="1">TREND($K6:$P6,$K$1:$P$1,V$1)</f>
        <v>1.5691013333740331E-3</v>
      </c>
      <c r="W6" s="38" cm="1">
        <f t="array" aca="1" ref="W6" ca="1">TREND($K6:$P6,$K$1:$P$1,W$1)</f>
        <v>1.5948243060522962E-3</v>
      </c>
      <c r="X6" s="38" cm="1">
        <f t="array" aca="1" ref="X6" ca="1">TREND($K6:$P6,$K$1:$P$1,X$1)</f>
        <v>1.6205472787305594E-3</v>
      </c>
      <c r="Y6" s="38" cm="1">
        <f t="array" aca="1" ref="Y6" ca="1">TREND($K6:$P6,$K$1:$P$1,Y$1)</f>
        <v>1.6462702514088226E-3</v>
      </c>
      <c r="Z6" s="38" cm="1">
        <f t="array" aca="1" ref="Z6" ca="1">TREND($K6:$P6,$K$1:$P$1,Z$1)</f>
        <v>1.6719932240870788E-3</v>
      </c>
      <c r="AA6" s="38" cm="1">
        <f t="array" aca="1" ref="AA6" ca="1">TREND($K6:$P6,$K$1:$P$1,AA$1)</f>
        <v>1.697716196765342E-3</v>
      </c>
      <c r="AB6" s="38" cm="1">
        <f t="array" aca="1" ref="AB6" ca="1">TREND($K6:$P6,$K$1:$P$1,AB$1)</f>
        <v>1.7234391694436052E-3</v>
      </c>
      <c r="AC6" s="38" cm="1">
        <f t="array" aca="1" ref="AC6" ca="1">TREND($K6:$P6,$K$1:$P$1,AC$1)</f>
        <v>1.7491621421218684E-3</v>
      </c>
      <c r="AD6" s="38" cm="1">
        <f t="array" aca="1" ref="AD6" ca="1">TREND($K6:$P6,$K$1:$P$1,AD$1)</f>
        <v>1.7748851148001316E-3</v>
      </c>
      <c r="AE6" s="38" cm="1">
        <f t="array" aca="1" ref="AE6" ca="1">TREND($K6:$P6,$K$1:$P$1,AE$1)</f>
        <v>1.8006080874783947E-3</v>
      </c>
      <c r="AF6" s="38" cm="1">
        <f t="array" aca="1" ref="AF6" ca="1">TREND($K6:$P6,$K$1:$P$1,AF$1)</f>
        <v>1.8263310601566579E-3</v>
      </c>
      <c r="AG6" s="38" cm="1">
        <f t="array" aca="1" ref="AG6" ca="1">TREND($K6:$P6,$K$1:$P$1,AG$1)</f>
        <v>1.8520540328349211E-3</v>
      </c>
      <c r="AH6" s="38" cm="1">
        <f t="array" aca="1" ref="AH6" ca="1">TREND($K6:$P6,$K$1:$P$1,AH$1)</f>
        <v>1.8777770055131843E-3</v>
      </c>
      <c r="AI6" s="38" cm="1">
        <f t="array" aca="1" ref="AI6" ca="1">TREND($K6:$P6,$K$1:$P$1,AI$1)</f>
        <v>1.9034999781914475E-3</v>
      </c>
      <c r="AJ6" s="38" cm="1">
        <f t="array" aca="1" ref="AJ6" ca="1">TREND($K6:$P6,$K$1:$P$1,AJ$1)</f>
        <v>1.9292229508697106E-3</v>
      </c>
    </row>
    <row r="7" spans="1:36">
      <c r="A7" t="s">
        <v>162</v>
      </c>
      <c r="B7" s="39" cm="1">
        <f t="array" aca="1" ref="B7" ca="1">INDIRECT(CONCATENATE("'",HLOOKUP(B$1,$B$21:$E$23,3,FALSE),"'!",$B$25,ROW($A7)+5))*About!$A$27</f>
        <v>3.858445901739415E-2</v>
      </c>
      <c r="C7" s="38">
        <f t="shared" ca="1" si="3"/>
        <v>3.858445901739415E-2</v>
      </c>
      <c r="D7" s="38">
        <f t="shared" ca="1" si="0"/>
        <v>3.858445901739415E-2</v>
      </c>
      <c r="E7" s="38">
        <f t="shared" ca="1" si="0"/>
        <v>3.858445901739415E-2</v>
      </c>
      <c r="F7" s="39" cm="1">
        <f t="array" aca="1" ref="F7" ca="1">INDIRECT(CONCATENATE("'",HLOOKUP(F$1,$B$21:$E$23,3,FALSE),"'!",$B$25,ROW($A7)+5))*About!$A$27</f>
        <v>3.858445901739415E-2</v>
      </c>
      <c r="G7" s="38">
        <f t="shared" ca="1" si="4"/>
        <v>3.858445901739415E-2</v>
      </c>
      <c r="H7" s="38">
        <f t="shared" ca="1" si="1"/>
        <v>3.858445901739415E-2</v>
      </c>
      <c r="I7" s="38">
        <f t="shared" ca="1" si="1"/>
        <v>3.858445901739415E-2</v>
      </c>
      <c r="J7" s="38">
        <f t="shared" ca="1" si="1"/>
        <v>3.858445901739415E-2</v>
      </c>
      <c r="K7" s="39" cm="1">
        <f t="array" aca="1" ref="K7" ca="1">INDIRECT(CONCATENATE("'",HLOOKUP(K$1,$B$21:$E$23,3,FALSE),"'!",$B$25,ROW($A7)+5))*About!$A$27</f>
        <v>3.858445901739415E-2</v>
      </c>
      <c r="L7" s="38">
        <f t="shared" ca="1" si="5"/>
        <v>3.8841688744176775E-2</v>
      </c>
      <c r="M7" s="38">
        <f t="shared" ca="1" si="2"/>
        <v>3.9098918470959407E-2</v>
      </c>
      <c r="N7" s="38">
        <f t="shared" ca="1" si="2"/>
        <v>3.9356148197742032E-2</v>
      </c>
      <c r="O7" s="38">
        <f t="shared" ca="1" si="2"/>
        <v>3.9613377924524663E-2</v>
      </c>
      <c r="P7" s="39" cm="1">
        <f t="array" aca="1" ref="P7" ca="1">INDIRECT(CONCATENATE("'",HLOOKUP(P$1,$B$21:$E$23,3,FALSE),"'!",$B$25,ROW($A7)+5))*About!$A$27</f>
        <v>3.9870607651307288E-2</v>
      </c>
      <c r="Q7" s="38" cm="1">
        <f t="array" aca="1" ref="Q7" ca="1">TREND($K7:$P7,$K$1:$P$1,Q$1)</f>
        <v>4.0127837378089892E-2</v>
      </c>
      <c r="R7" s="38" cm="1">
        <f t="array" aca="1" ref="R7" ca="1">TREND($K7:$P7,$K$1:$P$1,R$1)</f>
        <v>4.0385067104872552E-2</v>
      </c>
      <c r="S7" s="38" cm="1">
        <f t="array" aca="1" ref="S7" ca="1">TREND($K7:$P7,$K$1:$P$1,S$1)</f>
        <v>4.06422968316551E-2</v>
      </c>
      <c r="T7" s="38" cm="1">
        <f t="array" aca="1" ref="T7" ca="1">TREND($K7:$P7,$K$1:$P$1,T$1)</f>
        <v>4.089952655843776E-2</v>
      </c>
      <c r="U7" s="38" cm="1">
        <f t="array" aca="1" ref="U7" ca="1">TREND($K7:$P7,$K$1:$P$1,U$1)</f>
        <v>4.1156756285220419E-2</v>
      </c>
      <c r="V7" s="38" cm="1">
        <f t="array" aca="1" ref="V7" ca="1">TREND($K7:$P7,$K$1:$P$1,V$1)</f>
        <v>4.1413986012002968E-2</v>
      </c>
      <c r="W7" s="38" cm="1">
        <f t="array" aca="1" ref="W7" ca="1">TREND($K7:$P7,$K$1:$P$1,W$1)</f>
        <v>4.1671215738785627E-2</v>
      </c>
      <c r="X7" s="38" cm="1">
        <f t="array" aca="1" ref="X7" ca="1">TREND($K7:$P7,$K$1:$P$1,X$1)</f>
        <v>4.1928445465568287E-2</v>
      </c>
      <c r="Y7" s="38" cm="1">
        <f t="array" aca="1" ref="Y7" ca="1">TREND($K7:$P7,$K$1:$P$1,Y$1)</f>
        <v>4.2185675192350947E-2</v>
      </c>
      <c r="Z7" s="38" cm="1">
        <f t="array" aca="1" ref="Z7" ca="1">TREND($K7:$P7,$K$1:$P$1,Z$1)</f>
        <v>4.2442904919133495E-2</v>
      </c>
      <c r="AA7" s="38" cm="1">
        <f t="array" aca="1" ref="AA7" ca="1">TREND($K7:$P7,$K$1:$P$1,AA$1)</f>
        <v>4.2700134645916155E-2</v>
      </c>
      <c r="AB7" s="38" cm="1">
        <f t="array" aca="1" ref="AB7" ca="1">TREND($K7:$P7,$K$1:$P$1,AB$1)</f>
        <v>4.2957364372698814E-2</v>
      </c>
      <c r="AC7" s="38" cm="1">
        <f t="array" aca="1" ref="AC7" ca="1">TREND($K7:$P7,$K$1:$P$1,AC$1)</f>
        <v>4.3214594099481363E-2</v>
      </c>
      <c r="AD7" s="38" cm="1">
        <f t="array" aca="1" ref="AD7" ca="1">TREND($K7:$P7,$K$1:$P$1,AD$1)</f>
        <v>4.3471823826264022E-2</v>
      </c>
      <c r="AE7" s="38" cm="1">
        <f t="array" aca="1" ref="AE7" ca="1">TREND($K7:$P7,$K$1:$P$1,AE$1)</f>
        <v>4.3729053553046682E-2</v>
      </c>
      <c r="AF7" s="38" cm="1">
        <f t="array" aca="1" ref="AF7" ca="1">TREND($K7:$P7,$K$1:$P$1,AF$1)</f>
        <v>4.3986283279829341E-2</v>
      </c>
      <c r="AG7" s="38" cm="1">
        <f t="array" aca="1" ref="AG7" ca="1">TREND($K7:$P7,$K$1:$P$1,AG$1)</f>
        <v>4.424351300661189E-2</v>
      </c>
      <c r="AH7" s="38" cm="1">
        <f t="array" aca="1" ref="AH7" ca="1">TREND($K7:$P7,$K$1:$P$1,AH$1)</f>
        <v>4.4500742733394549E-2</v>
      </c>
      <c r="AI7" s="38" cm="1">
        <f t="array" aca="1" ref="AI7" ca="1">TREND($K7:$P7,$K$1:$P$1,AI$1)</f>
        <v>4.4757972460177209E-2</v>
      </c>
      <c r="AJ7" s="38" cm="1">
        <f t="array" aca="1" ref="AJ7" ca="1">TREND($K7:$P7,$K$1:$P$1,AJ$1)</f>
        <v>4.5015202186959757E-2</v>
      </c>
    </row>
    <row r="8" spans="1:36">
      <c r="A8" t="s">
        <v>17</v>
      </c>
      <c r="B8" s="39" cm="1">
        <f t="array" aca="1" ref="B8" ca="1">INDIRECT(CONCATENATE("'",HLOOKUP(B$1,$B$21:$E$23,3,FALSE),"'!",$B$25,ROW($A8)+5))*About!$A$27</f>
        <v>6.4307431695656914E-3</v>
      </c>
      <c r="C8" s="38">
        <f t="shared" ca="1" si="3"/>
        <v>6.4628968854135195E-3</v>
      </c>
      <c r="D8" s="38">
        <f t="shared" ca="1" si="0"/>
        <v>6.4950506012613485E-3</v>
      </c>
      <c r="E8" s="38">
        <f t="shared" ca="1" si="0"/>
        <v>6.5272043171091775E-3</v>
      </c>
      <c r="F8" s="39" cm="1">
        <f t="array" aca="1" ref="F8" ca="1">INDIRECT(CONCATENATE("'",HLOOKUP(F$1,$B$21:$E$23,3,FALSE),"'!",$B$25,ROW($A8)+5))*About!$A$27</f>
        <v>6.5593580329570056E-3</v>
      </c>
      <c r="G8" s="38">
        <f t="shared" ca="1" si="4"/>
        <v>6.5850810056352687E-3</v>
      </c>
      <c r="H8" s="38">
        <f t="shared" ca="1" si="1"/>
        <v>6.610803978313531E-3</v>
      </c>
      <c r="I8" s="38">
        <f t="shared" ca="1" si="1"/>
        <v>6.6365269509917942E-3</v>
      </c>
      <c r="J8" s="38">
        <f t="shared" ca="1" si="1"/>
        <v>6.6622499236700565E-3</v>
      </c>
      <c r="K8" s="39" cm="1">
        <f t="array" aca="1" ref="K8" ca="1">INDIRECT(CONCATENATE("'",HLOOKUP(K$1,$B$21:$E$23,3,FALSE),"'!",$B$25,ROW($A8)+5))*About!$A$27</f>
        <v>6.6879728963483197E-3</v>
      </c>
      <c r="L8" s="38">
        <f t="shared" ca="1" si="5"/>
        <v>6.713695869026582E-3</v>
      </c>
      <c r="M8" s="38">
        <f t="shared" ca="1" si="2"/>
        <v>6.7394188417048452E-3</v>
      </c>
      <c r="N8" s="38">
        <f t="shared" ca="1" si="2"/>
        <v>6.7651418143831075E-3</v>
      </c>
      <c r="O8" s="38">
        <f t="shared" ca="1" si="2"/>
        <v>6.7908647870613707E-3</v>
      </c>
      <c r="P8" s="39" cm="1">
        <f t="array" aca="1" ref="P8" ca="1">INDIRECT(CONCATENATE("'",HLOOKUP(P$1,$B$21:$E$23,3,FALSE),"'!",$B$25,ROW($A8)+5))*About!$A$27</f>
        <v>6.816587759739633E-3</v>
      </c>
      <c r="Q8" s="38" cm="1">
        <f t="array" aca="1" ref="Q8" ca="1">TREND($K8:$P8,$K$1:$P$1,Q$1)</f>
        <v>6.8423107324178944E-3</v>
      </c>
      <c r="R8" s="38" cm="1">
        <f t="array" aca="1" ref="R8" ca="1">TREND($K8:$P8,$K$1:$P$1,R$1)</f>
        <v>6.8680337050961576E-3</v>
      </c>
      <c r="S8" s="38" cm="1">
        <f t="array" aca="1" ref="S8" ca="1">TREND($K8:$P8,$K$1:$P$1,S$1)</f>
        <v>6.8937566777744208E-3</v>
      </c>
      <c r="T8" s="38" cm="1">
        <f t="array" aca="1" ref="T8" ca="1">TREND($K8:$P8,$K$1:$P$1,T$1)</f>
        <v>6.919479650452684E-3</v>
      </c>
      <c r="U8" s="38" cm="1">
        <f t="array" aca="1" ref="U8" ca="1">TREND($K8:$P8,$K$1:$P$1,U$1)</f>
        <v>6.9452026231309472E-3</v>
      </c>
      <c r="V8" s="38" cm="1">
        <f t="array" aca="1" ref="V8" ca="1">TREND($K8:$P8,$K$1:$P$1,V$1)</f>
        <v>6.9709255958092103E-3</v>
      </c>
      <c r="W8" s="38" cm="1">
        <f t="array" aca="1" ref="W8" ca="1">TREND($K8:$P8,$K$1:$P$1,W$1)</f>
        <v>6.9966485684874735E-3</v>
      </c>
      <c r="X8" s="38" cm="1">
        <f t="array" aca="1" ref="X8" ca="1">TREND($K8:$P8,$K$1:$P$1,X$1)</f>
        <v>7.0223715411657367E-3</v>
      </c>
      <c r="Y8" s="38" cm="1">
        <f t="array" aca="1" ref="Y8" ca="1">TREND($K8:$P8,$K$1:$P$1,Y$1)</f>
        <v>7.0480945138439999E-3</v>
      </c>
      <c r="Z8" s="38" cm="1">
        <f t="array" aca="1" ref="Z8" ca="1">TREND($K8:$P8,$K$1:$P$1,Z$1)</f>
        <v>7.0738174865222631E-3</v>
      </c>
      <c r="AA8" s="38" cm="1">
        <f t="array" aca="1" ref="AA8" ca="1">TREND($K8:$P8,$K$1:$P$1,AA$1)</f>
        <v>7.0995404592005193E-3</v>
      </c>
      <c r="AB8" s="38" cm="1">
        <f t="array" aca="1" ref="AB8" ca="1">TREND($K8:$P8,$K$1:$P$1,AB$1)</f>
        <v>7.1252634318787825E-3</v>
      </c>
      <c r="AC8" s="38" cm="1">
        <f t="array" aca="1" ref="AC8" ca="1">TREND($K8:$P8,$K$1:$P$1,AC$1)</f>
        <v>7.1509864045570457E-3</v>
      </c>
      <c r="AD8" s="38" cm="1">
        <f t="array" aca="1" ref="AD8" ca="1">TREND($K8:$P8,$K$1:$P$1,AD$1)</f>
        <v>7.1767093772353088E-3</v>
      </c>
      <c r="AE8" s="38" cm="1">
        <f t="array" aca="1" ref="AE8" ca="1">TREND($K8:$P8,$K$1:$P$1,AE$1)</f>
        <v>7.202432349913572E-3</v>
      </c>
      <c r="AF8" s="38" cm="1">
        <f t="array" aca="1" ref="AF8" ca="1">TREND($K8:$P8,$K$1:$P$1,AF$1)</f>
        <v>7.2281553225918352E-3</v>
      </c>
      <c r="AG8" s="38" cm="1">
        <f t="array" aca="1" ref="AG8" ca="1">TREND($K8:$P8,$K$1:$P$1,AG$1)</f>
        <v>7.2538782952700984E-3</v>
      </c>
      <c r="AH8" s="38" cm="1">
        <f t="array" aca="1" ref="AH8" ca="1">TREND($K8:$P8,$K$1:$P$1,AH$1)</f>
        <v>7.2796012679483615E-3</v>
      </c>
      <c r="AI8" s="38" cm="1">
        <f t="array" aca="1" ref="AI8" ca="1">TREND($K8:$P8,$K$1:$P$1,AI$1)</f>
        <v>7.3053242406266247E-3</v>
      </c>
      <c r="AJ8" s="38" cm="1">
        <f t="array" aca="1" ref="AJ8" ca="1">TREND($K8:$P8,$K$1:$P$1,AJ$1)</f>
        <v>7.3310472133048879E-3</v>
      </c>
    </row>
    <row r="9" spans="1:36">
      <c r="A9" t="s">
        <v>18</v>
      </c>
      <c r="B9" s="39" cm="1">
        <f t="array" aca="1" ref="B9" ca="1">INDIRECT(CONCATENATE("'",HLOOKUP(B$1,$B$21:$E$23,3,FALSE),"'!",$B$25,ROW($A9)+5))*About!$A$27</f>
        <v>1.5433783606957658E-3</v>
      </c>
      <c r="C9" s="38">
        <f t="shared" ca="1" si="3"/>
        <v>1.5433783606957658E-3</v>
      </c>
      <c r="D9" s="38">
        <f t="shared" ca="1" si="0"/>
        <v>1.5433783606957658E-3</v>
      </c>
      <c r="E9" s="38">
        <f t="shared" ca="1" si="0"/>
        <v>1.5433783606957658E-3</v>
      </c>
      <c r="F9" s="39" cm="1">
        <f t="array" aca="1" ref="F9" ca="1">INDIRECT(CONCATENATE("'",HLOOKUP(F$1,$B$21:$E$23,3,FALSE),"'!",$B$25,ROW($A9)+5))*About!$A$27</f>
        <v>1.5433783606957658E-3</v>
      </c>
      <c r="G9" s="38">
        <f t="shared" ca="1" si="4"/>
        <v>1.5433783606957658E-3</v>
      </c>
      <c r="H9" s="38">
        <f t="shared" ca="1" si="1"/>
        <v>1.5433783606957658E-3</v>
      </c>
      <c r="I9" s="38">
        <f t="shared" ca="1" si="1"/>
        <v>1.5433783606957658E-3</v>
      </c>
      <c r="J9" s="38">
        <f t="shared" ca="1" si="1"/>
        <v>1.5433783606957658E-3</v>
      </c>
      <c r="K9" s="39" cm="1">
        <f t="array" aca="1" ref="K9" ca="1">INDIRECT(CONCATENATE("'",HLOOKUP(K$1,$B$21:$E$23,3,FALSE),"'!",$B$25,ROW($A9)+5))*About!$A$27</f>
        <v>1.5433783606957658E-3</v>
      </c>
      <c r="L9" s="38">
        <f t="shared" ca="1" si="5"/>
        <v>1.5691013333740285E-3</v>
      </c>
      <c r="M9" s="38">
        <f t="shared" ca="1" si="2"/>
        <v>1.5948243060522915E-3</v>
      </c>
      <c r="N9" s="38">
        <f t="shared" ca="1" si="2"/>
        <v>1.6205472787305542E-3</v>
      </c>
      <c r="O9" s="38">
        <f t="shared" ca="1" si="2"/>
        <v>1.6462702514088172E-3</v>
      </c>
      <c r="P9" s="39" cm="1">
        <f t="array" aca="1" ref="P9" ca="1">INDIRECT(CONCATENATE("'",HLOOKUP(P$1,$B$21:$E$23,3,FALSE),"'!",$B$25,ROW($A9)+5))*About!$A$27</f>
        <v>1.6719932240870799E-3</v>
      </c>
      <c r="Q9" s="38" cm="1">
        <f t="array" aca="1" ref="Q9" ca="1">TREND($K9:$P9,$K$1:$P$1,Q$1)</f>
        <v>1.697716196765342E-3</v>
      </c>
      <c r="R9" s="38" cm="1">
        <f t="array" aca="1" ref="R9" ca="1">TREND($K9:$P9,$K$1:$P$1,R$1)</f>
        <v>1.7234391694436052E-3</v>
      </c>
      <c r="S9" s="38" cm="1">
        <f t="array" aca="1" ref="S9" ca="1">TREND($K9:$P9,$K$1:$P$1,S$1)</f>
        <v>1.7491621421218684E-3</v>
      </c>
      <c r="T9" s="38" cm="1">
        <f t="array" aca="1" ref="T9" ca="1">TREND($K9:$P9,$K$1:$P$1,T$1)</f>
        <v>1.7748851148001316E-3</v>
      </c>
      <c r="U9" s="38" cm="1">
        <f t="array" aca="1" ref="U9" ca="1">TREND($K9:$P9,$K$1:$P$1,U$1)</f>
        <v>1.8006080874783947E-3</v>
      </c>
      <c r="V9" s="38" cm="1">
        <f t="array" aca="1" ref="V9" ca="1">TREND($K9:$P9,$K$1:$P$1,V$1)</f>
        <v>1.8263310601566579E-3</v>
      </c>
      <c r="W9" s="38" cm="1">
        <f t="array" aca="1" ref="W9" ca="1">TREND($K9:$P9,$K$1:$P$1,W$1)</f>
        <v>1.8520540328349211E-3</v>
      </c>
      <c r="X9" s="38" cm="1">
        <f t="array" aca="1" ref="X9" ca="1">TREND($K9:$P9,$K$1:$P$1,X$1)</f>
        <v>1.8777770055131773E-3</v>
      </c>
      <c r="Y9" s="38" cm="1">
        <f t="array" aca="1" ref="Y9" ca="1">TREND($K9:$P9,$K$1:$P$1,Y$1)</f>
        <v>1.9034999781914405E-3</v>
      </c>
      <c r="Z9" s="38" cm="1">
        <f t="array" aca="1" ref="Z9" ca="1">TREND($K9:$P9,$K$1:$P$1,Z$1)</f>
        <v>1.9292229508697037E-3</v>
      </c>
      <c r="AA9" s="38" cm="1">
        <f t="array" aca="1" ref="AA9" ca="1">TREND($K9:$P9,$K$1:$P$1,AA$1)</f>
        <v>1.9549459235479669E-3</v>
      </c>
      <c r="AB9" s="38" cm="1">
        <f t="array" aca="1" ref="AB9" ca="1">TREND($K9:$P9,$K$1:$P$1,AB$1)</f>
        <v>1.98066889622623E-3</v>
      </c>
      <c r="AC9" s="38" cm="1">
        <f t="array" aca="1" ref="AC9" ca="1">TREND($K9:$P9,$K$1:$P$1,AC$1)</f>
        <v>2.0063918689044932E-3</v>
      </c>
      <c r="AD9" s="38" cm="1">
        <f t="array" aca="1" ref="AD9" ca="1">TREND($K9:$P9,$K$1:$P$1,AD$1)</f>
        <v>2.0321148415827564E-3</v>
      </c>
      <c r="AE9" s="38" cm="1">
        <f t="array" aca="1" ref="AE9" ca="1">TREND($K9:$P9,$K$1:$P$1,AE$1)</f>
        <v>2.0578378142610196E-3</v>
      </c>
      <c r="AF9" s="38" cm="1">
        <f t="array" aca="1" ref="AF9" ca="1">TREND($K9:$P9,$K$1:$P$1,AF$1)</f>
        <v>2.0835607869392828E-3</v>
      </c>
      <c r="AG9" s="38" cm="1">
        <f t="array" aca="1" ref="AG9" ca="1">TREND($K9:$P9,$K$1:$P$1,AG$1)</f>
        <v>2.1092837596175459E-3</v>
      </c>
      <c r="AH9" s="38" cm="1">
        <f t="array" aca="1" ref="AH9" ca="1">TREND($K9:$P9,$K$1:$P$1,AH$1)</f>
        <v>2.1350067322958091E-3</v>
      </c>
      <c r="AI9" s="38" cm="1">
        <f t="array" aca="1" ref="AI9" ca="1">TREND($K9:$P9,$K$1:$P$1,AI$1)</f>
        <v>2.1607297049740723E-3</v>
      </c>
      <c r="AJ9" s="38" cm="1">
        <f t="array" aca="1" ref="AJ9" ca="1">TREND($K9:$P9,$K$1:$P$1,AJ$1)</f>
        <v>2.1864526776523355E-3</v>
      </c>
    </row>
    <row r="10" spans="1:36">
      <c r="A10" t="s">
        <v>19</v>
      </c>
      <c r="B10" s="39" cm="1">
        <f t="array" aca="1" ref="B10" ca="1">INDIRECT(CONCATENATE("'",HLOOKUP(B$1,$B$21:$E$23,3,FALSE),"'!",$B$25,ROW($A10)+5))*About!$A$27</f>
        <v>1.2861486339131383E-5</v>
      </c>
      <c r="C10" s="38">
        <f t="shared" ca="1" si="3"/>
        <v>1.3183023497609668E-5</v>
      </c>
      <c r="D10" s="38">
        <f t="shared" ca="1" si="0"/>
        <v>1.3504560656087953E-5</v>
      </c>
      <c r="E10" s="38">
        <f t="shared" ca="1" si="0"/>
        <v>1.3826097814566237E-5</v>
      </c>
      <c r="F10" s="39" cm="1">
        <f t="array" aca="1" ref="F10" ca="1">INDIRECT(CONCATENATE("'",HLOOKUP(F$1,$B$21:$E$23,3,FALSE),"'!",$B$25,ROW($A10)+5))*About!$A$27</f>
        <v>1.4147634973044522E-5</v>
      </c>
      <c r="G10" s="38">
        <f t="shared" ca="1" si="4"/>
        <v>1.4404864699827149E-5</v>
      </c>
      <c r="H10" s="38">
        <f t="shared" ca="1" si="1"/>
        <v>1.4662094426609777E-5</v>
      </c>
      <c r="I10" s="38">
        <f t="shared" ca="1" si="1"/>
        <v>1.4919324153392404E-5</v>
      </c>
      <c r="J10" s="38">
        <f t="shared" ca="1" si="1"/>
        <v>1.5176553880175032E-5</v>
      </c>
      <c r="K10" s="39" cm="1">
        <f t="array" aca="1" ref="K10" ca="1">INDIRECT(CONCATENATE("'",HLOOKUP(K$1,$B$21:$E$23,3,FALSE),"'!",$B$25,ROW($A10)+5))*About!$A$27</f>
        <v>1.5433783606957658E-5</v>
      </c>
      <c r="L10" s="38">
        <f t="shared" ca="1" si="5"/>
        <v>1.5948243060522915E-5</v>
      </c>
      <c r="M10" s="38">
        <f t="shared" ca="1" si="2"/>
        <v>1.6462702514088168E-5</v>
      </c>
      <c r="N10" s="38">
        <f t="shared" ca="1" si="2"/>
        <v>1.6977161967653425E-5</v>
      </c>
      <c r="O10" s="38">
        <f t="shared" ca="1" si="2"/>
        <v>1.7491621421218678E-5</v>
      </c>
      <c r="P10" s="39" cm="1">
        <f t="array" aca="1" ref="P10" ca="1">INDIRECT(CONCATENATE("'",HLOOKUP(P$1,$B$21:$E$23,3,FALSE),"'!",$B$25,ROW($A10)+5))*About!$A$27</f>
        <v>1.8006080874783934E-5</v>
      </c>
      <c r="Q10" s="38" cm="1">
        <f t="array" aca="1" ref="Q10" ca="1">TREND($K10:$P10,$K$1:$P$1,Q$1)</f>
        <v>1.8520540328349072E-5</v>
      </c>
      <c r="R10" s="38" cm="1">
        <f t="array" aca="1" ref="R10" ca="1">TREND($K10:$P10,$K$1:$P$1,R$1)</f>
        <v>1.9034999781914396E-5</v>
      </c>
      <c r="S10" s="38" cm="1">
        <f t="array" aca="1" ref="S10" ca="1">TREND($K10:$P10,$K$1:$P$1,S$1)</f>
        <v>1.9549459235479721E-5</v>
      </c>
      <c r="T10" s="38" cm="1">
        <f t="array" aca="1" ref="T10" ca="1">TREND($K10:$P10,$K$1:$P$1,T$1)</f>
        <v>2.0063918689044828E-5</v>
      </c>
      <c r="U10" s="38" cm="1">
        <f t="array" aca="1" ref="U10" ca="1">TREND($K10:$P10,$K$1:$P$1,U$1)</f>
        <v>2.0578378142610152E-5</v>
      </c>
      <c r="V10" s="38" cm="1">
        <f t="array" aca="1" ref="V10" ca="1">TREND($K10:$P10,$K$1:$P$1,V$1)</f>
        <v>2.1092837596175477E-5</v>
      </c>
      <c r="W10" s="38" cm="1">
        <f t="array" aca="1" ref="W10" ca="1">TREND($K10:$P10,$K$1:$P$1,W$1)</f>
        <v>2.1607297049740801E-5</v>
      </c>
      <c r="X10" s="38" cm="1">
        <f t="array" aca="1" ref="X10" ca="1">TREND($K10:$P10,$K$1:$P$1,X$1)</f>
        <v>2.2121756503305908E-5</v>
      </c>
      <c r="Y10" s="38" cm="1">
        <f t="array" aca="1" ref="Y10" ca="1">TREND($K10:$P10,$K$1:$P$1,Y$1)</f>
        <v>2.2636215956871233E-5</v>
      </c>
      <c r="Z10" s="38" cm="1">
        <f t="array" aca="1" ref="Z10" ca="1">TREND($K10:$P10,$K$1:$P$1,Z$1)</f>
        <v>2.3150675410436557E-5</v>
      </c>
      <c r="AA10" s="38" cm="1">
        <f t="array" aca="1" ref="AA10" ca="1">TREND($K10:$P10,$K$1:$P$1,AA$1)</f>
        <v>2.3665134864001664E-5</v>
      </c>
      <c r="AB10" s="38" cm="1">
        <f t="array" aca="1" ref="AB10" ca="1">TREND($K10:$P10,$K$1:$P$1,AB$1)</f>
        <v>2.4179594317566989E-5</v>
      </c>
      <c r="AC10" s="38" cm="1">
        <f t="array" aca="1" ref="AC10" ca="1">TREND($K10:$P10,$K$1:$P$1,AC$1)</f>
        <v>2.4694053771132313E-5</v>
      </c>
      <c r="AD10" s="38" cm="1">
        <f t="array" aca="1" ref="AD10" ca="1">TREND($K10:$P10,$K$1:$P$1,AD$1)</f>
        <v>2.520851322469742E-5</v>
      </c>
      <c r="AE10" s="38" cm="1">
        <f t="array" aca="1" ref="AE10" ca="1">TREND($K10:$P10,$K$1:$P$1,AE$1)</f>
        <v>2.5722972678262745E-5</v>
      </c>
      <c r="AF10" s="38" cm="1">
        <f t="array" aca="1" ref="AF10" ca="1">TREND($K10:$P10,$K$1:$P$1,AF$1)</f>
        <v>2.6237432131828069E-5</v>
      </c>
      <c r="AG10" s="38" cm="1">
        <f t="array" aca="1" ref="AG10" ca="1">TREND($K10:$P10,$K$1:$P$1,AG$1)</f>
        <v>2.6751891585393177E-5</v>
      </c>
      <c r="AH10" s="38" cm="1">
        <f t="array" aca="1" ref="AH10" ca="1">TREND($K10:$P10,$K$1:$P$1,AH$1)</f>
        <v>2.7266351038958501E-5</v>
      </c>
      <c r="AI10" s="38" cm="1">
        <f t="array" aca="1" ref="AI10" ca="1">TREND($K10:$P10,$K$1:$P$1,AI$1)</f>
        <v>2.7780810492523825E-5</v>
      </c>
      <c r="AJ10" s="38" cm="1">
        <f t="array" aca="1" ref="AJ10" ca="1">TREND($K10:$P10,$K$1:$P$1,AJ$1)</f>
        <v>2.8295269946088933E-5</v>
      </c>
    </row>
    <row r="11" spans="1:36">
      <c r="A11" t="s">
        <v>20</v>
      </c>
      <c r="B11" s="39" cm="1">
        <f t="array" aca="1" ref="B11" ca="1">INDIRECT(CONCATENATE("'",HLOOKUP(B$1,$B$21:$E$23,3,FALSE),"'!",$B$25,ROW($A11)+5))*About!$A$27</f>
        <v>1.2861486339131383E-5</v>
      </c>
      <c r="C11" s="38">
        <f t="shared" ca="1" si="3"/>
        <v>1.3183023497609668E-5</v>
      </c>
      <c r="D11" s="38">
        <f t="shared" ca="1" si="0"/>
        <v>1.3504560656087953E-5</v>
      </c>
      <c r="E11" s="38">
        <f t="shared" ca="1" si="0"/>
        <v>1.3826097814566237E-5</v>
      </c>
      <c r="F11" s="39" cm="1">
        <f t="array" aca="1" ref="F11" ca="1">INDIRECT(CONCATENATE("'",HLOOKUP(F$1,$B$21:$E$23,3,FALSE),"'!",$B$25,ROW($A11)+5))*About!$A$27</f>
        <v>1.4147634973044522E-5</v>
      </c>
      <c r="G11" s="38">
        <f t="shared" ca="1" si="4"/>
        <v>1.4404864699827149E-5</v>
      </c>
      <c r="H11" s="38">
        <f t="shared" ca="1" si="1"/>
        <v>1.4662094426609777E-5</v>
      </c>
      <c r="I11" s="38">
        <f t="shared" ca="1" si="1"/>
        <v>1.4919324153392404E-5</v>
      </c>
      <c r="J11" s="38">
        <f t="shared" ca="1" si="1"/>
        <v>1.5176553880175032E-5</v>
      </c>
      <c r="K11" s="39" cm="1">
        <f t="array" aca="1" ref="K11" ca="1">INDIRECT(CONCATENATE("'",HLOOKUP(K$1,$B$21:$E$23,3,FALSE),"'!",$B$25,ROW($A11)+5))*About!$A$27</f>
        <v>1.5433783606957658E-5</v>
      </c>
      <c r="L11" s="38">
        <f t="shared" ca="1" si="5"/>
        <v>1.5691013333740287E-5</v>
      </c>
      <c r="M11" s="38">
        <f t="shared" ca="1" si="2"/>
        <v>1.5948243060522915E-5</v>
      </c>
      <c r="N11" s="38">
        <f t="shared" ca="1" si="2"/>
        <v>1.620547278730554E-5</v>
      </c>
      <c r="O11" s="38">
        <f t="shared" ca="1" si="2"/>
        <v>1.6462702514088168E-5</v>
      </c>
      <c r="P11" s="39" cm="1">
        <f t="array" aca="1" ref="P11" ca="1">INDIRECT(CONCATENATE("'",HLOOKUP(P$1,$B$21:$E$23,3,FALSE),"'!",$B$25,ROW($A11)+5))*About!$A$27</f>
        <v>1.6719932240870796E-5</v>
      </c>
      <c r="Q11" s="38" cm="1">
        <f t="array" aca="1" ref="Q11" ca="1">TREND($K11:$P11,$K$1:$P$1,Q$1)</f>
        <v>1.6977161967653425E-5</v>
      </c>
      <c r="R11" s="38" cm="1">
        <f t="array" aca="1" ref="R11" ca="1">TREND($K11:$P11,$K$1:$P$1,R$1)</f>
        <v>1.7234391694436087E-5</v>
      </c>
      <c r="S11" s="38" cm="1">
        <f t="array" aca="1" ref="S11" ca="1">TREND($K11:$P11,$K$1:$P$1,S$1)</f>
        <v>1.7491621421218749E-5</v>
      </c>
      <c r="T11" s="38" cm="1">
        <f t="array" aca="1" ref="T11" ca="1">TREND($K11:$P11,$K$1:$P$1,T$1)</f>
        <v>1.7748851148001303E-5</v>
      </c>
      <c r="U11" s="38" cm="1">
        <f t="array" aca="1" ref="U11" ca="1">TREND($K11:$P11,$K$1:$P$1,U$1)</f>
        <v>1.8006080874783965E-5</v>
      </c>
      <c r="V11" s="38" cm="1">
        <f t="array" aca="1" ref="V11" ca="1">TREND($K11:$P11,$K$1:$P$1,V$1)</f>
        <v>1.8263310601566627E-5</v>
      </c>
      <c r="W11" s="38" cm="1">
        <f t="array" aca="1" ref="W11" ca="1">TREND($K11:$P11,$K$1:$P$1,W$1)</f>
        <v>1.8520540328349289E-5</v>
      </c>
      <c r="X11" s="38" cm="1">
        <f t="array" aca="1" ref="X11" ca="1">TREND($K11:$P11,$K$1:$P$1,X$1)</f>
        <v>1.8777770055131843E-5</v>
      </c>
      <c r="Y11" s="38" cm="1">
        <f t="array" aca="1" ref="Y11" ca="1">TREND($K11:$P11,$K$1:$P$1,Y$1)</f>
        <v>1.9034999781914505E-5</v>
      </c>
      <c r="Z11" s="38" cm="1">
        <f t="array" aca="1" ref="Z11" ca="1">TREND($K11:$P11,$K$1:$P$1,Z$1)</f>
        <v>1.9292229508697167E-5</v>
      </c>
      <c r="AA11" s="38" cm="1">
        <f t="array" aca="1" ref="AA11" ca="1">TREND($K11:$P11,$K$1:$P$1,AA$1)</f>
        <v>1.9549459235479721E-5</v>
      </c>
      <c r="AB11" s="38" cm="1">
        <f t="array" aca="1" ref="AB11" ca="1">TREND($K11:$P11,$K$1:$P$1,AB$1)</f>
        <v>1.9806688962262383E-5</v>
      </c>
      <c r="AC11" s="38" cm="1">
        <f t="array" aca="1" ref="AC11" ca="1">TREND($K11:$P11,$K$1:$P$1,AC$1)</f>
        <v>2.0063918689045045E-5</v>
      </c>
      <c r="AD11" s="38" cm="1">
        <f t="array" aca="1" ref="AD11" ca="1">TREND($K11:$P11,$K$1:$P$1,AD$1)</f>
        <v>2.0321148415827599E-5</v>
      </c>
      <c r="AE11" s="38" cm="1">
        <f t="array" aca="1" ref="AE11" ca="1">TREND($K11:$P11,$K$1:$P$1,AE$1)</f>
        <v>2.0578378142610261E-5</v>
      </c>
      <c r="AF11" s="38" cm="1">
        <f t="array" aca="1" ref="AF11" ca="1">TREND($K11:$P11,$K$1:$P$1,AF$1)</f>
        <v>2.0835607869392923E-5</v>
      </c>
      <c r="AG11" s="38" cm="1">
        <f t="array" aca="1" ref="AG11" ca="1">TREND($K11:$P11,$K$1:$P$1,AG$1)</f>
        <v>2.1092837596175477E-5</v>
      </c>
      <c r="AH11" s="38" cm="1">
        <f t="array" aca="1" ref="AH11" ca="1">TREND($K11:$P11,$K$1:$P$1,AH$1)</f>
        <v>2.1350067322958139E-5</v>
      </c>
      <c r="AI11" s="38" cm="1">
        <f t="array" aca="1" ref="AI11" ca="1">TREND($K11:$P11,$K$1:$P$1,AI$1)</f>
        <v>2.1607297049740801E-5</v>
      </c>
      <c r="AJ11" s="38" cm="1">
        <f t="array" aca="1" ref="AJ11" ca="1">TREND($K11:$P11,$K$1:$P$1,AJ$1)</f>
        <v>2.1864526776523355E-5</v>
      </c>
    </row>
    <row r="12" spans="1:36">
      <c r="A12" t="s">
        <v>111</v>
      </c>
      <c r="B12" s="40">
        <f ca="1">SUM(INDIRECT(CONCATENATE("'",HLOOKUP(B$1,$B$21:$E$23,3,FALSE),"'!",$B$25,ROW($A12)+5,":",$B$25,ROW($A12)+6)))*About!$A$27</f>
        <v>5.9934526340352242E-5</v>
      </c>
      <c r="C12" s="38">
        <f t="shared" ca="1" si="3"/>
        <v>6.0995598963330582E-5</v>
      </c>
      <c r="D12" s="38">
        <f t="shared" ca="1" si="0"/>
        <v>6.2056671586308921E-5</v>
      </c>
      <c r="E12" s="38">
        <f t="shared" ca="1" si="0"/>
        <v>6.3117744209287253E-5</v>
      </c>
      <c r="F12" s="40">
        <f ca="1">SUM(INDIRECT(CONCATENATE("'",HLOOKUP(F$1,$B$21:$E$23,3,FALSE),"'!",$B$25,ROW($A12)+5,":",$B$25,ROW($A12)+6)))*About!$A$27</f>
        <v>6.4178816832265599E-5</v>
      </c>
      <c r="G12" s="38">
        <f t="shared" ca="1" si="4"/>
        <v>6.5336350602787416E-5</v>
      </c>
      <c r="H12" s="38">
        <f t="shared" ca="1" si="1"/>
        <v>6.6493884373309246E-5</v>
      </c>
      <c r="I12" s="38">
        <f t="shared" ca="1" si="1"/>
        <v>6.7651418143831063E-5</v>
      </c>
      <c r="J12" s="38">
        <f t="shared" ca="1" si="1"/>
        <v>6.8808951914352894E-5</v>
      </c>
      <c r="K12" s="40">
        <f ca="1">SUM(INDIRECT(CONCATENATE("'",HLOOKUP(K$1,$B$21:$E$23,3,FALSE),"'!",$B$25,ROW($A12)+5,":",$B$25,ROW($A12)+6)))*About!$A$27</f>
        <v>6.9966485684874711E-5</v>
      </c>
      <c r="L12" s="38">
        <f t="shared" ca="1" si="5"/>
        <v>7.1098296482718275E-5</v>
      </c>
      <c r="M12" s="38">
        <f t="shared" ca="1" si="2"/>
        <v>7.2230107280561839E-5</v>
      </c>
      <c r="N12" s="38">
        <f t="shared" ca="1" si="2"/>
        <v>7.3361918078405404E-5</v>
      </c>
      <c r="O12" s="38">
        <f t="shared" ca="1" si="2"/>
        <v>7.4493728876248968E-5</v>
      </c>
      <c r="P12" s="40">
        <f ca="1">SUM(INDIRECT(CONCATENATE("'",HLOOKUP(P$1,$B$21:$E$23,3,FALSE),"'!",$B$25,ROW($A12)+5,":",$B$25,ROW($A12)+6)))*About!$A$27</f>
        <v>7.5625539674092533E-5</v>
      </c>
      <c r="Q12" s="38" cm="1">
        <f t="array" aca="1" ref="Q12" ca="1">TREND($K12:$P12,$K$1:$P$1,Q$1)</f>
        <v>7.6757350471935975E-5</v>
      </c>
      <c r="R12" s="38" cm="1">
        <f t="array" aca="1" ref="R12" ca="1">TREND($K12:$P12,$K$1:$P$1,R$1)</f>
        <v>7.7889161269779471E-5</v>
      </c>
      <c r="S12" s="38" cm="1">
        <f t="array" aca="1" ref="S12" ca="1">TREND($K12:$P12,$K$1:$P$1,S$1)</f>
        <v>7.9020972067623402E-5</v>
      </c>
      <c r="T12" s="38" cm="1">
        <f t="array" aca="1" ref="T12" ca="1">TREND($K12:$P12,$K$1:$P$1,T$1)</f>
        <v>8.0152782865466898E-5</v>
      </c>
      <c r="U12" s="38" cm="1">
        <f t="array" aca="1" ref="U12" ca="1">TREND($K12:$P12,$K$1:$P$1,U$1)</f>
        <v>8.1284593663310395E-5</v>
      </c>
      <c r="V12" s="38" cm="1">
        <f t="array" aca="1" ref="V12" ca="1">TREND($K12:$P12,$K$1:$P$1,V$1)</f>
        <v>8.2416404461153892E-5</v>
      </c>
      <c r="W12" s="38" cm="1">
        <f t="array" aca="1" ref="W12" ca="1">TREND($K12:$P12,$K$1:$P$1,W$1)</f>
        <v>8.3548215258997388E-5</v>
      </c>
      <c r="X12" s="38" cm="1">
        <f t="array" aca="1" ref="X12" ca="1">TREND($K12:$P12,$K$1:$P$1,X$1)</f>
        <v>8.4680026056840885E-5</v>
      </c>
      <c r="Y12" s="38" cm="1">
        <f t="array" aca="1" ref="Y12" ca="1">TREND($K12:$P12,$K$1:$P$1,Y$1)</f>
        <v>8.5811836854684815E-5</v>
      </c>
      <c r="Z12" s="38" cm="1">
        <f t="array" aca="1" ref="Z12" ca="1">TREND($K12:$P12,$K$1:$P$1,Z$1)</f>
        <v>8.6943647652528312E-5</v>
      </c>
      <c r="AA12" s="38" cm="1">
        <f t="array" aca="1" ref="AA12" ca="1">TREND($K12:$P12,$K$1:$P$1,AA$1)</f>
        <v>8.8075458450371808E-5</v>
      </c>
      <c r="AB12" s="38" cm="1">
        <f t="array" aca="1" ref="AB12" ca="1">TREND($K12:$P12,$K$1:$P$1,AB$1)</f>
        <v>8.9207269248215305E-5</v>
      </c>
      <c r="AC12" s="38" cm="1">
        <f t="array" aca="1" ref="AC12" ca="1">TREND($K12:$P12,$K$1:$P$1,AC$1)</f>
        <v>9.0339080046058801E-5</v>
      </c>
      <c r="AD12" s="38" cm="1">
        <f t="array" aca="1" ref="AD12" ca="1">TREND($K12:$P12,$K$1:$P$1,AD$1)</f>
        <v>9.1470890843902298E-5</v>
      </c>
      <c r="AE12" s="38" cm="1">
        <f t="array" aca="1" ref="AE12" ca="1">TREND($K12:$P12,$K$1:$P$1,AE$1)</f>
        <v>9.2602701641746228E-5</v>
      </c>
      <c r="AF12" s="38" cm="1">
        <f t="array" aca="1" ref="AF12" ca="1">TREND($K12:$P12,$K$1:$P$1,AF$1)</f>
        <v>9.3734512439589725E-5</v>
      </c>
      <c r="AG12" s="38" cm="1">
        <f t="array" aca="1" ref="AG12" ca="1">TREND($K12:$P12,$K$1:$P$1,AG$1)</f>
        <v>9.4866323237433221E-5</v>
      </c>
      <c r="AH12" s="38" cm="1">
        <f t="array" aca="1" ref="AH12" ca="1">TREND($K12:$P12,$K$1:$P$1,AH$1)</f>
        <v>9.5998134035276718E-5</v>
      </c>
      <c r="AI12" s="38" cm="1">
        <f t="array" aca="1" ref="AI12" ca="1">TREND($K12:$P12,$K$1:$P$1,AI$1)</f>
        <v>9.7129944833120214E-5</v>
      </c>
      <c r="AJ12" s="38" cm="1">
        <f t="array" aca="1" ref="AJ12" ca="1">TREND($K12:$P12,$K$1:$P$1,AJ$1)</f>
        <v>9.8261755630963711E-5</v>
      </c>
    </row>
    <row r="16" spans="1:36">
      <c r="A16" s="22" t="s">
        <v>124</v>
      </c>
      <c r="B16" s="23"/>
      <c r="C16" s="23"/>
      <c r="D16" s="23"/>
    </row>
    <row r="17" spans="1:5">
      <c r="A17" t="s">
        <v>112</v>
      </c>
      <c r="B17" t="str" cm="1">
        <f t="array" aca="1" ref="B17" ca="1">MID(CELL("filename",A17),FIND("]",CELL("filename",A17))+1,255)</f>
        <v>HOIpTP-electricity-SO2</v>
      </c>
    </row>
    <row r="18" spans="1:5">
      <c r="A18" t="s">
        <v>113</v>
      </c>
      <c r="B18" t="str">
        <f ca="1">RIGHT(B17,LEN(B17)-7)</f>
        <v>electricity-SO2</v>
      </c>
    </row>
    <row r="19" spans="1:5">
      <c r="A19" t="s">
        <v>114</v>
      </c>
      <c r="B19" t="str">
        <f ca="1">LEFT(B18,FIND("-",B18)-1)</f>
        <v>electricity</v>
      </c>
    </row>
    <row r="20" spans="1:5">
      <c r="A20" t="s">
        <v>121</v>
      </c>
      <c r="B20" t="str">
        <f ca="1">VLOOKUP($B$19,Mappings!$A$22:$B$26,COLUMN(Mappings!$B$21),FALSE)</f>
        <v>electricity generating units</v>
      </c>
    </row>
    <row r="21" spans="1:5">
      <c r="A21" s="28"/>
      <c r="B21" s="29">
        <v>2016</v>
      </c>
      <c r="C21" s="29">
        <v>2020</v>
      </c>
      <c r="D21" s="29">
        <v>2025</v>
      </c>
      <c r="E21" s="30">
        <v>2030</v>
      </c>
    </row>
    <row r="22" spans="1:5">
      <c r="A22" s="31" t="s">
        <v>129</v>
      </c>
      <c r="B22" s="32">
        <f ca="1">VLOOKUP($B$20,Mappings!$A$3:$E$19,COLUMN(Mappings!B$2),FALSE)</f>
        <v>16</v>
      </c>
      <c r="C22" s="32">
        <f ca="1">VLOOKUP($B$20,Mappings!$A$3:$E$19,COLUMN(Mappings!C$2),FALSE)</f>
        <v>33</v>
      </c>
      <c r="D22" s="32">
        <f ca="1">VLOOKUP($B$20,Mappings!$A$3:$E$19,COLUMN(Mappings!D$2),FALSE)</f>
        <v>50</v>
      </c>
      <c r="E22" s="33">
        <f ca="1">VLOOKUP($B$20,Mappings!$A$3:$E$19,COLUMN(Mappings!E$2),FALSE)</f>
        <v>67</v>
      </c>
    </row>
    <row r="23" spans="1:5">
      <c r="A23" s="34" t="s">
        <v>112</v>
      </c>
      <c r="B23" s="35" t="str">
        <f ca="1">CONCATENATE("Table ",B22)</f>
        <v>Table 16</v>
      </c>
      <c r="C23" s="35" t="str">
        <f ca="1">CONCATENATE("Table ",C22)</f>
        <v>Table 33</v>
      </c>
      <c r="D23" s="35" t="str">
        <f ca="1">CONCATENATE("Table ",D22)</f>
        <v>Table 50</v>
      </c>
      <c r="E23" s="36" t="str">
        <f ca="1">CONCATENATE("Table ",E22)</f>
        <v>Table 67</v>
      </c>
    </row>
    <row r="24" spans="1:5">
      <c r="A24" t="s">
        <v>115</v>
      </c>
      <c r="B24" t="str">
        <f ca="1">REPLACE(B18,1,FIND("-",B18),"")</f>
        <v>SO2</v>
      </c>
    </row>
    <row r="25" spans="1:5">
      <c r="A25" t="s">
        <v>123</v>
      </c>
      <c r="B25" s="2" t="str">
        <f ca="1">VLOOKUP($B$24,Mappings!$A$29:$B$31,COLUMN(Mappings!$B$29),FALSE)</f>
        <v>C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BB463-BC41-46EA-A054-1DB5B28E36F4}">
  <sheetPr>
    <tabColor theme="4" tint="-0.249977111117893"/>
  </sheetPr>
  <dimension ref="A1:AJ25"/>
  <sheetViews>
    <sheetView workbookViewId="0"/>
  </sheetViews>
  <sheetFormatPr baseColWidth="10" defaultColWidth="8.83203125" defaultRowHeight="15"/>
  <cols>
    <col min="1" max="1" width="33.83203125" customWidth="1"/>
  </cols>
  <sheetData>
    <row r="1" spans="1:36" s="1" customFormat="1" ht="16">
      <c r="A1" s="27" t="s">
        <v>128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t="s">
        <v>7</v>
      </c>
      <c r="B2" s="37" cm="1">
        <f t="array" aca="1" ref="B2" ca="1">INDIRECT(CONCATENATE("'",HLOOKUP(B$1,$B$21:$E$23,3,FALSE),"'!",$B$25,ROW($A2)+3))*About!$A$27</f>
        <v>1.1961182295392187E-5</v>
      </c>
      <c r="C2" s="38">
        <f ca="1">$B2+($F2-$B2)*(C$1-$B$1)/($F$1-$B$1)</f>
        <v>1.2025489727087844E-5</v>
      </c>
      <c r="D2" s="38">
        <f t="shared" ref="D2:E12" ca="1" si="0">$B2+($F2-$B2)*(D$1-$B$1)/($F$1-$B$1)</f>
        <v>1.2089797158783501E-5</v>
      </c>
      <c r="E2" s="38">
        <f t="shared" ca="1" si="0"/>
        <v>1.2154104590479157E-5</v>
      </c>
      <c r="F2" s="37" cm="1">
        <f t="array" aca="1" ref="F2" ca="1">INDIRECT(CONCATENATE("'",HLOOKUP(F$1,$B$21:$E$23,3,FALSE),"'!",$B$25,ROW($A2)+3))*About!$A$27</f>
        <v>1.2218412022174814E-5</v>
      </c>
      <c r="G2" s="38">
        <f ca="1">$F2+($K2-$F2)*(G$1-$F$1)/($K$1-$F$1)</f>
        <v>1.2347026885566128E-5</v>
      </c>
      <c r="H2" s="38">
        <f t="shared" ref="H2:J12" ca="1" si="1">$F2+($K2-$F2)*(H$1-$F$1)/($K$1-$F$1)</f>
        <v>1.2475641748957442E-5</v>
      </c>
      <c r="I2" s="38">
        <f t="shared" ca="1" si="1"/>
        <v>1.2604256612348754E-5</v>
      </c>
      <c r="J2" s="38">
        <f t="shared" ca="1" si="1"/>
        <v>1.2732871475740068E-5</v>
      </c>
      <c r="K2" s="37" cm="1">
        <f t="array" aca="1" ref="K2" ca="1">INDIRECT(CONCATENATE("'",HLOOKUP(K$1,$B$21:$E$23,3,FALSE),"'!",$B$25,ROW($A2)+3))*About!$A$27</f>
        <v>1.2861486339131383E-5</v>
      </c>
      <c r="L2" s="38">
        <f ca="1">$K2+($P2-$K2)*(L$1-$K$1)/($P$1-$K$1)</f>
        <v>1.3118716065914011E-5</v>
      </c>
      <c r="M2" s="38">
        <f t="shared" ref="M2:O12" ca="1" si="2">$K2+($P2-$K2)*(M$1-$K$1)/($P$1-$K$1)</f>
        <v>1.3375945792696639E-5</v>
      </c>
      <c r="N2" s="38">
        <f t="shared" ca="1" si="2"/>
        <v>1.3633175519479266E-5</v>
      </c>
      <c r="O2" s="38">
        <f t="shared" ca="1" si="2"/>
        <v>1.3890405246261894E-5</v>
      </c>
      <c r="P2" s="37" cm="1">
        <f t="array" aca="1" ref="P2" ca="1">INDIRECT(CONCATENATE("'",HLOOKUP(P$1,$B$21:$E$23,3,FALSE),"'!",$B$25,ROW($A2)+3))*About!$A$27</f>
        <v>1.4147634973044522E-5</v>
      </c>
      <c r="Q2" s="38" cm="1">
        <f t="array" aca="1" ref="Q2" ca="1">TREND($K2:$P2,$K$1:$P$1,Q$1)</f>
        <v>1.4404864699827128E-5</v>
      </c>
      <c r="R2" s="38" cm="1">
        <f t="array" aca="1" ref="R2" ca="1">TREND($K2:$P2,$K$1:$P$1,R$1)</f>
        <v>1.4662094426609791E-5</v>
      </c>
      <c r="S2" s="38" cm="1">
        <f t="array" aca="1" ref="S2" ca="1">TREND($K2:$P2,$K$1:$P$1,S$1)</f>
        <v>1.4919324153392453E-5</v>
      </c>
      <c r="T2" s="38" cm="1">
        <f t="array" aca="1" ref="T2" ca="1">TREND($K2:$P2,$K$1:$P$1,T$1)</f>
        <v>1.5176553880175006E-5</v>
      </c>
      <c r="U2" s="38" cm="1">
        <f t="array" aca="1" ref="U2" ca="1">TREND($K2:$P2,$K$1:$P$1,U$1)</f>
        <v>1.5433783606957669E-5</v>
      </c>
      <c r="V2" s="38" cm="1">
        <f t="array" aca="1" ref="V2" ca="1">TREND($K2:$P2,$K$1:$P$1,V$1)</f>
        <v>1.5691013333740331E-5</v>
      </c>
      <c r="W2" s="38" cm="1">
        <f t="array" aca="1" ref="W2" ca="1">TREND($K2:$P2,$K$1:$P$1,W$1)</f>
        <v>1.5948243060522884E-5</v>
      </c>
      <c r="X2" s="38" cm="1">
        <f t="array" aca="1" ref="X2" ca="1">TREND($K2:$P2,$K$1:$P$1,X$1)</f>
        <v>1.6205472787305547E-5</v>
      </c>
      <c r="Y2" s="38" cm="1">
        <f t="array" aca="1" ref="Y2" ca="1">TREND($K2:$P2,$K$1:$P$1,Y$1)</f>
        <v>1.6462702514088209E-5</v>
      </c>
      <c r="Z2" s="38" cm="1">
        <f t="array" aca="1" ref="Z2" ca="1">TREND($K2:$P2,$K$1:$P$1,Z$1)</f>
        <v>1.6719932240870871E-5</v>
      </c>
      <c r="AA2" s="38" cm="1">
        <f t="array" aca="1" ref="AA2" ca="1">TREND($K2:$P2,$K$1:$P$1,AA$1)</f>
        <v>1.6977161967653425E-5</v>
      </c>
      <c r="AB2" s="38" cm="1">
        <f t="array" aca="1" ref="AB2" ca="1">TREND($K2:$P2,$K$1:$P$1,AB$1)</f>
        <v>1.7234391694436087E-5</v>
      </c>
      <c r="AC2" s="38" cm="1">
        <f t="array" aca="1" ref="AC2" ca="1">TREND($K2:$P2,$K$1:$P$1,AC$1)</f>
        <v>1.7491621421218749E-5</v>
      </c>
      <c r="AD2" s="38" cm="1">
        <f t="array" aca="1" ref="AD2" ca="1">TREND($K2:$P2,$K$1:$P$1,AD$1)</f>
        <v>1.7748851148001303E-5</v>
      </c>
      <c r="AE2" s="38" cm="1">
        <f t="array" aca="1" ref="AE2" ca="1">TREND($K2:$P2,$K$1:$P$1,AE$1)</f>
        <v>1.8006080874783965E-5</v>
      </c>
      <c r="AF2" s="38" cm="1">
        <f t="array" aca="1" ref="AF2" ca="1">TREND($K2:$P2,$K$1:$P$1,AF$1)</f>
        <v>1.8263310601566627E-5</v>
      </c>
      <c r="AG2" s="38" cm="1">
        <f t="array" aca="1" ref="AG2" ca="1">TREND($K2:$P2,$K$1:$P$1,AG$1)</f>
        <v>1.8520540328349181E-5</v>
      </c>
      <c r="AH2" s="38" cm="1">
        <f t="array" aca="1" ref="AH2" ca="1">TREND($K2:$P2,$K$1:$P$1,AH$1)</f>
        <v>1.8777770055131843E-5</v>
      </c>
      <c r="AI2" s="38" cm="1">
        <f t="array" aca="1" ref="AI2" ca="1">TREND($K2:$P2,$K$1:$P$1,AI$1)</f>
        <v>1.9034999781914505E-5</v>
      </c>
      <c r="AJ2" s="38" cm="1">
        <f t="array" aca="1" ref="AJ2" ca="1">TREND($K2:$P2,$K$1:$P$1,AJ$1)</f>
        <v>1.9292229508697059E-5</v>
      </c>
    </row>
    <row r="3" spans="1:36">
      <c r="A3" t="s">
        <v>13</v>
      </c>
      <c r="B3" s="39" cm="1">
        <f t="array" aca="1" ref="B3" ca="1">INDIRECT(CONCATENATE("'",HLOOKUP(B$1,$B$21:$E$23,3,FALSE),"'!",$B$25,ROW($A3)+5))*About!$A$27</f>
        <v>6.6879728963483187E-6</v>
      </c>
      <c r="C3" s="38">
        <f t="shared" ref="C3:C12" ca="1" si="3">$B3+($F3-$B3)*(C$1-$B$1)/($F$1-$B$1)</f>
        <v>6.7201266121961472E-6</v>
      </c>
      <c r="D3" s="38">
        <f t="shared" ca="1" si="0"/>
        <v>6.7522803280439758E-6</v>
      </c>
      <c r="E3" s="38">
        <f t="shared" ca="1" si="0"/>
        <v>6.7844340438918043E-6</v>
      </c>
      <c r="F3" s="39" cm="1">
        <f t="array" aca="1" ref="F3" ca="1">INDIRECT(CONCATENATE("'",HLOOKUP(F$1,$B$21:$E$23,3,FALSE),"'!",$B$25,ROW($A3)+5))*About!$A$27</f>
        <v>6.8165877597396328E-6</v>
      </c>
      <c r="G3" s="38">
        <f t="shared" ref="G3:G12" ca="1" si="4">$F3+($K3-$F3)*(G$1-$F$1)/($K$1-$F$1)</f>
        <v>6.8680337050961585E-6</v>
      </c>
      <c r="H3" s="38">
        <f t="shared" ca="1" si="1"/>
        <v>6.9194796504526841E-6</v>
      </c>
      <c r="I3" s="38">
        <f t="shared" ca="1" si="1"/>
        <v>6.9709255958092098E-6</v>
      </c>
      <c r="J3" s="38">
        <f t="shared" ca="1" si="1"/>
        <v>7.0223715411657354E-6</v>
      </c>
      <c r="K3" s="39" cm="1">
        <f t="array" aca="1" ref="K3" ca="1">INDIRECT(CONCATENATE("'",HLOOKUP(K$1,$B$21:$E$23,3,FALSE),"'!",$B$25,ROW($A3)+5))*About!$A$27</f>
        <v>7.0738174865222611E-6</v>
      </c>
      <c r="L3" s="38">
        <f t="shared" ref="L3:L12" ca="1" si="5">$K3+($P3-$K3)*(L$1-$K$1)/($P$1-$K$1)</f>
        <v>7.1252634318787867E-6</v>
      </c>
      <c r="M3" s="38">
        <f t="shared" ca="1" si="2"/>
        <v>7.1767093772353115E-6</v>
      </c>
      <c r="N3" s="38">
        <f t="shared" ca="1" si="2"/>
        <v>7.2281553225918372E-6</v>
      </c>
      <c r="O3" s="38">
        <f t="shared" ca="1" si="2"/>
        <v>7.279601267948362E-6</v>
      </c>
      <c r="P3" s="39" cm="1">
        <f t="array" aca="1" ref="P3" ca="1">INDIRECT(CONCATENATE("'",HLOOKUP(P$1,$B$21:$E$23,3,FALSE),"'!",$B$25,ROW($A3)+5))*About!$A$27</f>
        <v>7.3310472133048876E-6</v>
      </c>
      <c r="Q3" s="38" cm="1">
        <f t="array" aca="1" ref="Q3" ca="1">TREND($K3:$P3,$K$1:$P$1,Q$1)</f>
        <v>7.3824931586614141E-6</v>
      </c>
      <c r="R3" s="38" cm="1">
        <f t="array" aca="1" ref="R3" ca="1">TREND($K3:$P3,$K$1:$P$1,R$1)</f>
        <v>7.433939104017933E-6</v>
      </c>
      <c r="S3" s="38" cm="1">
        <f t="array" aca="1" ref="S3" ca="1">TREND($K3:$P3,$K$1:$P$1,S$1)</f>
        <v>7.4853850493744655E-6</v>
      </c>
      <c r="T3" s="38" cm="1">
        <f t="array" aca="1" ref="T3" ca="1">TREND($K3:$P3,$K$1:$P$1,T$1)</f>
        <v>7.5368309947309843E-6</v>
      </c>
      <c r="U3" s="38" cm="1">
        <f t="array" aca="1" ref="U3" ca="1">TREND($K3:$P3,$K$1:$P$1,U$1)</f>
        <v>7.5882769400875168E-6</v>
      </c>
      <c r="V3" s="38" cm="1">
        <f t="array" aca="1" ref="V3" ca="1">TREND($K3:$P3,$K$1:$P$1,V$1)</f>
        <v>7.6397228854440356E-6</v>
      </c>
      <c r="W3" s="38" cm="1">
        <f t="array" aca="1" ref="W3" ca="1">TREND($K3:$P3,$K$1:$P$1,W$1)</f>
        <v>7.6911688308005681E-6</v>
      </c>
      <c r="X3" s="38" cm="1">
        <f t="array" aca="1" ref="X3" ca="1">TREND($K3:$P3,$K$1:$P$1,X$1)</f>
        <v>7.7426147761570869E-6</v>
      </c>
      <c r="Y3" s="38" cm="1">
        <f t="array" aca="1" ref="Y3" ca="1">TREND($K3:$P3,$K$1:$P$1,Y$1)</f>
        <v>7.7940607215136194E-6</v>
      </c>
      <c r="Z3" s="38" cm="1">
        <f t="array" aca="1" ref="Z3" ca="1">TREND($K3:$P3,$K$1:$P$1,Z$1)</f>
        <v>7.8455066668701382E-6</v>
      </c>
      <c r="AA3" s="38" cm="1">
        <f t="array" aca="1" ref="AA3" ca="1">TREND($K3:$P3,$K$1:$P$1,AA$1)</f>
        <v>7.8969526122266707E-6</v>
      </c>
      <c r="AB3" s="38" cm="1">
        <f t="array" aca="1" ref="AB3" ca="1">TREND($K3:$P3,$K$1:$P$1,AB$1)</f>
        <v>7.9483985575831895E-6</v>
      </c>
      <c r="AC3" s="38" cm="1">
        <f t="array" aca="1" ref="AC3" ca="1">TREND($K3:$P3,$K$1:$P$1,AC$1)</f>
        <v>7.999844502939722E-6</v>
      </c>
      <c r="AD3" s="38" cm="1">
        <f t="array" aca="1" ref="AD3" ca="1">TREND($K3:$P3,$K$1:$P$1,AD$1)</f>
        <v>8.0512904482962409E-6</v>
      </c>
      <c r="AE3" s="38" cm="1">
        <f t="array" aca="1" ref="AE3" ca="1">TREND($K3:$P3,$K$1:$P$1,AE$1)</f>
        <v>8.1027363936527733E-6</v>
      </c>
      <c r="AF3" s="38" cm="1">
        <f t="array" aca="1" ref="AF3" ca="1">TREND($K3:$P3,$K$1:$P$1,AF$1)</f>
        <v>8.1541823390092922E-6</v>
      </c>
      <c r="AG3" s="38" cm="1">
        <f t="array" aca="1" ref="AG3" ca="1">TREND($K3:$P3,$K$1:$P$1,AG$1)</f>
        <v>8.2056282843658246E-6</v>
      </c>
      <c r="AH3" s="38" cm="1">
        <f t="array" aca="1" ref="AH3" ca="1">TREND($K3:$P3,$K$1:$P$1,AH$1)</f>
        <v>8.2570742297223435E-6</v>
      </c>
      <c r="AI3" s="38" cm="1">
        <f t="array" aca="1" ref="AI3" ca="1">TREND($K3:$P3,$K$1:$P$1,AI$1)</f>
        <v>8.3085201750788623E-6</v>
      </c>
      <c r="AJ3" s="38" cm="1">
        <f t="array" aca="1" ref="AJ3" ca="1">TREND($K3:$P3,$K$1:$P$1,AJ$1)</f>
        <v>8.3599661204353948E-6</v>
      </c>
    </row>
    <row r="4" spans="1:36">
      <c r="A4" t="s">
        <v>14</v>
      </c>
      <c r="B4" s="39" cm="1">
        <f t="array" aca="1" ref="B4" ca="1">INDIRECT(CONCATENATE("'",HLOOKUP(B$1,$B$21:$E$23,3,FALSE),"'!",$B$25,ROW($A4)+5))*About!$A$27</f>
        <v>1.8006080874783934E-5</v>
      </c>
      <c r="C4" s="38">
        <f t="shared" ca="1" si="3"/>
        <v>1.8006080874783934E-5</v>
      </c>
      <c r="D4" s="38">
        <f t="shared" ca="1" si="0"/>
        <v>1.8006080874783934E-5</v>
      </c>
      <c r="E4" s="38">
        <f t="shared" ca="1" si="0"/>
        <v>1.8006080874783934E-5</v>
      </c>
      <c r="F4" s="39" cm="1">
        <f t="array" aca="1" ref="F4" ca="1">INDIRECT(CONCATENATE("'",HLOOKUP(F$1,$B$21:$E$23,3,FALSE),"'!",$B$25,ROW($A4)+5))*About!$A$27</f>
        <v>1.8006080874783934E-5</v>
      </c>
      <c r="G4" s="38">
        <f t="shared" ca="1" si="4"/>
        <v>1.8006080874783934E-5</v>
      </c>
      <c r="H4" s="38">
        <f t="shared" ca="1" si="1"/>
        <v>1.8006080874783934E-5</v>
      </c>
      <c r="I4" s="38">
        <f t="shared" ca="1" si="1"/>
        <v>1.8006080874783934E-5</v>
      </c>
      <c r="J4" s="38">
        <f t="shared" ca="1" si="1"/>
        <v>1.8006080874783934E-5</v>
      </c>
      <c r="K4" s="39" cm="1">
        <f t="array" aca="1" ref="K4" ca="1">INDIRECT(CONCATENATE("'",HLOOKUP(K$1,$B$21:$E$23,3,FALSE),"'!",$B$25,ROW($A4)+5))*About!$A$27</f>
        <v>1.8006080874783934E-5</v>
      </c>
      <c r="L4" s="38">
        <f t="shared" ca="1" si="5"/>
        <v>1.8263310601566562E-5</v>
      </c>
      <c r="M4" s="38">
        <f t="shared" ca="1" si="2"/>
        <v>1.8520540328349191E-5</v>
      </c>
      <c r="N4" s="38">
        <f t="shared" ca="1" si="2"/>
        <v>1.8777770055131819E-5</v>
      </c>
      <c r="O4" s="38">
        <f t="shared" ca="1" si="2"/>
        <v>1.9034999781914447E-5</v>
      </c>
      <c r="P4" s="39" cm="1">
        <f t="array" aca="1" ref="P4" ca="1">INDIRECT(CONCATENATE("'",HLOOKUP(P$1,$B$21:$E$23,3,FALSE),"'!",$B$25,ROW($A4)+5))*About!$A$27</f>
        <v>1.9292229508697076E-5</v>
      </c>
      <c r="Q4" s="38" cm="1">
        <f t="array" aca="1" ref="Q4" ca="1">TREND($K4:$P4,$K$1:$P$1,Q$1)</f>
        <v>1.9549459235479612E-5</v>
      </c>
      <c r="R4" s="38" cm="1">
        <f t="array" aca="1" ref="R4" ca="1">TREND($K4:$P4,$K$1:$P$1,R$1)</f>
        <v>1.9806688962262274E-5</v>
      </c>
      <c r="S4" s="38" cm="1">
        <f t="array" aca="1" ref="S4" ca="1">TREND($K4:$P4,$K$1:$P$1,S$1)</f>
        <v>2.0063918689044937E-5</v>
      </c>
      <c r="T4" s="38" cm="1">
        <f t="array" aca="1" ref="T4" ca="1">TREND($K4:$P4,$K$1:$P$1,T$1)</f>
        <v>2.032114841582749E-5</v>
      </c>
      <c r="U4" s="38" cm="1">
        <f t="array" aca="1" ref="U4" ca="1">TREND($K4:$P4,$K$1:$P$1,U$1)</f>
        <v>2.0578378142610152E-5</v>
      </c>
      <c r="V4" s="38" cm="1">
        <f t="array" aca="1" ref="V4" ca="1">TREND($K4:$P4,$K$1:$P$1,V$1)</f>
        <v>2.0835607869392815E-5</v>
      </c>
      <c r="W4" s="38" cm="1">
        <f t="array" aca="1" ref="W4" ca="1">TREND($K4:$P4,$K$1:$P$1,W$1)</f>
        <v>2.1092837596175368E-5</v>
      </c>
      <c r="X4" s="38" cm="1">
        <f t="array" aca="1" ref="X4" ca="1">TREND($K4:$P4,$K$1:$P$1,X$1)</f>
        <v>2.135006732295803E-5</v>
      </c>
      <c r="Y4" s="38" cm="1">
        <f t="array" aca="1" ref="Y4" ca="1">TREND($K4:$P4,$K$1:$P$1,Y$1)</f>
        <v>2.1607297049740693E-5</v>
      </c>
      <c r="Z4" s="38" cm="1">
        <f t="array" aca="1" ref="Z4" ca="1">TREND($K4:$P4,$K$1:$P$1,Z$1)</f>
        <v>2.1864526776523246E-5</v>
      </c>
      <c r="AA4" s="38" cm="1">
        <f t="array" aca="1" ref="AA4" ca="1">TREND($K4:$P4,$K$1:$P$1,AA$1)</f>
        <v>2.2121756503305908E-5</v>
      </c>
      <c r="AB4" s="38" cm="1">
        <f t="array" aca="1" ref="AB4" ca="1">TREND($K4:$P4,$K$1:$P$1,AB$1)</f>
        <v>2.2378986230088571E-5</v>
      </c>
      <c r="AC4" s="38" cm="1">
        <f t="array" aca="1" ref="AC4" ca="1">TREND($K4:$P4,$K$1:$P$1,AC$1)</f>
        <v>2.2636215956871233E-5</v>
      </c>
      <c r="AD4" s="38" cm="1">
        <f t="array" aca="1" ref="AD4" ca="1">TREND($K4:$P4,$K$1:$P$1,AD$1)</f>
        <v>2.2893445683653786E-5</v>
      </c>
      <c r="AE4" s="38" cm="1">
        <f t="array" aca="1" ref="AE4" ca="1">TREND($K4:$P4,$K$1:$P$1,AE$1)</f>
        <v>2.3150675410436449E-5</v>
      </c>
      <c r="AF4" s="38" cm="1">
        <f t="array" aca="1" ref="AF4" ca="1">TREND($K4:$P4,$K$1:$P$1,AF$1)</f>
        <v>2.3407905137219111E-5</v>
      </c>
      <c r="AG4" s="38" cm="1">
        <f t="array" aca="1" ref="AG4" ca="1">TREND($K4:$P4,$K$1:$P$1,AG$1)</f>
        <v>2.3665134864001664E-5</v>
      </c>
      <c r="AH4" s="38" cm="1">
        <f t="array" aca="1" ref="AH4" ca="1">TREND($K4:$P4,$K$1:$P$1,AH$1)</f>
        <v>2.3922364590784327E-5</v>
      </c>
      <c r="AI4" s="38" cm="1">
        <f t="array" aca="1" ref="AI4" ca="1">TREND($K4:$P4,$K$1:$P$1,AI$1)</f>
        <v>2.4179594317566989E-5</v>
      </c>
      <c r="AJ4" s="38" cm="1">
        <f t="array" aca="1" ref="AJ4" ca="1">TREND($K4:$P4,$K$1:$P$1,AJ$1)</f>
        <v>2.4436824044349542E-5</v>
      </c>
    </row>
    <row r="5" spans="1:36">
      <c r="A5" t="s">
        <v>15</v>
      </c>
      <c r="B5" s="39" cm="1">
        <f t="array" aca="1" ref="B5" ca="1">INDIRECT(CONCATENATE("'",HLOOKUP(B$1,$B$21:$E$23,3,FALSE),"'!",$B$25,ROW($A5)+5))*About!$A$27</f>
        <v>2.1864526776523352E-4</v>
      </c>
      <c r="C5" s="38">
        <f t="shared" ca="1" si="3"/>
        <v>2.1864526776523352E-4</v>
      </c>
      <c r="D5" s="38">
        <f t="shared" ca="1" si="0"/>
        <v>2.1864526776523352E-4</v>
      </c>
      <c r="E5" s="38">
        <f t="shared" ca="1" si="0"/>
        <v>2.1864526776523352E-4</v>
      </c>
      <c r="F5" s="39" cm="1">
        <f t="array" aca="1" ref="F5" ca="1">INDIRECT(CONCATENATE("'",HLOOKUP(F$1,$B$21:$E$23,3,FALSE),"'!",$B$25,ROW($A5)+5))*About!$A$27</f>
        <v>2.1864526776523352E-4</v>
      </c>
      <c r="G5" s="38">
        <f t="shared" ca="1" si="4"/>
        <v>2.2121756503305979E-4</v>
      </c>
      <c r="H5" s="38">
        <f t="shared" ca="1" si="1"/>
        <v>2.2378986230088606E-4</v>
      </c>
      <c r="I5" s="38">
        <f t="shared" ca="1" si="1"/>
        <v>2.2636215956871233E-4</v>
      </c>
      <c r="J5" s="38">
        <f t="shared" ca="1" si="1"/>
        <v>2.289344568365386E-4</v>
      </c>
      <c r="K5" s="39" cm="1">
        <f t="array" aca="1" ref="K5" ca="1">INDIRECT(CONCATENATE("'",HLOOKUP(K$1,$B$21:$E$23,3,FALSE),"'!",$B$25,ROW($A5)+5))*About!$A$27</f>
        <v>2.3150675410436487E-4</v>
      </c>
      <c r="L5" s="38">
        <f t="shared" ca="1" si="5"/>
        <v>2.3665134864001743E-4</v>
      </c>
      <c r="M5" s="38">
        <f t="shared" ca="1" si="2"/>
        <v>2.4179594317567E-4</v>
      </c>
      <c r="N5" s="38">
        <f t="shared" ca="1" si="2"/>
        <v>2.4694053771132253E-4</v>
      </c>
      <c r="O5" s="38">
        <f t="shared" ca="1" si="2"/>
        <v>2.5208513224697513E-4</v>
      </c>
      <c r="P5" s="39" cm="1">
        <f t="array" aca="1" ref="P5" ca="1">INDIRECT(CONCATENATE("'",HLOOKUP(P$1,$B$21:$E$23,3,FALSE),"'!",$B$25,ROW($A5)+5))*About!$A$27</f>
        <v>2.5722972678262766E-4</v>
      </c>
      <c r="Q5" s="38" cm="1">
        <f t="array" aca="1" ref="Q5" ca="1">TREND($K5:$P5,$K$1:$P$1,Q$1)</f>
        <v>2.6237432131828026E-4</v>
      </c>
      <c r="R5" s="38" cm="1">
        <f t="array" aca="1" ref="R5" ca="1">TREND($K5:$P5,$K$1:$P$1,R$1)</f>
        <v>2.675189158539322E-4</v>
      </c>
      <c r="S5" s="38" cm="1">
        <f t="array" aca="1" ref="S5" ca="1">TREND($K5:$P5,$K$1:$P$1,S$1)</f>
        <v>2.7266351038958588E-4</v>
      </c>
      <c r="T5" s="38" cm="1">
        <f t="array" aca="1" ref="T5" ca="1">TREND($K5:$P5,$K$1:$P$1,T$1)</f>
        <v>2.7780810492523782E-4</v>
      </c>
      <c r="U5" s="38" cm="1">
        <f t="array" aca="1" ref="U5" ca="1">TREND($K5:$P5,$K$1:$P$1,U$1)</f>
        <v>2.8295269946088976E-4</v>
      </c>
      <c r="V5" s="38" cm="1">
        <f t="array" aca="1" ref="V5" ca="1">TREND($K5:$P5,$K$1:$P$1,V$1)</f>
        <v>2.8809729399654344E-4</v>
      </c>
      <c r="W5" s="38" cm="1">
        <f t="array" aca="1" ref="W5" ca="1">TREND($K5:$P5,$K$1:$P$1,W$1)</f>
        <v>2.9324188853219538E-4</v>
      </c>
      <c r="X5" s="38" cm="1">
        <f t="array" aca="1" ref="X5" ca="1">TREND($K5:$P5,$K$1:$P$1,X$1)</f>
        <v>2.9838648306784732E-4</v>
      </c>
      <c r="Y5" s="38" cm="1">
        <f t="array" aca="1" ref="Y5" ca="1">TREND($K5:$P5,$K$1:$P$1,Y$1)</f>
        <v>3.03531077603501E-4</v>
      </c>
      <c r="Z5" s="38" cm="1">
        <f t="array" aca="1" ref="Z5" ca="1">TREND($K5:$P5,$K$1:$P$1,Z$1)</f>
        <v>3.0867567213915294E-4</v>
      </c>
      <c r="AA5" s="38" cm="1">
        <f t="array" aca="1" ref="AA5" ca="1">TREND($K5:$P5,$K$1:$P$1,AA$1)</f>
        <v>3.1382026667480488E-4</v>
      </c>
      <c r="AB5" s="38" cm="1">
        <f t="array" aca="1" ref="AB5" ca="1">TREND($K5:$P5,$K$1:$P$1,AB$1)</f>
        <v>3.1896486121045856E-4</v>
      </c>
      <c r="AC5" s="38" cm="1">
        <f t="array" aca="1" ref="AC5" ca="1">TREND($K5:$P5,$K$1:$P$1,AC$1)</f>
        <v>3.241094557461105E-4</v>
      </c>
      <c r="AD5" s="38" cm="1">
        <f t="array" aca="1" ref="AD5" ca="1">TREND($K5:$P5,$K$1:$P$1,AD$1)</f>
        <v>3.2925405028176417E-4</v>
      </c>
      <c r="AE5" s="38" cm="1">
        <f t="array" aca="1" ref="AE5" ca="1">TREND($K5:$P5,$K$1:$P$1,AE$1)</f>
        <v>3.3439864481741612E-4</v>
      </c>
      <c r="AF5" s="38" cm="1">
        <f t="array" aca="1" ref="AF5" ca="1">TREND($K5:$P5,$K$1:$P$1,AF$1)</f>
        <v>3.3954323935306806E-4</v>
      </c>
      <c r="AG5" s="38" cm="1">
        <f t="array" aca="1" ref="AG5" ca="1">TREND($K5:$P5,$K$1:$P$1,AG$1)</f>
        <v>3.4468783388872173E-4</v>
      </c>
      <c r="AH5" s="38" cm="1">
        <f t="array" aca="1" ref="AH5" ca="1">TREND($K5:$P5,$K$1:$P$1,AH$1)</f>
        <v>3.4983242842437368E-4</v>
      </c>
      <c r="AI5" s="38" cm="1">
        <f t="array" aca="1" ref="AI5" ca="1">TREND($K5:$P5,$K$1:$P$1,AI$1)</f>
        <v>3.5497702296002562E-4</v>
      </c>
      <c r="AJ5" s="38" cm="1">
        <f t="array" aca="1" ref="AJ5" ca="1">TREND($K5:$P5,$K$1:$P$1,AJ$1)</f>
        <v>3.6012161749567929E-4</v>
      </c>
    </row>
    <row r="6" spans="1:36">
      <c r="A6" t="s">
        <v>16</v>
      </c>
      <c r="B6" s="39" cm="1">
        <f t="array" aca="1" ref="B6" ca="1">INDIRECT(CONCATENATE("'",HLOOKUP(B$1,$B$21:$E$23,3,FALSE),"'!",$B$25,ROW($A6)+5))*About!$A$27</f>
        <v>3.2153715847828458E-4</v>
      </c>
      <c r="C6" s="38">
        <f t="shared" ca="1" si="3"/>
        <v>3.2153715847828458E-4</v>
      </c>
      <c r="D6" s="38">
        <f t="shared" ca="1" si="0"/>
        <v>3.2153715847828458E-4</v>
      </c>
      <c r="E6" s="38">
        <f t="shared" ca="1" si="0"/>
        <v>3.2153715847828458E-4</v>
      </c>
      <c r="F6" s="39" cm="1">
        <f t="array" aca="1" ref="F6" ca="1">INDIRECT(CONCATENATE("'",HLOOKUP(F$1,$B$21:$E$23,3,FALSE),"'!",$B$25,ROW($A6)+5))*About!$A$27</f>
        <v>3.2153715847828458E-4</v>
      </c>
      <c r="G6" s="38">
        <f t="shared" ca="1" si="4"/>
        <v>3.2410945574611088E-4</v>
      </c>
      <c r="H6" s="38">
        <f t="shared" ca="1" si="1"/>
        <v>3.2668175301393712E-4</v>
      </c>
      <c r="I6" s="38">
        <f t="shared" ca="1" si="1"/>
        <v>3.2925405028176342E-4</v>
      </c>
      <c r="J6" s="38">
        <f t="shared" ca="1" si="1"/>
        <v>3.3182634754958966E-4</v>
      </c>
      <c r="K6" s="39" cm="1">
        <f t="array" aca="1" ref="K6" ca="1">INDIRECT(CONCATENATE("'",HLOOKUP(K$1,$B$21:$E$23,3,FALSE),"'!",$B$25,ROW($A6)+5))*About!$A$27</f>
        <v>3.3439864481741595E-4</v>
      </c>
      <c r="L6" s="38">
        <f t="shared" ca="1" si="5"/>
        <v>3.3954323935306849E-4</v>
      </c>
      <c r="M6" s="38">
        <f t="shared" ca="1" si="2"/>
        <v>3.4468783388872108E-4</v>
      </c>
      <c r="N6" s="38">
        <f t="shared" ca="1" si="2"/>
        <v>3.4983242842437362E-4</v>
      </c>
      <c r="O6" s="38">
        <f t="shared" ca="1" si="2"/>
        <v>3.5497702296002621E-4</v>
      </c>
      <c r="P6" s="39" cm="1">
        <f t="array" aca="1" ref="P6" ca="1">INDIRECT(CONCATENATE("'",HLOOKUP(P$1,$B$21:$E$23,3,FALSE),"'!",$B$25,ROW($A6)+5))*About!$A$27</f>
        <v>3.6012161749567875E-4</v>
      </c>
      <c r="Q6" s="38" cm="1">
        <f t="array" aca="1" ref="Q6" ca="1">TREND($K6:$P6,$K$1:$P$1,Q$1)</f>
        <v>3.6526621203133124E-4</v>
      </c>
      <c r="R6" s="38" cm="1">
        <f t="array" aca="1" ref="R6" ca="1">TREND($K6:$P6,$K$1:$P$1,R$1)</f>
        <v>3.7041080656698318E-4</v>
      </c>
      <c r="S6" s="38" cm="1">
        <f t="array" aca="1" ref="S6" ca="1">TREND($K6:$P6,$K$1:$P$1,S$1)</f>
        <v>3.7555540110263685E-4</v>
      </c>
      <c r="T6" s="38" cm="1">
        <f t="array" aca="1" ref="T6" ca="1">TREND($K6:$P6,$K$1:$P$1,T$1)</f>
        <v>3.806999956382888E-4</v>
      </c>
      <c r="U6" s="38" cm="1">
        <f t="array" aca="1" ref="U6" ca="1">TREND($K6:$P6,$K$1:$P$1,U$1)</f>
        <v>3.8584459017394074E-4</v>
      </c>
      <c r="V6" s="38" cm="1">
        <f t="array" aca="1" ref="V6" ca="1">TREND($K6:$P6,$K$1:$P$1,V$1)</f>
        <v>3.9098918470959441E-4</v>
      </c>
      <c r="W6" s="38" cm="1">
        <f t="array" aca="1" ref="W6" ca="1">TREND($K6:$P6,$K$1:$P$1,W$1)</f>
        <v>3.9613377924524636E-4</v>
      </c>
      <c r="X6" s="38" cm="1">
        <f t="array" aca="1" ref="X6" ca="1">TREND($K6:$P6,$K$1:$P$1,X$1)</f>
        <v>4.012783737808983E-4</v>
      </c>
      <c r="Y6" s="38" cm="1">
        <f t="array" aca="1" ref="Y6" ca="1">TREND($K6:$P6,$K$1:$P$1,Y$1)</f>
        <v>4.0642296831655197E-4</v>
      </c>
      <c r="Z6" s="38" cm="1">
        <f t="array" aca="1" ref="Z6" ca="1">TREND($K6:$P6,$K$1:$P$1,Z$1)</f>
        <v>4.1156756285220392E-4</v>
      </c>
      <c r="AA6" s="38" cm="1">
        <f t="array" aca="1" ref="AA6" ca="1">TREND($K6:$P6,$K$1:$P$1,AA$1)</f>
        <v>4.1671215738785586E-4</v>
      </c>
      <c r="AB6" s="38" cm="1">
        <f t="array" aca="1" ref="AB6" ca="1">TREND($K6:$P6,$K$1:$P$1,AB$1)</f>
        <v>4.2185675192350953E-4</v>
      </c>
      <c r="AC6" s="38" cm="1">
        <f t="array" aca="1" ref="AC6" ca="1">TREND($K6:$P6,$K$1:$P$1,AC$1)</f>
        <v>4.2700134645916148E-4</v>
      </c>
      <c r="AD6" s="38" cm="1">
        <f t="array" aca="1" ref="AD6" ca="1">TREND($K6:$P6,$K$1:$P$1,AD$1)</f>
        <v>4.3214594099481515E-4</v>
      </c>
      <c r="AE6" s="38" cm="1">
        <f t="array" aca="1" ref="AE6" ca="1">TREND($K6:$P6,$K$1:$P$1,AE$1)</f>
        <v>4.3729053553046709E-4</v>
      </c>
      <c r="AF6" s="38" cm="1">
        <f t="array" aca="1" ref="AF6" ca="1">TREND($K6:$P6,$K$1:$P$1,AF$1)</f>
        <v>4.4243513006611904E-4</v>
      </c>
      <c r="AG6" s="38" cm="1">
        <f t="array" aca="1" ref="AG6" ca="1">TREND($K6:$P6,$K$1:$P$1,AG$1)</f>
        <v>4.4757972460177271E-4</v>
      </c>
      <c r="AH6" s="38" cm="1">
        <f t="array" aca="1" ref="AH6" ca="1">TREND($K6:$P6,$K$1:$P$1,AH$1)</f>
        <v>4.5272431913742466E-4</v>
      </c>
      <c r="AI6" s="38" cm="1">
        <f t="array" aca="1" ref="AI6" ca="1">TREND($K6:$P6,$K$1:$P$1,AI$1)</f>
        <v>4.578689136730766E-4</v>
      </c>
      <c r="AJ6" s="38" cm="1">
        <f t="array" aca="1" ref="AJ6" ca="1">TREND($K6:$P6,$K$1:$P$1,AJ$1)</f>
        <v>4.6301350820873027E-4</v>
      </c>
    </row>
    <row r="7" spans="1:36">
      <c r="A7" t="s">
        <v>162</v>
      </c>
      <c r="B7" s="39" cm="1">
        <f t="array" aca="1" ref="B7" ca="1">INDIRECT(CONCATENATE("'",HLOOKUP(B$1,$B$21:$E$23,3,FALSE),"'!",$B$25,ROW($A7)+5))*About!$A$27</f>
        <v>9.2602701641745951E-3</v>
      </c>
      <c r="C7" s="38">
        <f t="shared" ca="1" si="3"/>
        <v>9.292423880022424E-3</v>
      </c>
      <c r="D7" s="38">
        <f t="shared" ca="1" si="0"/>
        <v>9.324577595870253E-3</v>
      </c>
      <c r="E7" s="38">
        <f t="shared" ca="1" si="0"/>
        <v>9.3567313117180802E-3</v>
      </c>
      <c r="F7" s="39" cm="1">
        <f t="array" aca="1" ref="F7" ca="1">INDIRECT(CONCATENATE("'",HLOOKUP(F$1,$B$21:$E$23,3,FALSE),"'!",$B$25,ROW($A7)+5))*About!$A$27</f>
        <v>9.3888850275659092E-3</v>
      </c>
      <c r="G7" s="38">
        <f t="shared" ca="1" si="4"/>
        <v>9.3888850275659092E-3</v>
      </c>
      <c r="H7" s="38">
        <f t="shared" ca="1" si="1"/>
        <v>9.3888850275659092E-3</v>
      </c>
      <c r="I7" s="38">
        <f t="shared" ca="1" si="1"/>
        <v>9.3888850275659092E-3</v>
      </c>
      <c r="J7" s="38">
        <f t="shared" ca="1" si="1"/>
        <v>9.3888850275659092E-3</v>
      </c>
      <c r="K7" s="39" cm="1">
        <f t="array" aca="1" ref="K7" ca="1">INDIRECT(CONCATENATE("'",HLOOKUP(K$1,$B$21:$E$23,3,FALSE),"'!",$B$25,ROW($A7)+5))*About!$A$27</f>
        <v>9.3888850275659092E-3</v>
      </c>
      <c r="L7" s="38">
        <f t="shared" ca="1" si="5"/>
        <v>9.4146080002441724E-3</v>
      </c>
      <c r="M7" s="38">
        <f t="shared" ca="1" si="2"/>
        <v>9.4403309729224356E-3</v>
      </c>
      <c r="N7" s="38">
        <f t="shared" ca="1" si="2"/>
        <v>9.466053945600697E-3</v>
      </c>
      <c r="O7" s="38">
        <f t="shared" ca="1" si="2"/>
        <v>9.4917769182789602E-3</v>
      </c>
      <c r="P7" s="39" cm="1">
        <f t="array" aca="1" ref="P7" ca="1">INDIRECT(CONCATENATE("'",HLOOKUP(P$1,$B$21:$E$23,3,FALSE),"'!",$B$25,ROW($A7)+5))*About!$A$27</f>
        <v>9.5174998909572234E-3</v>
      </c>
      <c r="Q7" s="38" cm="1">
        <f t="array" aca="1" ref="Q7" ca="1">TREND($K7:$P7,$K$1:$P$1,Q$1)</f>
        <v>9.5432228636354866E-3</v>
      </c>
      <c r="R7" s="38" cm="1">
        <f t="array" aca="1" ref="R7" ca="1">TREND($K7:$P7,$K$1:$P$1,R$1)</f>
        <v>9.5689458363137497E-3</v>
      </c>
      <c r="S7" s="38" cm="1">
        <f t="array" aca="1" ref="S7" ca="1">TREND($K7:$P7,$K$1:$P$1,S$1)</f>
        <v>9.5946688089920129E-3</v>
      </c>
      <c r="T7" s="38" cm="1">
        <f t="array" aca="1" ref="T7" ca="1">TREND($K7:$P7,$K$1:$P$1,T$1)</f>
        <v>9.6203917816702761E-3</v>
      </c>
      <c r="U7" s="38" cm="1">
        <f t="array" aca="1" ref="U7" ca="1">TREND($K7:$P7,$K$1:$P$1,U$1)</f>
        <v>9.6461147543485393E-3</v>
      </c>
      <c r="V7" s="38" cm="1">
        <f t="array" aca="1" ref="V7" ca="1">TREND($K7:$P7,$K$1:$P$1,V$1)</f>
        <v>9.6718377270268024E-3</v>
      </c>
      <c r="W7" s="38" cm="1">
        <f t="array" aca="1" ref="W7" ca="1">TREND($K7:$P7,$K$1:$P$1,W$1)</f>
        <v>9.6975606997050656E-3</v>
      </c>
      <c r="X7" s="38" cm="1">
        <f t="array" aca="1" ref="X7" ca="1">TREND($K7:$P7,$K$1:$P$1,X$1)</f>
        <v>9.7232836723833288E-3</v>
      </c>
      <c r="Y7" s="38" cm="1">
        <f t="array" aca="1" ref="Y7" ca="1">TREND($K7:$P7,$K$1:$P$1,Y$1)</f>
        <v>9.749006645061592E-3</v>
      </c>
      <c r="Z7" s="38" cm="1">
        <f t="array" aca="1" ref="Z7" ca="1">TREND($K7:$P7,$K$1:$P$1,Z$1)</f>
        <v>9.7747296177398552E-3</v>
      </c>
      <c r="AA7" s="38" cm="1">
        <f t="array" aca="1" ref="AA7" ca="1">TREND($K7:$P7,$K$1:$P$1,AA$1)</f>
        <v>9.8004525904181114E-3</v>
      </c>
      <c r="AB7" s="38" cm="1">
        <f t="array" aca="1" ref="AB7" ca="1">TREND($K7:$P7,$K$1:$P$1,AB$1)</f>
        <v>9.8261755630963746E-3</v>
      </c>
      <c r="AC7" s="38" cm="1">
        <f t="array" aca="1" ref="AC7" ca="1">TREND($K7:$P7,$K$1:$P$1,AC$1)</f>
        <v>9.8518985357746378E-3</v>
      </c>
      <c r="AD7" s="38" cm="1">
        <f t="array" aca="1" ref="AD7" ca="1">TREND($K7:$P7,$K$1:$P$1,AD$1)</f>
        <v>9.8776215084529009E-3</v>
      </c>
      <c r="AE7" s="38" cm="1">
        <f t="array" aca="1" ref="AE7" ca="1">TREND($K7:$P7,$K$1:$P$1,AE$1)</f>
        <v>9.9033444811311641E-3</v>
      </c>
      <c r="AF7" s="38" cm="1">
        <f t="array" aca="1" ref="AF7" ca="1">TREND($K7:$P7,$K$1:$P$1,AF$1)</f>
        <v>9.9290674538094273E-3</v>
      </c>
      <c r="AG7" s="38" cm="1">
        <f t="array" aca="1" ref="AG7" ca="1">TREND($K7:$P7,$K$1:$P$1,AG$1)</f>
        <v>9.9547904264876905E-3</v>
      </c>
      <c r="AH7" s="38" cm="1">
        <f t="array" aca="1" ref="AH7" ca="1">TREND($K7:$P7,$K$1:$P$1,AH$1)</f>
        <v>9.9805133991659536E-3</v>
      </c>
      <c r="AI7" s="38" cm="1">
        <f t="array" aca="1" ref="AI7" ca="1">TREND($K7:$P7,$K$1:$P$1,AI$1)</f>
        <v>1.0006236371844217E-2</v>
      </c>
      <c r="AJ7" s="38" cm="1">
        <f t="array" aca="1" ref="AJ7" ca="1">TREND($K7:$P7,$K$1:$P$1,AJ$1)</f>
        <v>1.003195934452248E-2</v>
      </c>
    </row>
    <row r="8" spans="1:36">
      <c r="A8" t="s">
        <v>17</v>
      </c>
      <c r="B8" s="39" cm="1">
        <f t="array" aca="1" ref="B8" ca="1">INDIRECT(CONCATENATE("'",HLOOKUP(B$1,$B$21:$E$23,3,FALSE),"'!",$B$25,ROW($A8)+5))*About!$A$27</f>
        <v>1.5433783606957658E-3</v>
      </c>
      <c r="C8" s="38">
        <f t="shared" ca="1" si="3"/>
        <v>1.5433783606957658E-3</v>
      </c>
      <c r="D8" s="38">
        <f t="shared" ca="1" si="0"/>
        <v>1.5433783606957658E-3</v>
      </c>
      <c r="E8" s="38">
        <f t="shared" ca="1" si="0"/>
        <v>1.5433783606957658E-3</v>
      </c>
      <c r="F8" s="39" cm="1">
        <f t="array" aca="1" ref="F8" ca="1">INDIRECT(CONCATENATE("'",HLOOKUP(F$1,$B$21:$E$23,3,FALSE),"'!",$B$25,ROW($A8)+5))*About!$A$27</f>
        <v>1.5433783606957658E-3</v>
      </c>
      <c r="G8" s="38">
        <f t="shared" ca="1" si="4"/>
        <v>1.5433783606957658E-3</v>
      </c>
      <c r="H8" s="38">
        <f t="shared" ca="1" si="1"/>
        <v>1.5433783606957658E-3</v>
      </c>
      <c r="I8" s="38">
        <f t="shared" ca="1" si="1"/>
        <v>1.5433783606957658E-3</v>
      </c>
      <c r="J8" s="38">
        <f t="shared" ca="1" si="1"/>
        <v>1.5433783606957658E-3</v>
      </c>
      <c r="K8" s="39" cm="1">
        <f t="array" aca="1" ref="K8" ca="1">INDIRECT(CONCATENATE("'",HLOOKUP(K$1,$B$21:$E$23,3,FALSE),"'!",$B$25,ROW($A8)+5))*About!$A$27</f>
        <v>1.5433783606957658E-3</v>
      </c>
      <c r="L8" s="38">
        <f t="shared" ca="1" si="5"/>
        <v>1.5691013333740285E-3</v>
      </c>
      <c r="M8" s="38">
        <f t="shared" ca="1" si="2"/>
        <v>1.5948243060522915E-3</v>
      </c>
      <c r="N8" s="38">
        <f t="shared" ca="1" si="2"/>
        <v>1.6205472787305542E-3</v>
      </c>
      <c r="O8" s="38">
        <f t="shared" ca="1" si="2"/>
        <v>1.6462702514088172E-3</v>
      </c>
      <c r="P8" s="39" cm="1">
        <f t="array" aca="1" ref="P8" ca="1">INDIRECT(CONCATENATE("'",HLOOKUP(P$1,$B$21:$E$23,3,FALSE),"'!",$B$25,ROW($A8)+5))*About!$A$27</f>
        <v>1.6719932240870799E-3</v>
      </c>
      <c r="Q8" s="38" cm="1">
        <f t="array" aca="1" ref="Q8" ca="1">TREND($K8:$P8,$K$1:$P$1,Q$1)</f>
        <v>1.697716196765342E-3</v>
      </c>
      <c r="R8" s="38" cm="1">
        <f t="array" aca="1" ref="R8" ca="1">TREND($K8:$P8,$K$1:$P$1,R$1)</f>
        <v>1.7234391694436052E-3</v>
      </c>
      <c r="S8" s="38" cm="1">
        <f t="array" aca="1" ref="S8" ca="1">TREND($K8:$P8,$K$1:$P$1,S$1)</f>
        <v>1.7491621421218684E-3</v>
      </c>
      <c r="T8" s="38" cm="1">
        <f t="array" aca="1" ref="T8" ca="1">TREND($K8:$P8,$K$1:$P$1,T$1)</f>
        <v>1.7748851148001316E-3</v>
      </c>
      <c r="U8" s="38" cm="1">
        <f t="array" aca="1" ref="U8" ca="1">TREND($K8:$P8,$K$1:$P$1,U$1)</f>
        <v>1.8006080874783947E-3</v>
      </c>
      <c r="V8" s="38" cm="1">
        <f t="array" aca="1" ref="V8" ca="1">TREND($K8:$P8,$K$1:$P$1,V$1)</f>
        <v>1.8263310601566579E-3</v>
      </c>
      <c r="W8" s="38" cm="1">
        <f t="array" aca="1" ref="W8" ca="1">TREND($K8:$P8,$K$1:$P$1,W$1)</f>
        <v>1.8520540328349211E-3</v>
      </c>
      <c r="X8" s="38" cm="1">
        <f t="array" aca="1" ref="X8" ca="1">TREND($K8:$P8,$K$1:$P$1,X$1)</f>
        <v>1.8777770055131773E-3</v>
      </c>
      <c r="Y8" s="38" cm="1">
        <f t="array" aca="1" ref="Y8" ca="1">TREND($K8:$P8,$K$1:$P$1,Y$1)</f>
        <v>1.9034999781914405E-3</v>
      </c>
      <c r="Z8" s="38" cm="1">
        <f t="array" aca="1" ref="Z8" ca="1">TREND($K8:$P8,$K$1:$P$1,Z$1)</f>
        <v>1.9292229508697037E-3</v>
      </c>
      <c r="AA8" s="38" cm="1">
        <f t="array" aca="1" ref="AA8" ca="1">TREND($K8:$P8,$K$1:$P$1,AA$1)</f>
        <v>1.9549459235479669E-3</v>
      </c>
      <c r="AB8" s="38" cm="1">
        <f t="array" aca="1" ref="AB8" ca="1">TREND($K8:$P8,$K$1:$P$1,AB$1)</f>
        <v>1.98066889622623E-3</v>
      </c>
      <c r="AC8" s="38" cm="1">
        <f t="array" aca="1" ref="AC8" ca="1">TREND($K8:$P8,$K$1:$P$1,AC$1)</f>
        <v>2.0063918689044932E-3</v>
      </c>
      <c r="AD8" s="38" cm="1">
        <f t="array" aca="1" ref="AD8" ca="1">TREND($K8:$P8,$K$1:$P$1,AD$1)</f>
        <v>2.0321148415827564E-3</v>
      </c>
      <c r="AE8" s="38" cm="1">
        <f t="array" aca="1" ref="AE8" ca="1">TREND($K8:$P8,$K$1:$P$1,AE$1)</f>
        <v>2.0578378142610196E-3</v>
      </c>
      <c r="AF8" s="38" cm="1">
        <f t="array" aca="1" ref="AF8" ca="1">TREND($K8:$P8,$K$1:$P$1,AF$1)</f>
        <v>2.0835607869392828E-3</v>
      </c>
      <c r="AG8" s="38" cm="1">
        <f t="array" aca="1" ref="AG8" ca="1">TREND($K8:$P8,$K$1:$P$1,AG$1)</f>
        <v>2.1092837596175459E-3</v>
      </c>
      <c r="AH8" s="38" cm="1">
        <f t="array" aca="1" ref="AH8" ca="1">TREND($K8:$P8,$K$1:$P$1,AH$1)</f>
        <v>2.1350067322958091E-3</v>
      </c>
      <c r="AI8" s="38" cm="1">
        <f t="array" aca="1" ref="AI8" ca="1">TREND($K8:$P8,$K$1:$P$1,AI$1)</f>
        <v>2.1607297049740723E-3</v>
      </c>
      <c r="AJ8" s="38" cm="1">
        <f t="array" aca="1" ref="AJ8" ca="1">TREND($K8:$P8,$K$1:$P$1,AJ$1)</f>
        <v>2.1864526776523355E-3</v>
      </c>
    </row>
    <row r="9" spans="1:36">
      <c r="A9" t="s">
        <v>18</v>
      </c>
      <c r="B9" s="39" cm="1">
        <f t="array" aca="1" ref="B9" ca="1">INDIRECT(CONCATENATE("'",HLOOKUP(B$1,$B$21:$E$23,3,FALSE),"'!",$B$25,ROW($A9)+5))*About!$A$27</f>
        <v>3.7298310383481012E-4</v>
      </c>
      <c r="C9" s="38">
        <f t="shared" ca="1" si="3"/>
        <v>3.7298310383481012E-4</v>
      </c>
      <c r="D9" s="38">
        <f t="shared" ca="1" si="0"/>
        <v>3.7298310383481012E-4</v>
      </c>
      <c r="E9" s="38">
        <f t="shared" ca="1" si="0"/>
        <v>3.7298310383481012E-4</v>
      </c>
      <c r="F9" s="39" cm="1">
        <f t="array" aca="1" ref="F9" ca="1">INDIRECT(CONCATENATE("'",HLOOKUP(F$1,$B$21:$E$23,3,FALSE),"'!",$B$25,ROW($A9)+5))*About!$A$27</f>
        <v>3.7298310383481012E-4</v>
      </c>
      <c r="G9" s="38">
        <f t="shared" ca="1" si="4"/>
        <v>3.7555540110263637E-4</v>
      </c>
      <c r="H9" s="38">
        <f t="shared" ca="1" si="1"/>
        <v>3.7812769837046266E-4</v>
      </c>
      <c r="I9" s="38">
        <f t="shared" ca="1" si="1"/>
        <v>3.806999956382889E-4</v>
      </c>
      <c r="J9" s="38">
        <f t="shared" ca="1" si="1"/>
        <v>3.832722929061152E-4</v>
      </c>
      <c r="K9" s="39" cm="1">
        <f t="array" aca="1" ref="K9" ca="1">INDIRECT(CONCATENATE("'",HLOOKUP(K$1,$B$21:$E$23,3,FALSE),"'!",$B$25,ROW($A9)+5))*About!$A$27</f>
        <v>3.8584459017394144E-4</v>
      </c>
      <c r="L9" s="38">
        <f t="shared" ca="1" si="5"/>
        <v>3.9098918470959398E-4</v>
      </c>
      <c r="M9" s="38">
        <f t="shared" ca="1" si="2"/>
        <v>3.9613377924524657E-4</v>
      </c>
      <c r="N9" s="38">
        <f t="shared" ca="1" si="2"/>
        <v>4.0127837378089911E-4</v>
      </c>
      <c r="O9" s="38">
        <f t="shared" ca="1" si="2"/>
        <v>4.064229683165517E-4</v>
      </c>
      <c r="P9" s="39" cm="1">
        <f t="array" aca="1" ref="P9" ca="1">INDIRECT(CONCATENATE("'",HLOOKUP(P$1,$B$21:$E$23,3,FALSE),"'!",$B$25,ROW($A9)+5))*About!$A$27</f>
        <v>4.1156756285220424E-4</v>
      </c>
      <c r="Q9" s="38" cm="1">
        <f t="array" aca="1" ref="Q9" ca="1">TREND($K9:$P9,$K$1:$P$1,Q$1)</f>
        <v>4.1671215738785586E-4</v>
      </c>
      <c r="R9" s="38" cm="1">
        <f t="array" aca="1" ref="R9" ca="1">TREND($K9:$P9,$K$1:$P$1,R$1)</f>
        <v>4.218567519235078E-4</v>
      </c>
      <c r="S9" s="38" cm="1">
        <f t="array" aca="1" ref="S9" ca="1">TREND($K9:$P9,$K$1:$P$1,S$1)</f>
        <v>4.2700134645916148E-4</v>
      </c>
      <c r="T9" s="38" cm="1">
        <f t="array" aca="1" ref="T9" ca="1">TREND($K9:$P9,$K$1:$P$1,T$1)</f>
        <v>4.3214594099481342E-4</v>
      </c>
      <c r="U9" s="38" cm="1">
        <f t="array" aca="1" ref="U9" ca="1">TREND($K9:$P9,$K$1:$P$1,U$1)</f>
        <v>4.3729053553046536E-4</v>
      </c>
      <c r="V9" s="38" cm="1">
        <f t="array" aca="1" ref="V9" ca="1">TREND($K9:$P9,$K$1:$P$1,V$1)</f>
        <v>4.4243513006611904E-4</v>
      </c>
      <c r="W9" s="38" cm="1">
        <f t="array" aca="1" ref="W9" ca="1">TREND($K9:$P9,$K$1:$P$1,W$1)</f>
        <v>4.4757972460177098E-4</v>
      </c>
      <c r="X9" s="38" cm="1">
        <f t="array" aca="1" ref="X9" ca="1">TREND($K9:$P9,$K$1:$P$1,X$1)</f>
        <v>4.5272431913742292E-4</v>
      </c>
      <c r="Y9" s="38" cm="1">
        <f t="array" aca="1" ref="Y9" ca="1">TREND($K9:$P9,$K$1:$P$1,Y$1)</f>
        <v>4.578689136730766E-4</v>
      </c>
      <c r="Z9" s="38" cm="1">
        <f t="array" aca="1" ref="Z9" ca="1">TREND($K9:$P9,$K$1:$P$1,Z$1)</f>
        <v>4.6301350820872854E-4</v>
      </c>
      <c r="AA9" s="38" cm="1">
        <f t="array" aca="1" ref="AA9" ca="1">TREND($K9:$P9,$K$1:$P$1,AA$1)</f>
        <v>4.6815810274438048E-4</v>
      </c>
      <c r="AB9" s="38" cm="1">
        <f t="array" aca="1" ref="AB9" ca="1">TREND($K9:$P9,$K$1:$P$1,AB$1)</f>
        <v>4.7330269728003416E-4</v>
      </c>
      <c r="AC9" s="38" cm="1">
        <f t="array" aca="1" ref="AC9" ca="1">TREND($K9:$P9,$K$1:$P$1,AC$1)</f>
        <v>4.784472918156861E-4</v>
      </c>
      <c r="AD9" s="38" cm="1">
        <f t="array" aca="1" ref="AD9" ca="1">TREND($K9:$P9,$K$1:$P$1,AD$1)</f>
        <v>4.8359188635133978E-4</v>
      </c>
      <c r="AE9" s="38" cm="1">
        <f t="array" aca="1" ref="AE9" ca="1">TREND($K9:$P9,$K$1:$P$1,AE$1)</f>
        <v>4.8873648088699172E-4</v>
      </c>
      <c r="AF9" s="38" cm="1">
        <f t="array" aca="1" ref="AF9" ca="1">TREND($K9:$P9,$K$1:$P$1,AF$1)</f>
        <v>4.9388107542264366E-4</v>
      </c>
      <c r="AG9" s="38" cm="1">
        <f t="array" aca="1" ref="AG9" ca="1">TREND($K9:$P9,$K$1:$P$1,AG$1)</f>
        <v>4.9902566995829734E-4</v>
      </c>
      <c r="AH9" s="38" cm="1">
        <f t="array" aca="1" ref="AH9" ca="1">TREND($K9:$P9,$K$1:$P$1,AH$1)</f>
        <v>5.0417026449394928E-4</v>
      </c>
      <c r="AI9" s="38" cm="1">
        <f t="array" aca="1" ref="AI9" ca="1">TREND($K9:$P9,$K$1:$P$1,AI$1)</f>
        <v>5.0931485902960122E-4</v>
      </c>
      <c r="AJ9" s="38" cm="1">
        <f t="array" aca="1" ref="AJ9" ca="1">TREND($K9:$P9,$K$1:$P$1,AJ$1)</f>
        <v>5.144594535652549E-4</v>
      </c>
    </row>
    <row r="10" spans="1:36">
      <c r="A10" t="s">
        <v>19</v>
      </c>
      <c r="B10" s="39" cm="1">
        <f t="array" aca="1" ref="B10" ca="1">INDIRECT(CONCATENATE("'",HLOOKUP(B$1,$B$21:$E$23,3,FALSE),"'!",$B$25,ROW($A10)+5))*About!$A$27</f>
        <v>2.7009121312175904E-6</v>
      </c>
      <c r="C10" s="38">
        <f t="shared" ca="1" si="3"/>
        <v>2.7652195629132475E-6</v>
      </c>
      <c r="D10" s="38">
        <f t="shared" ca="1" si="0"/>
        <v>2.8295269946089041E-6</v>
      </c>
      <c r="E10" s="38">
        <f t="shared" ca="1" si="0"/>
        <v>2.8938344263045612E-6</v>
      </c>
      <c r="F10" s="39" cm="1">
        <f t="array" aca="1" ref="F10" ca="1">INDIRECT(CONCATENATE("'",HLOOKUP(F$1,$B$21:$E$23,3,FALSE),"'!",$B$25,ROW($A10)+5))*About!$A$27</f>
        <v>2.9581418580002182E-6</v>
      </c>
      <c r="G10" s="38">
        <f t="shared" ca="1" si="4"/>
        <v>3.0095878033567439E-6</v>
      </c>
      <c r="H10" s="38">
        <f t="shared" ca="1" si="1"/>
        <v>3.0610337487132691E-6</v>
      </c>
      <c r="I10" s="38">
        <f t="shared" ca="1" si="1"/>
        <v>3.1124796940697948E-6</v>
      </c>
      <c r="J10" s="38">
        <f t="shared" ca="1" si="1"/>
        <v>3.16392563942632E-6</v>
      </c>
      <c r="K10" s="39" cm="1">
        <f t="array" aca="1" ref="K10" ca="1">INDIRECT(CONCATENATE("'",HLOOKUP(K$1,$B$21:$E$23,3,FALSE),"'!",$B$25,ROW($A10)+5))*About!$A$27</f>
        <v>3.2153715847828456E-6</v>
      </c>
      <c r="L10" s="38">
        <f t="shared" ca="1" si="5"/>
        <v>3.2668175301393713E-6</v>
      </c>
      <c r="M10" s="38">
        <f t="shared" ca="1" si="2"/>
        <v>3.3182634754958969E-6</v>
      </c>
      <c r="N10" s="38">
        <f t="shared" ca="1" si="2"/>
        <v>3.3697094208524222E-6</v>
      </c>
      <c r="O10" s="38">
        <f t="shared" ca="1" si="2"/>
        <v>3.4211553662089478E-6</v>
      </c>
      <c r="P10" s="39" cm="1">
        <f t="array" aca="1" ref="P10" ca="1">INDIRECT(CONCATENATE("'",HLOOKUP(P$1,$B$21:$E$23,3,FALSE),"'!",$B$25,ROW($A10)+5))*About!$A$27</f>
        <v>3.4726013115654735E-6</v>
      </c>
      <c r="Q10" s="38" cm="1">
        <f t="array" aca="1" ref="Q10" ca="1">TREND($K10:$P10,$K$1:$P$1,Q$1)</f>
        <v>3.5240472569220106E-6</v>
      </c>
      <c r="R10" s="38" cm="1">
        <f t="array" aca="1" ref="R10" ca="1">TREND($K10:$P10,$K$1:$P$1,R$1)</f>
        <v>3.5754932022785294E-6</v>
      </c>
      <c r="S10" s="38" cm="1">
        <f t="array" aca="1" ref="S10" ca="1">TREND($K10:$P10,$K$1:$P$1,S$1)</f>
        <v>3.6269391476350619E-6</v>
      </c>
      <c r="T10" s="38" cm="1">
        <f t="array" aca="1" ref="T10" ca="1">TREND($K10:$P10,$K$1:$P$1,T$1)</f>
        <v>3.6783850929915807E-6</v>
      </c>
      <c r="U10" s="38" cm="1">
        <f t="array" aca="1" ref="U10" ca="1">TREND($K10:$P10,$K$1:$P$1,U$1)</f>
        <v>3.7298310383481132E-6</v>
      </c>
      <c r="V10" s="38" cm="1">
        <f t="array" aca="1" ref="V10" ca="1">TREND($K10:$P10,$K$1:$P$1,V$1)</f>
        <v>3.781276983704632E-6</v>
      </c>
      <c r="W10" s="38" cm="1">
        <f t="array" aca="1" ref="W10" ca="1">TREND($K10:$P10,$K$1:$P$1,W$1)</f>
        <v>3.8327229290611645E-6</v>
      </c>
      <c r="X10" s="38" cm="1">
        <f t="array" aca="1" ref="X10" ca="1">TREND($K10:$P10,$K$1:$P$1,X$1)</f>
        <v>3.8841688744176834E-6</v>
      </c>
      <c r="Y10" s="38" cm="1">
        <f t="array" aca="1" ref="Y10" ca="1">TREND($K10:$P10,$K$1:$P$1,Y$1)</f>
        <v>3.9356148197742158E-6</v>
      </c>
      <c r="Z10" s="38" cm="1">
        <f t="array" aca="1" ref="Z10" ca="1">TREND($K10:$P10,$K$1:$P$1,Z$1)</f>
        <v>3.9870607651307347E-6</v>
      </c>
      <c r="AA10" s="38" cm="1">
        <f t="array" aca="1" ref="AA10" ca="1">TREND($K10:$P10,$K$1:$P$1,AA$1)</f>
        <v>4.0385067104872671E-6</v>
      </c>
      <c r="AB10" s="38" cm="1">
        <f t="array" aca="1" ref="AB10" ca="1">TREND($K10:$P10,$K$1:$P$1,AB$1)</f>
        <v>4.089952655843786E-6</v>
      </c>
      <c r="AC10" s="38" cm="1">
        <f t="array" aca="1" ref="AC10" ca="1">TREND($K10:$P10,$K$1:$P$1,AC$1)</f>
        <v>4.1413986012003184E-6</v>
      </c>
      <c r="AD10" s="38" cm="1">
        <f t="array" aca="1" ref="AD10" ca="1">TREND($K10:$P10,$K$1:$P$1,AD$1)</f>
        <v>4.1928445465568373E-6</v>
      </c>
      <c r="AE10" s="38" cm="1">
        <f t="array" aca="1" ref="AE10" ca="1">TREND($K10:$P10,$K$1:$P$1,AE$1)</f>
        <v>4.2442904919133697E-6</v>
      </c>
      <c r="AF10" s="38" cm="1">
        <f t="array" aca="1" ref="AF10" ca="1">TREND($K10:$P10,$K$1:$P$1,AF$1)</f>
        <v>4.2957364372698886E-6</v>
      </c>
      <c r="AG10" s="38" cm="1">
        <f t="array" aca="1" ref="AG10" ca="1">TREND($K10:$P10,$K$1:$P$1,AG$1)</f>
        <v>4.347182382626421E-6</v>
      </c>
      <c r="AH10" s="38" cm="1">
        <f t="array" aca="1" ref="AH10" ca="1">TREND($K10:$P10,$K$1:$P$1,AH$1)</f>
        <v>4.3986283279829399E-6</v>
      </c>
      <c r="AI10" s="38" cm="1">
        <f t="array" aca="1" ref="AI10" ca="1">TREND($K10:$P10,$K$1:$P$1,AI$1)</f>
        <v>4.4500742733394587E-6</v>
      </c>
      <c r="AJ10" s="38" cm="1">
        <f t="array" aca="1" ref="AJ10" ca="1">TREND($K10:$P10,$K$1:$P$1,AJ$1)</f>
        <v>4.5015202186959912E-6</v>
      </c>
    </row>
    <row r="11" spans="1:36">
      <c r="A11" t="s">
        <v>20</v>
      </c>
      <c r="B11" s="39" cm="1">
        <f t="array" aca="1" ref="B11" ca="1">INDIRECT(CONCATENATE("'",HLOOKUP(B$1,$B$21:$E$23,3,FALSE),"'!",$B$25,ROW($A11)+5))*About!$A$27</f>
        <v>2.5722972678262767E-6</v>
      </c>
      <c r="C11" s="38">
        <f t="shared" ca="1" si="3"/>
        <v>2.6366046995219337E-6</v>
      </c>
      <c r="D11" s="38">
        <f t="shared" ca="1" si="0"/>
        <v>2.7009121312175908E-6</v>
      </c>
      <c r="E11" s="38">
        <f t="shared" ca="1" si="0"/>
        <v>2.7652195629132475E-6</v>
      </c>
      <c r="F11" s="39" cm="1">
        <f t="array" aca="1" ref="F11" ca="1">INDIRECT(CONCATENATE("'",HLOOKUP(F$1,$B$21:$E$23,3,FALSE),"'!",$B$25,ROW($A11)+5))*About!$A$27</f>
        <v>2.8295269946089045E-6</v>
      </c>
      <c r="G11" s="38">
        <f t="shared" ca="1" si="4"/>
        <v>2.8809729399654302E-6</v>
      </c>
      <c r="H11" s="38">
        <f t="shared" ca="1" si="1"/>
        <v>2.9324188853219554E-6</v>
      </c>
      <c r="I11" s="38">
        <f t="shared" ca="1" si="1"/>
        <v>2.9838648306784811E-6</v>
      </c>
      <c r="J11" s="38">
        <f t="shared" ca="1" si="1"/>
        <v>3.0353107760350063E-6</v>
      </c>
      <c r="K11" s="39" cm="1">
        <f t="array" aca="1" ref="K11" ca="1">INDIRECT(CONCATENATE("'",HLOOKUP(K$1,$B$21:$E$23,3,FALSE),"'!",$B$25,ROW($A11)+5))*About!$A$27</f>
        <v>3.0867567213915319E-6</v>
      </c>
      <c r="L11" s="38">
        <f t="shared" ca="1" si="5"/>
        <v>3.1639256394263204E-6</v>
      </c>
      <c r="M11" s="38">
        <f t="shared" ca="1" si="2"/>
        <v>3.2410945574611085E-6</v>
      </c>
      <c r="N11" s="38">
        <f t="shared" ca="1" si="2"/>
        <v>3.3182634754958969E-6</v>
      </c>
      <c r="O11" s="38">
        <f t="shared" ca="1" si="2"/>
        <v>3.395432393530685E-6</v>
      </c>
      <c r="P11" s="39" cm="1">
        <f t="array" aca="1" ref="P11" ca="1">INDIRECT(CONCATENATE("'",HLOOKUP(P$1,$B$21:$E$23,3,FALSE),"'!",$B$25,ROW($A11)+5))*About!$A$27</f>
        <v>3.4726013115654735E-6</v>
      </c>
      <c r="Q11" s="38" cm="1">
        <f t="array" aca="1" ref="Q11" ca="1">TREND($K11:$P11,$K$1:$P$1,Q$1)</f>
        <v>3.5497702296002497E-6</v>
      </c>
      <c r="R11" s="38" cm="1">
        <f t="array" aca="1" ref="R11" ca="1">TREND($K11:$P11,$K$1:$P$1,R$1)</f>
        <v>3.6269391476350483E-6</v>
      </c>
      <c r="S11" s="38" cm="1">
        <f t="array" aca="1" ref="S11" ca="1">TREND($K11:$P11,$K$1:$P$1,S$1)</f>
        <v>3.704108065669847E-6</v>
      </c>
      <c r="T11" s="38" cm="1">
        <f t="array" aca="1" ref="T11" ca="1">TREND($K11:$P11,$K$1:$P$1,T$1)</f>
        <v>3.7812769837046185E-6</v>
      </c>
      <c r="U11" s="38" cm="1">
        <f t="array" aca="1" ref="U11" ca="1">TREND($K11:$P11,$K$1:$P$1,U$1)</f>
        <v>3.8584459017394171E-6</v>
      </c>
      <c r="V11" s="38" cm="1">
        <f t="array" aca="1" ref="V11" ca="1">TREND($K11:$P11,$K$1:$P$1,V$1)</f>
        <v>3.9356148197742158E-6</v>
      </c>
      <c r="W11" s="38" cm="1">
        <f t="array" aca="1" ref="W11" ca="1">TREND($K11:$P11,$K$1:$P$1,W$1)</f>
        <v>4.0127837378089873E-6</v>
      </c>
      <c r="X11" s="38" cm="1">
        <f t="array" aca="1" ref="X11" ca="1">TREND($K11:$P11,$K$1:$P$1,X$1)</f>
        <v>4.089952655843786E-6</v>
      </c>
      <c r="Y11" s="38" cm="1">
        <f t="array" aca="1" ref="Y11" ca="1">TREND($K11:$P11,$K$1:$P$1,Y$1)</f>
        <v>4.1671215738785575E-6</v>
      </c>
      <c r="Z11" s="38" cm="1">
        <f t="array" aca="1" ref="Z11" ca="1">TREND($K11:$P11,$K$1:$P$1,Z$1)</f>
        <v>4.2442904919133561E-6</v>
      </c>
      <c r="AA11" s="38" cm="1">
        <f t="array" aca="1" ref="AA11" ca="1">TREND($K11:$P11,$K$1:$P$1,AA$1)</f>
        <v>4.3214594099481548E-6</v>
      </c>
      <c r="AB11" s="38" cm="1">
        <f t="array" aca="1" ref="AB11" ca="1">TREND($K11:$P11,$K$1:$P$1,AB$1)</f>
        <v>4.3986283279829263E-6</v>
      </c>
      <c r="AC11" s="38" cm="1">
        <f t="array" aca="1" ref="AC11" ca="1">TREND($K11:$P11,$K$1:$P$1,AC$1)</f>
        <v>4.475797246017725E-6</v>
      </c>
      <c r="AD11" s="38" cm="1">
        <f t="array" aca="1" ref="AD11" ca="1">TREND($K11:$P11,$K$1:$P$1,AD$1)</f>
        <v>4.5529661640525236E-6</v>
      </c>
      <c r="AE11" s="38" cm="1">
        <f t="array" aca="1" ref="AE11" ca="1">TREND($K11:$P11,$K$1:$P$1,AE$1)</f>
        <v>4.6301350820872951E-6</v>
      </c>
      <c r="AF11" s="38" cm="1">
        <f t="array" aca="1" ref="AF11" ca="1">TREND($K11:$P11,$K$1:$P$1,AF$1)</f>
        <v>4.7073040001220938E-6</v>
      </c>
      <c r="AG11" s="38" cm="1">
        <f t="array" aca="1" ref="AG11" ca="1">TREND($K11:$P11,$K$1:$P$1,AG$1)</f>
        <v>4.7844729181568653E-6</v>
      </c>
      <c r="AH11" s="38" cm="1">
        <f t="array" aca="1" ref="AH11" ca="1">TREND($K11:$P11,$K$1:$P$1,AH$1)</f>
        <v>4.861641836191664E-6</v>
      </c>
      <c r="AI11" s="38" cm="1">
        <f t="array" aca="1" ref="AI11" ca="1">TREND($K11:$P11,$K$1:$P$1,AI$1)</f>
        <v>4.9388107542264626E-6</v>
      </c>
      <c r="AJ11" s="38" cm="1">
        <f t="array" aca="1" ref="AJ11" ca="1">TREND($K11:$P11,$K$1:$P$1,AJ$1)</f>
        <v>5.0159796722612341E-6</v>
      </c>
    </row>
    <row r="12" spans="1:36">
      <c r="A12" t="s">
        <v>111</v>
      </c>
      <c r="B12" s="40">
        <f ca="1">SUM(INDIRECT(CONCATENATE("'",HLOOKUP(B$1,$B$21:$E$23,3,FALSE),"'!",$B$25,ROW($A12)+5,":",$B$25,ROW($A12)+6)))*About!$A$27</f>
        <v>1.2244134994853076E-5</v>
      </c>
      <c r="C12" s="38">
        <f t="shared" ca="1" si="3"/>
        <v>1.2459564891033527E-5</v>
      </c>
      <c r="D12" s="38">
        <f t="shared" ca="1" si="0"/>
        <v>1.2674994787213976E-5</v>
      </c>
      <c r="E12" s="38">
        <f t="shared" ca="1" si="0"/>
        <v>1.2890424683394427E-5</v>
      </c>
      <c r="F12" s="40">
        <f ca="1">SUM(INDIRECT(CONCATENATE("'",HLOOKUP(F$1,$B$21:$E$23,3,FALSE),"'!",$B$25,ROW($A12)+5,":",$B$25,ROW($A12)+6)))*About!$A$27</f>
        <v>1.3105854579574878E-5</v>
      </c>
      <c r="G12" s="38">
        <f t="shared" ca="1" si="4"/>
        <v>1.3339933630947069E-5</v>
      </c>
      <c r="H12" s="38">
        <f t="shared" ca="1" si="1"/>
        <v>1.3574012682319261E-5</v>
      </c>
      <c r="I12" s="38">
        <f t="shared" ca="1" si="1"/>
        <v>1.3808091733691453E-5</v>
      </c>
      <c r="J12" s="38">
        <f t="shared" ca="1" si="1"/>
        <v>1.4042170785063645E-5</v>
      </c>
      <c r="K12" s="40">
        <f ca="1">SUM(INDIRECT(CONCATENATE("'",HLOOKUP(K$1,$B$21:$E$23,3,FALSE),"'!",$B$25,ROW($A12)+5,":",$B$25,ROW($A12)+6)))*About!$A$27</f>
        <v>1.4276249836435836E-5</v>
      </c>
      <c r="L12" s="38">
        <f t="shared" ca="1" si="5"/>
        <v>1.4559202535896727E-5</v>
      </c>
      <c r="M12" s="38">
        <f t="shared" ca="1" si="2"/>
        <v>1.4842155235357618E-5</v>
      </c>
      <c r="N12" s="38">
        <f t="shared" ca="1" si="2"/>
        <v>1.5125107934818508E-5</v>
      </c>
      <c r="O12" s="38">
        <f t="shared" ca="1" si="2"/>
        <v>1.5408060634279399E-5</v>
      </c>
      <c r="P12" s="40">
        <f ca="1">SUM(INDIRECT(CONCATENATE("'",HLOOKUP(P$1,$B$21:$E$23,3,FALSE),"'!",$B$25,ROW($A12)+5,":",$B$25,ROW($A12)+6)))*About!$A$27</f>
        <v>1.569101333374029E-5</v>
      </c>
      <c r="Q12" s="38" cm="1">
        <f t="array" aca="1" ref="Q12" ca="1">TREND($K12:$P12,$K$1:$P$1,Q$1)</f>
        <v>1.5973966033201096E-5</v>
      </c>
      <c r="R12" s="38" cm="1">
        <f t="array" aca="1" ref="R12" ca="1">TREND($K12:$P12,$K$1:$P$1,R$1)</f>
        <v>1.6256918732662079E-5</v>
      </c>
      <c r="S12" s="38" cm="1">
        <f t="array" aca="1" ref="S12" ca="1">TREND($K12:$P12,$K$1:$P$1,S$1)</f>
        <v>1.6539871432122953E-5</v>
      </c>
      <c r="T12" s="38" cm="1">
        <f t="array" aca="1" ref="T12" ca="1">TREND($K12:$P12,$K$1:$P$1,T$1)</f>
        <v>1.6822824131583827E-5</v>
      </c>
      <c r="U12" s="38" cm="1">
        <f t="array" aca="1" ref="U12" ca="1">TREND($K12:$P12,$K$1:$P$1,U$1)</f>
        <v>1.7105776831044701E-5</v>
      </c>
      <c r="V12" s="38" cm="1">
        <f t="array" aca="1" ref="V12" ca="1">TREND($K12:$P12,$K$1:$P$1,V$1)</f>
        <v>1.7388729530505576E-5</v>
      </c>
      <c r="W12" s="38" cm="1">
        <f t="array" aca="1" ref="W12" ca="1">TREND($K12:$P12,$K$1:$P$1,W$1)</f>
        <v>1.767168222996645E-5</v>
      </c>
      <c r="X12" s="38" cm="1">
        <f t="array" aca="1" ref="X12" ca="1">TREND($K12:$P12,$K$1:$P$1,X$1)</f>
        <v>1.7954634929427324E-5</v>
      </c>
      <c r="Y12" s="38" cm="1">
        <f t="array" aca="1" ref="Y12" ca="1">TREND($K12:$P12,$K$1:$P$1,Y$1)</f>
        <v>1.8237587628888306E-5</v>
      </c>
      <c r="Z12" s="38" cm="1">
        <f t="array" aca="1" ref="Z12" ca="1">TREND($K12:$P12,$K$1:$P$1,Z$1)</f>
        <v>1.8520540328349181E-5</v>
      </c>
      <c r="AA12" s="38" cm="1">
        <f t="array" aca="1" ref="AA12" ca="1">TREND($K12:$P12,$K$1:$P$1,AA$1)</f>
        <v>1.8803493027810055E-5</v>
      </c>
      <c r="AB12" s="38" cm="1">
        <f t="array" aca="1" ref="AB12" ca="1">TREND($K12:$P12,$K$1:$P$1,AB$1)</f>
        <v>1.9086445727270929E-5</v>
      </c>
      <c r="AC12" s="38" cm="1">
        <f t="array" aca="1" ref="AC12" ca="1">TREND($K12:$P12,$K$1:$P$1,AC$1)</f>
        <v>1.9369398426731803E-5</v>
      </c>
      <c r="AD12" s="38" cm="1">
        <f t="array" aca="1" ref="AD12" ca="1">TREND($K12:$P12,$K$1:$P$1,AD$1)</f>
        <v>1.9652351126192677E-5</v>
      </c>
      <c r="AE12" s="38" cm="1">
        <f t="array" aca="1" ref="AE12" ca="1">TREND($K12:$P12,$K$1:$P$1,AE$1)</f>
        <v>1.993530382565366E-5</v>
      </c>
      <c r="AF12" s="38" cm="1">
        <f t="array" aca="1" ref="AF12" ca="1">TREND($K12:$P12,$K$1:$P$1,AF$1)</f>
        <v>2.0218256525114534E-5</v>
      </c>
      <c r="AG12" s="38" cm="1">
        <f t="array" aca="1" ref="AG12" ca="1">TREND($K12:$P12,$K$1:$P$1,AG$1)</f>
        <v>2.0501209224575408E-5</v>
      </c>
      <c r="AH12" s="38" cm="1">
        <f t="array" aca="1" ref="AH12" ca="1">TREND($K12:$P12,$K$1:$P$1,AH$1)</f>
        <v>2.0784161924036282E-5</v>
      </c>
      <c r="AI12" s="38" cm="1">
        <f t="array" aca="1" ref="AI12" ca="1">TREND($K12:$P12,$K$1:$P$1,AI$1)</f>
        <v>2.1067114623497156E-5</v>
      </c>
      <c r="AJ12" s="38" cm="1">
        <f t="array" aca="1" ref="AJ12" ca="1">TREND($K12:$P12,$K$1:$P$1,AJ$1)</f>
        <v>2.135006732295803E-5</v>
      </c>
    </row>
    <row r="16" spans="1:36">
      <c r="A16" s="22" t="s">
        <v>124</v>
      </c>
      <c r="B16" s="23"/>
      <c r="C16" s="23"/>
      <c r="D16" s="23"/>
    </row>
    <row r="17" spans="1:5">
      <c r="A17" t="s">
        <v>112</v>
      </c>
      <c r="B17" t="str" cm="1">
        <f t="array" aca="1" ref="B17" ca="1">MID(CELL("filename",A17),FIND("]",CELL("filename",A17))+1,255)</f>
        <v>HOIpTP-buildings-NOx</v>
      </c>
    </row>
    <row r="18" spans="1:5">
      <c r="A18" t="s">
        <v>113</v>
      </c>
      <c r="B18" t="str">
        <f ca="1">RIGHT(B17,LEN(B17)-7)</f>
        <v>buildings-NOx</v>
      </c>
    </row>
    <row r="19" spans="1:5">
      <c r="A19" t="s">
        <v>114</v>
      </c>
      <c r="B19" t="str">
        <f ca="1">LEFT(B18,FIND("-",B18)-1)</f>
        <v>buildings</v>
      </c>
    </row>
    <row r="20" spans="1:5">
      <c r="A20" t="s">
        <v>121</v>
      </c>
      <c r="B20" t="str">
        <f ca="1">VLOOKUP($B$19,Mappings!$A$22:$B$26,COLUMN(Mappings!$B$21),FALSE)</f>
        <v>area sources</v>
      </c>
    </row>
    <row r="21" spans="1:5">
      <c r="A21" s="28"/>
      <c r="B21" s="29">
        <v>2016</v>
      </c>
      <c r="C21" s="29">
        <v>2020</v>
      </c>
      <c r="D21" s="29">
        <v>2025</v>
      </c>
      <c r="E21" s="30">
        <v>2030</v>
      </c>
    </row>
    <row r="22" spans="1:5">
      <c r="A22" s="31" t="s">
        <v>129</v>
      </c>
      <c r="B22" s="32">
        <f ca="1">VLOOKUP($B$20,Mappings!$A$3:$E$19,COLUMN(Mappings!B$2),FALSE)</f>
        <v>11</v>
      </c>
      <c r="C22" s="32">
        <f ca="1">VLOOKUP($B$20,Mappings!$A$3:$E$19,COLUMN(Mappings!C$2),FALSE)</f>
        <v>28</v>
      </c>
      <c r="D22" s="32">
        <f ca="1">VLOOKUP($B$20,Mappings!$A$3:$E$19,COLUMN(Mappings!D$2),FALSE)</f>
        <v>45</v>
      </c>
      <c r="E22" s="33">
        <f ca="1">VLOOKUP($B$20,Mappings!$A$3:$E$19,COLUMN(Mappings!E$2),FALSE)</f>
        <v>62</v>
      </c>
    </row>
    <row r="23" spans="1:5">
      <c r="A23" s="34" t="s">
        <v>112</v>
      </c>
      <c r="B23" s="35" t="str">
        <f ca="1">CONCATENATE("Table ",B22)</f>
        <v>Table 11</v>
      </c>
      <c r="C23" s="35" t="str">
        <f ca="1">CONCATENATE("Table ",C22)</f>
        <v>Table 28</v>
      </c>
      <c r="D23" s="35" t="str">
        <f ca="1">CONCATENATE("Table ",D22)</f>
        <v>Table 45</v>
      </c>
      <c r="E23" s="36" t="str">
        <f ca="1">CONCATENATE("Table ",E22)</f>
        <v>Table 62</v>
      </c>
    </row>
    <row r="24" spans="1:5">
      <c r="A24" t="s">
        <v>115</v>
      </c>
      <c r="B24" t="str">
        <f ca="1">REPLACE(B18,1,FIND("-",B18),"")</f>
        <v>NOx</v>
      </c>
    </row>
    <row r="25" spans="1:5">
      <c r="A25" t="s">
        <v>123</v>
      </c>
      <c r="B25" s="2" t="str">
        <f ca="1">VLOOKUP($B$24,Mappings!$A$29:$B$31,COLUMN(Mappings!$B$29),FALSE)</f>
        <v>B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26E45-BCA1-429D-8362-2E1F29922109}">
  <sheetPr>
    <tabColor theme="4" tint="-0.249977111117893"/>
  </sheetPr>
  <dimension ref="A1:AJ25"/>
  <sheetViews>
    <sheetView workbookViewId="0"/>
  </sheetViews>
  <sheetFormatPr baseColWidth="10" defaultColWidth="8.83203125" defaultRowHeight="15"/>
  <cols>
    <col min="1" max="1" width="33.83203125" customWidth="1"/>
  </cols>
  <sheetData>
    <row r="1" spans="1:36" s="1" customFormat="1" ht="16">
      <c r="A1" s="27" t="s">
        <v>128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t="s">
        <v>7</v>
      </c>
      <c r="B2" s="37" cm="1">
        <f t="array" aca="1" ref="B2" ca="1">INDIRECT(CONCATENATE("'",HLOOKUP(B$1,$B$21:$E$23,3,FALSE),"'!",$B$25,ROW($A2)+3))*About!$A$27</f>
        <v>4.8873648088699258E-4</v>
      </c>
      <c r="C2" s="38">
        <f ca="1">$B2+($F2-$B2)*(C$1-$B$1)/($F$1-$B$1)</f>
        <v>4.9516722405655827E-4</v>
      </c>
      <c r="D2" s="38">
        <f t="shared" ref="D2:E12" ca="1" si="0">$B2+($F2-$B2)*(D$1-$B$1)/($F$1-$B$1)</f>
        <v>5.0159796722612396E-4</v>
      </c>
      <c r="E2" s="38">
        <f t="shared" ca="1" si="0"/>
        <v>5.0802871039568964E-4</v>
      </c>
      <c r="F2" s="37" cm="1">
        <f t="array" aca="1" ref="F2" ca="1">INDIRECT(CONCATENATE("'",HLOOKUP(F$1,$B$21:$E$23,3,FALSE),"'!",$B$25,ROW($A2)+3))*About!$A$27</f>
        <v>5.1445945356525533E-4</v>
      </c>
      <c r="G2" s="38">
        <f ca="1">$F2+($K2-$F2)*(G$1-$F$1)/($K$1-$F$1)</f>
        <v>5.2217634536873411E-4</v>
      </c>
      <c r="H2" s="38">
        <f t="shared" ref="H2:J12" ca="1" si="1">$F2+($K2-$F2)*(H$1-$F$1)/($K$1-$F$1)</f>
        <v>5.29893237172213E-4</v>
      </c>
      <c r="I2" s="38">
        <f t="shared" ca="1" si="1"/>
        <v>5.3761012897569178E-4</v>
      </c>
      <c r="J2" s="38">
        <f t="shared" ca="1" si="1"/>
        <v>5.4532702077917067E-4</v>
      </c>
      <c r="K2" s="37" cm="1">
        <f t="array" aca="1" ref="K2" ca="1">INDIRECT(CONCATENATE("'",HLOOKUP(K$1,$B$21:$E$23,3,FALSE),"'!",$B$25,ROW($A2)+3))*About!$A$27</f>
        <v>5.5304391258264945E-4</v>
      </c>
      <c r="L2" s="38">
        <f ca="1">$K2+($P2-$K2)*(L$1-$K$1)/($P$1-$K$1)</f>
        <v>5.6076080438612823E-4</v>
      </c>
      <c r="M2" s="38">
        <f t="shared" ref="M2:O12" ca="1" si="2">$K2+($P2-$K2)*(M$1-$K$1)/($P$1-$K$1)</f>
        <v>5.6847769618960711E-4</v>
      </c>
      <c r="N2" s="38">
        <f t="shared" ca="1" si="2"/>
        <v>5.761945879930859E-4</v>
      </c>
      <c r="O2" s="38">
        <f t="shared" ca="1" si="2"/>
        <v>5.8391147979656478E-4</v>
      </c>
      <c r="P2" s="37" cm="1">
        <f t="array" aca="1" ref="P2" ca="1">INDIRECT(CONCATENATE("'",HLOOKUP(P$1,$B$21:$E$23,3,FALSE),"'!",$B$25,ROW($A2)+3))*About!$A$27</f>
        <v>5.9162837160004356E-4</v>
      </c>
      <c r="Q2" s="38" cm="1">
        <f t="array" aca="1" ref="Q2" ca="1">TREND($K2:$P2,$K$1:$P$1,Q$1)</f>
        <v>5.9934526340352408E-4</v>
      </c>
      <c r="R2" s="38" cm="1">
        <f t="array" aca="1" ref="R2" ca="1">TREND($K2:$P2,$K$1:$P$1,R$1)</f>
        <v>6.0706215520700373E-4</v>
      </c>
      <c r="S2" s="38" cm="1">
        <f t="array" aca="1" ref="S2" ca="1">TREND($K2:$P2,$K$1:$P$1,S$1)</f>
        <v>6.1477904701048337E-4</v>
      </c>
      <c r="T2" s="38" cm="1">
        <f t="array" aca="1" ref="T2" ca="1">TREND($K2:$P2,$K$1:$P$1,T$1)</f>
        <v>6.2249593881395955E-4</v>
      </c>
      <c r="U2" s="38" cm="1">
        <f t="array" aca="1" ref="U2" ca="1">TREND($K2:$P2,$K$1:$P$1,U$1)</f>
        <v>6.302128306174392E-4</v>
      </c>
      <c r="V2" s="38" cm="1">
        <f t="array" aca="1" ref="V2" ca="1">TREND($K2:$P2,$K$1:$P$1,V$1)</f>
        <v>6.3792972242091885E-4</v>
      </c>
      <c r="W2" s="38" cm="1">
        <f t="array" aca="1" ref="W2" ca="1">TREND($K2:$P2,$K$1:$P$1,W$1)</f>
        <v>6.4564661422439849E-4</v>
      </c>
      <c r="X2" s="38" cm="1">
        <f t="array" aca="1" ref="X2" ca="1">TREND($K2:$P2,$K$1:$P$1,X$1)</f>
        <v>6.5336350602787467E-4</v>
      </c>
      <c r="Y2" s="38" cm="1">
        <f t="array" aca="1" ref="Y2" ca="1">TREND($K2:$P2,$K$1:$P$1,Y$1)</f>
        <v>6.6108039783135432E-4</v>
      </c>
      <c r="Z2" s="38" cm="1">
        <f t="array" aca="1" ref="Z2" ca="1">TREND($K2:$P2,$K$1:$P$1,Z$1)</f>
        <v>6.6879728963483397E-4</v>
      </c>
      <c r="AA2" s="38" cm="1">
        <f t="array" aca="1" ref="AA2" ca="1">TREND($K2:$P2,$K$1:$P$1,AA$1)</f>
        <v>6.7651418143831361E-4</v>
      </c>
      <c r="AB2" s="38" cm="1">
        <f t="array" aca="1" ref="AB2" ca="1">TREND($K2:$P2,$K$1:$P$1,AB$1)</f>
        <v>6.8423107324178979E-4</v>
      </c>
      <c r="AC2" s="38" cm="1">
        <f t="array" aca="1" ref="AC2" ca="1">TREND($K2:$P2,$K$1:$P$1,AC$1)</f>
        <v>6.9194796504526944E-4</v>
      </c>
      <c r="AD2" s="38" cm="1">
        <f t="array" aca="1" ref="AD2" ca="1">TREND($K2:$P2,$K$1:$P$1,AD$1)</f>
        <v>6.9966485684874909E-4</v>
      </c>
      <c r="AE2" s="38" cm="1">
        <f t="array" aca="1" ref="AE2" ca="1">TREND($K2:$P2,$K$1:$P$1,AE$1)</f>
        <v>7.0738174865222873E-4</v>
      </c>
      <c r="AF2" s="38" cm="1">
        <f t="array" aca="1" ref="AF2" ca="1">TREND($K2:$P2,$K$1:$P$1,AF$1)</f>
        <v>7.1509864045570491E-4</v>
      </c>
      <c r="AG2" s="38" cm="1">
        <f t="array" aca="1" ref="AG2" ca="1">TREND($K2:$P2,$K$1:$P$1,AG$1)</f>
        <v>7.2281553225918456E-4</v>
      </c>
      <c r="AH2" s="38" cm="1">
        <f t="array" aca="1" ref="AH2" ca="1">TREND($K2:$P2,$K$1:$P$1,AH$1)</f>
        <v>7.3053242406266421E-4</v>
      </c>
      <c r="AI2" s="38" cm="1">
        <f t="array" aca="1" ref="AI2" ca="1">TREND($K2:$P2,$K$1:$P$1,AI$1)</f>
        <v>7.3824931586614385E-4</v>
      </c>
      <c r="AJ2" s="38" cm="1">
        <f t="array" aca="1" ref="AJ2" ca="1">TREND($K2:$P2,$K$1:$P$1,AJ$1)</f>
        <v>7.459662076696235E-4</v>
      </c>
    </row>
    <row r="3" spans="1:36">
      <c r="A3" t="s">
        <v>13</v>
      </c>
      <c r="B3" s="39" cm="1">
        <f t="array" aca="1" ref="B3" ca="1">INDIRECT(CONCATENATE("'",HLOOKUP(B$1,$B$21:$E$23,3,FALSE),"'!",$B$25,ROW($A3)+5))*About!$A$27</f>
        <v>2.8295269946089041E-4</v>
      </c>
      <c r="C3" s="38">
        <f t="shared" ref="C3:C12" ca="1" si="3">$B3+($F3-$B3)*(C$1-$B$1)/($F$1-$B$1)</f>
        <v>2.8616807104567325E-4</v>
      </c>
      <c r="D3" s="38">
        <f t="shared" ca="1" si="0"/>
        <v>2.893834426304561E-4</v>
      </c>
      <c r="E3" s="38">
        <f t="shared" ca="1" si="0"/>
        <v>2.9259881421523894E-4</v>
      </c>
      <c r="F3" s="39" cm="1">
        <f t="array" aca="1" ref="F3" ca="1">INDIRECT(CONCATENATE("'",HLOOKUP(F$1,$B$21:$E$23,3,FALSE),"'!",$B$25,ROW($A3)+5))*About!$A$27</f>
        <v>2.9581418580002178E-4</v>
      </c>
      <c r="G3" s="38">
        <f t="shared" ref="G3:G12" ca="1" si="4">$F3+($K3-$F3)*(G$1-$F$1)/($K$1-$F$1)</f>
        <v>2.9838648306784808E-4</v>
      </c>
      <c r="H3" s="38">
        <f t="shared" ca="1" si="1"/>
        <v>3.0095878033567437E-4</v>
      </c>
      <c r="I3" s="38">
        <f t="shared" ca="1" si="1"/>
        <v>3.0353107760350062E-4</v>
      </c>
      <c r="J3" s="38">
        <f t="shared" ca="1" si="1"/>
        <v>3.0610337487132691E-4</v>
      </c>
      <c r="K3" s="39" cm="1">
        <f t="array" aca="1" ref="K3" ca="1">INDIRECT(CONCATENATE("'",HLOOKUP(K$1,$B$21:$E$23,3,FALSE),"'!",$B$25,ROW($A3)+5))*About!$A$27</f>
        <v>3.0867567213915321E-4</v>
      </c>
      <c r="L3" s="38">
        <f t="shared" ref="L3:L12" ca="1" si="5">$K3+($P3-$K3)*(L$1-$K$1)/($P$1-$K$1)</f>
        <v>3.112479694069795E-4</v>
      </c>
      <c r="M3" s="38">
        <f t="shared" ca="1" si="2"/>
        <v>3.1382026667480575E-4</v>
      </c>
      <c r="N3" s="38">
        <f t="shared" ca="1" si="2"/>
        <v>3.1639256394263204E-4</v>
      </c>
      <c r="O3" s="38">
        <f t="shared" ca="1" si="2"/>
        <v>3.1896486121045828E-4</v>
      </c>
      <c r="P3" s="39" cm="1">
        <f t="array" aca="1" ref="P3" ca="1">INDIRECT(CONCATENATE("'",HLOOKUP(P$1,$B$21:$E$23,3,FALSE),"'!",$B$25,ROW($A3)+5))*About!$A$27</f>
        <v>3.2153715847828458E-4</v>
      </c>
      <c r="Q3" s="38" cm="1">
        <f t="array" aca="1" ref="Q3" ca="1">TREND($K3:$P3,$K$1:$P$1,Q$1)</f>
        <v>3.241094557461105E-4</v>
      </c>
      <c r="R3" s="38" cm="1">
        <f t="array" aca="1" ref="R3" ca="1">TREND($K3:$P3,$K$1:$P$1,R$1)</f>
        <v>3.2668175301393647E-4</v>
      </c>
      <c r="S3" s="38" cm="1">
        <f t="array" aca="1" ref="S3" ca="1">TREND($K3:$P3,$K$1:$P$1,S$1)</f>
        <v>3.2925405028176331E-4</v>
      </c>
      <c r="T3" s="38" cm="1">
        <f t="array" aca="1" ref="T3" ca="1">TREND($K3:$P3,$K$1:$P$1,T$1)</f>
        <v>3.3182634754958928E-4</v>
      </c>
      <c r="U3" s="38" cm="1">
        <f t="array" aca="1" ref="U3" ca="1">TREND($K3:$P3,$K$1:$P$1,U$1)</f>
        <v>3.3439864481741525E-4</v>
      </c>
      <c r="V3" s="38" cm="1">
        <f t="array" aca="1" ref="V3" ca="1">TREND($K3:$P3,$K$1:$P$1,V$1)</f>
        <v>3.3697094208524209E-4</v>
      </c>
      <c r="W3" s="38" cm="1">
        <f t="array" aca="1" ref="W3" ca="1">TREND($K3:$P3,$K$1:$P$1,W$1)</f>
        <v>3.3954323935306806E-4</v>
      </c>
      <c r="X3" s="38" cm="1">
        <f t="array" aca="1" ref="X3" ca="1">TREND($K3:$P3,$K$1:$P$1,X$1)</f>
        <v>3.421155366208949E-4</v>
      </c>
      <c r="Y3" s="38" cm="1">
        <f t="array" aca="1" ref="Y3" ca="1">TREND($K3:$P3,$K$1:$P$1,Y$1)</f>
        <v>3.4468783388872087E-4</v>
      </c>
      <c r="Z3" s="38" cm="1">
        <f t="array" aca="1" ref="Z3" ca="1">TREND($K3:$P3,$K$1:$P$1,Z$1)</f>
        <v>3.4726013115654684E-4</v>
      </c>
      <c r="AA3" s="38" cm="1">
        <f t="array" aca="1" ref="AA3" ca="1">TREND($K3:$P3,$K$1:$P$1,AA$1)</f>
        <v>3.4983242842437368E-4</v>
      </c>
      <c r="AB3" s="38" cm="1">
        <f t="array" aca="1" ref="AB3" ca="1">TREND($K3:$P3,$K$1:$P$1,AB$1)</f>
        <v>3.5240472569219965E-4</v>
      </c>
      <c r="AC3" s="38" cm="1">
        <f t="array" aca="1" ref="AC3" ca="1">TREND($K3:$P3,$K$1:$P$1,AC$1)</f>
        <v>3.5497702296002562E-4</v>
      </c>
      <c r="AD3" s="38" cm="1">
        <f t="array" aca="1" ref="AD3" ca="1">TREND($K3:$P3,$K$1:$P$1,AD$1)</f>
        <v>3.5754932022785246E-4</v>
      </c>
      <c r="AE3" s="38" cm="1">
        <f t="array" aca="1" ref="AE3" ca="1">TREND($K3:$P3,$K$1:$P$1,AE$1)</f>
        <v>3.6012161749567843E-4</v>
      </c>
      <c r="AF3" s="38" cm="1">
        <f t="array" aca="1" ref="AF3" ca="1">TREND($K3:$P3,$K$1:$P$1,AF$1)</f>
        <v>3.626939147635044E-4</v>
      </c>
      <c r="AG3" s="38" cm="1">
        <f t="array" aca="1" ref="AG3" ca="1">TREND($K3:$P3,$K$1:$P$1,AG$1)</f>
        <v>3.6526621203133124E-4</v>
      </c>
      <c r="AH3" s="38" cm="1">
        <f t="array" aca="1" ref="AH3" ca="1">TREND($K3:$P3,$K$1:$P$1,AH$1)</f>
        <v>3.6783850929915721E-4</v>
      </c>
      <c r="AI3" s="38" cm="1">
        <f t="array" aca="1" ref="AI3" ca="1">TREND($K3:$P3,$K$1:$P$1,AI$1)</f>
        <v>3.7041080656698318E-4</v>
      </c>
      <c r="AJ3" s="38" cm="1">
        <f t="array" aca="1" ref="AJ3" ca="1">TREND($K3:$P3,$K$1:$P$1,AJ$1)</f>
        <v>3.7298310383481002E-4</v>
      </c>
    </row>
    <row r="4" spans="1:36">
      <c r="A4" t="s">
        <v>14</v>
      </c>
      <c r="B4" s="39" cm="1">
        <f t="array" aca="1" ref="B4" ca="1">INDIRECT(CONCATENATE("'",HLOOKUP(B$1,$B$21:$E$23,3,FALSE),"'!",$B$25,ROW($A4)+5))*About!$A$27</f>
        <v>6.9452026231309465E-4</v>
      </c>
      <c r="C4" s="38">
        <f t="shared" ca="1" si="3"/>
        <v>6.9452026231309465E-4</v>
      </c>
      <c r="D4" s="38">
        <f t="shared" ca="1" si="0"/>
        <v>6.9452026231309465E-4</v>
      </c>
      <c r="E4" s="38">
        <f t="shared" ca="1" si="0"/>
        <v>6.9452026231309465E-4</v>
      </c>
      <c r="F4" s="39" cm="1">
        <f t="array" aca="1" ref="F4" ca="1">INDIRECT(CONCATENATE("'",HLOOKUP(F$1,$B$21:$E$23,3,FALSE),"'!",$B$25,ROW($A4)+5))*About!$A$27</f>
        <v>6.9452026231309465E-4</v>
      </c>
      <c r="G4" s="38">
        <f t="shared" ca="1" si="4"/>
        <v>7.0223715411657354E-4</v>
      </c>
      <c r="H4" s="38">
        <f t="shared" ca="1" si="1"/>
        <v>7.0995404592005232E-4</v>
      </c>
      <c r="I4" s="38">
        <f t="shared" ca="1" si="1"/>
        <v>7.1767093772353121E-4</v>
      </c>
      <c r="J4" s="38">
        <f t="shared" ca="1" si="1"/>
        <v>7.2538782952700999E-4</v>
      </c>
      <c r="K4" s="39" cm="1">
        <f t="array" aca="1" ref="K4" ca="1">INDIRECT(CONCATENATE("'",HLOOKUP(K$1,$B$21:$E$23,3,FALSE),"'!",$B$25,ROW($A4)+5))*About!$A$27</f>
        <v>7.3310472133048888E-4</v>
      </c>
      <c r="L4" s="38">
        <f t="shared" ca="1" si="5"/>
        <v>7.4596620766962025E-4</v>
      </c>
      <c r="M4" s="38">
        <f t="shared" ca="1" si="2"/>
        <v>7.5882769400875162E-4</v>
      </c>
      <c r="N4" s="38">
        <f t="shared" ca="1" si="2"/>
        <v>7.7168918034788299E-4</v>
      </c>
      <c r="O4" s="38">
        <f t="shared" ca="1" si="2"/>
        <v>7.8455066668701437E-4</v>
      </c>
      <c r="P4" s="39" cm="1">
        <f t="array" aca="1" ref="P4" ca="1">INDIRECT(CONCATENATE("'",HLOOKUP(P$1,$B$21:$E$23,3,FALSE),"'!",$B$25,ROW($A4)+5))*About!$A$27</f>
        <v>7.9741215302614574E-4</v>
      </c>
      <c r="Q4" s="38" cm="1">
        <f t="array" aca="1" ref="Q4" ca="1">TREND($K4:$P4,$K$1:$P$1,Q$1)</f>
        <v>8.1027363936527971E-4</v>
      </c>
      <c r="R4" s="38" cm="1">
        <f t="array" aca="1" ref="R4" ca="1">TREND($K4:$P4,$K$1:$P$1,R$1)</f>
        <v>8.231351257044113E-4</v>
      </c>
      <c r="S4" s="38" cm="1">
        <f t="array" aca="1" ref="S4" ca="1">TREND($K4:$P4,$K$1:$P$1,S$1)</f>
        <v>8.3599661204354289E-4</v>
      </c>
      <c r="T4" s="38" cm="1">
        <f t="array" aca="1" ref="T4" ca="1">TREND($K4:$P4,$K$1:$P$1,T$1)</f>
        <v>8.4885809838267448E-4</v>
      </c>
      <c r="U4" s="38" cm="1">
        <f t="array" aca="1" ref="U4" ca="1">TREND($K4:$P4,$K$1:$P$1,U$1)</f>
        <v>8.6171958472180607E-4</v>
      </c>
      <c r="V4" s="38" cm="1">
        <f t="array" aca="1" ref="V4" ca="1">TREND($K4:$P4,$K$1:$P$1,V$1)</f>
        <v>8.7458107106093766E-4</v>
      </c>
      <c r="W4" s="38" cm="1">
        <f t="array" aca="1" ref="W4" ca="1">TREND($K4:$P4,$K$1:$P$1,W$1)</f>
        <v>8.8744255740006925E-4</v>
      </c>
      <c r="X4" s="38" cm="1">
        <f t="array" aca="1" ref="X4" ca="1">TREND($K4:$P4,$K$1:$P$1,X$1)</f>
        <v>9.0030404373920084E-4</v>
      </c>
      <c r="Y4" s="38" cm="1">
        <f t="array" aca="1" ref="Y4" ca="1">TREND($K4:$P4,$K$1:$P$1,Y$1)</f>
        <v>9.1316553007833243E-4</v>
      </c>
      <c r="Z4" s="38" cm="1">
        <f t="array" aca="1" ref="Z4" ca="1">TREND($K4:$P4,$K$1:$P$1,Z$1)</f>
        <v>9.2602701641746055E-4</v>
      </c>
      <c r="AA4" s="38" cm="1">
        <f t="array" aca="1" ref="AA4" ca="1">TREND($K4:$P4,$K$1:$P$1,AA$1)</f>
        <v>9.3888850275659214E-4</v>
      </c>
      <c r="AB4" s="38" cm="1">
        <f t="array" aca="1" ref="AB4" ca="1">TREND($K4:$P4,$K$1:$P$1,AB$1)</f>
        <v>9.5174998909572373E-4</v>
      </c>
      <c r="AC4" s="38" cm="1">
        <f t="array" aca="1" ref="AC4" ca="1">TREND($K4:$P4,$K$1:$P$1,AC$1)</f>
        <v>9.6461147543485531E-4</v>
      </c>
      <c r="AD4" s="38" cm="1">
        <f t="array" aca="1" ref="AD4" ca="1">TREND($K4:$P4,$K$1:$P$1,AD$1)</f>
        <v>9.774729617739869E-4</v>
      </c>
      <c r="AE4" s="38" cm="1">
        <f t="array" aca="1" ref="AE4" ca="1">TREND($K4:$P4,$K$1:$P$1,AE$1)</f>
        <v>9.9033444811311849E-4</v>
      </c>
      <c r="AF4" s="38" cm="1">
        <f t="array" aca="1" ref="AF4" ca="1">TREND($K4:$P4,$K$1:$P$1,AF$1)</f>
        <v>1.0031959344522501E-3</v>
      </c>
      <c r="AG4" s="38" cm="1">
        <f t="array" aca="1" ref="AG4" ca="1">TREND($K4:$P4,$K$1:$P$1,AG$1)</f>
        <v>1.0160574207913817E-3</v>
      </c>
      <c r="AH4" s="38" cm="1">
        <f t="array" aca="1" ref="AH4" ca="1">TREND($K4:$P4,$K$1:$P$1,AH$1)</f>
        <v>1.0289189071305133E-3</v>
      </c>
      <c r="AI4" s="38" cm="1">
        <f t="array" aca="1" ref="AI4" ca="1">TREND($K4:$P4,$K$1:$P$1,AI$1)</f>
        <v>1.0417803934696448E-3</v>
      </c>
      <c r="AJ4" s="38" cm="1">
        <f t="array" aca="1" ref="AJ4" ca="1">TREND($K4:$P4,$K$1:$P$1,AJ$1)</f>
        <v>1.0546418798087764E-3</v>
      </c>
    </row>
    <row r="5" spans="1:36">
      <c r="A5" t="s">
        <v>15</v>
      </c>
      <c r="B5" s="39" cm="1">
        <f t="array" aca="1" ref="B5" ca="1">INDIRECT(CONCATENATE("'",HLOOKUP(B$1,$B$21:$E$23,3,FALSE),"'!",$B$25,ROW($A5)+5))*About!$A$27</f>
        <v>8.8744255740006526E-3</v>
      </c>
      <c r="C5" s="38">
        <f t="shared" ca="1" si="3"/>
        <v>8.9065792898484816E-3</v>
      </c>
      <c r="D5" s="38">
        <f t="shared" ca="1" si="0"/>
        <v>8.9387330056963088E-3</v>
      </c>
      <c r="E5" s="38">
        <f t="shared" ca="1" si="0"/>
        <v>8.9708867215441378E-3</v>
      </c>
      <c r="F5" s="39" cm="1">
        <f t="array" aca="1" ref="F5" ca="1">INDIRECT(CONCATENATE("'",HLOOKUP(F$1,$B$21:$E$23,3,FALSE),"'!",$B$25,ROW($A5)+5))*About!$A$27</f>
        <v>9.0030404373919667E-3</v>
      </c>
      <c r="G5" s="38">
        <f t="shared" ca="1" si="4"/>
        <v>9.0802093554267545E-3</v>
      </c>
      <c r="H5" s="38">
        <f t="shared" ca="1" si="1"/>
        <v>9.1573782734615441E-3</v>
      </c>
      <c r="I5" s="38">
        <f t="shared" ca="1" si="1"/>
        <v>9.2345471914963319E-3</v>
      </c>
      <c r="J5" s="38">
        <f t="shared" ca="1" si="1"/>
        <v>9.3117161095311214E-3</v>
      </c>
      <c r="K5" s="39" cm="1">
        <f t="array" aca="1" ref="K5" ca="1">INDIRECT(CONCATENATE("'",HLOOKUP(K$1,$B$21:$E$23,3,FALSE),"'!",$B$25,ROW($A5)+5))*About!$A$27</f>
        <v>9.3888850275659092E-3</v>
      </c>
      <c r="L5" s="38">
        <f t="shared" ca="1" si="5"/>
        <v>9.5432228636354866E-3</v>
      </c>
      <c r="M5" s="38">
        <f t="shared" ca="1" si="2"/>
        <v>9.6975606997050622E-3</v>
      </c>
      <c r="N5" s="38">
        <f t="shared" ca="1" si="2"/>
        <v>9.8518985357746395E-3</v>
      </c>
      <c r="O5" s="38">
        <f t="shared" ca="1" si="2"/>
        <v>1.0006236371844215E-2</v>
      </c>
      <c r="P5" s="39" cm="1">
        <f t="array" aca="1" ref="P5" ca="1">INDIRECT(CONCATENATE("'",HLOOKUP(P$1,$B$21:$E$23,3,FALSE),"'!",$B$25,ROW($A5)+5))*About!$A$27</f>
        <v>1.0160574207913792E-2</v>
      </c>
      <c r="Q5" s="38" cm="1">
        <f t="array" aca="1" ref="Q5" ca="1">TREND($K5:$P5,$K$1:$P$1,Q$1)</f>
        <v>1.0314912043983326E-2</v>
      </c>
      <c r="R5" s="38" cm="1">
        <f t="array" aca="1" ref="R5" ca="1">TREND($K5:$P5,$K$1:$P$1,R$1)</f>
        <v>1.0469249880052933E-2</v>
      </c>
      <c r="S5" s="38" cm="1">
        <f t="array" aca="1" ref="S5" ca="1">TREND($K5:$P5,$K$1:$P$1,S$1)</f>
        <v>1.0623587716122485E-2</v>
      </c>
      <c r="T5" s="38" cm="1">
        <f t="array" aca="1" ref="T5" ca="1">TREND($K5:$P5,$K$1:$P$1,T$1)</f>
        <v>1.0777925552192091E-2</v>
      </c>
      <c r="U5" s="38" cm="1">
        <f t="array" aca="1" ref="U5" ca="1">TREND($K5:$P5,$K$1:$P$1,U$1)</f>
        <v>1.0932263388261643E-2</v>
      </c>
      <c r="V5" s="38" cm="1">
        <f t="array" aca="1" ref="V5" ca="1">TREND($K5:$P5,$K$1:$P$1,V$1)</f>
        <v>1.108660122433125E-2</v>
      </c>
      <c r="W5" s="38" cm="1">
        <f t="array" aca="1" ref="W5" ca="1">TREND($K5:$P5,$K$1:$P$1,W$1)</f>
        <v>1.1240939060400801E-2</v>
      </c>
      <c r="X5" s="38" cm="1">
        <f t="array" aca="1" ref="X5" ca="1">TREND($K5:$P5,$K$1:$P$1,X$1)</f>
        <v>1.1395276896470352E-2</v>
      </c>
      <c r="Y5" s="38" cm="1">
        <f t="array" aca="1" ref="Y5" ca="1">TREND($K5:$P5,$K$1:$P$1,Y$1)</f>
        <v>1.1549614732539959E-2</v>
      </c>
      <c r="Z5" s="38" cm="1">
        <f t="array" aca="1" ref="Z5" ca="1">TREND($K5:$P5,$K$1:$P$1,Z$1)</f>
        <v>1.170395256860951E-2</v>
      </c>
      <c r="AA5" s="38" cm="1">
        <f t="array" aca="1" ref="AA5" ca="1">TREND($K5:$P5,$K$1:$P$1,AA$1)</f>
        <v>1.1858290404679117E-2</v>
      </c>
      <c r="AB5" s="38" cm="1">
        <f t="array" aca="1" ref="AB5" ca="1">TREND($K5:$P5,$K$1:$P$1,AB$1)</f>
        <v>1.2012628240748668E-2</v>
      </c>
      <c r="AC5" s="38" cm="1">
        <f t="array" aca="1" ref="AC5" ca="1">TREND($K5:$P5,$K$1:$P$1,AC$1)</f>
        <v>1.2166966076818275E-2</v>
      </c>
      <c r="AD5" s="38" cm="1">
        <f t="array" aca="1" ref="AD5" ca="1">TREND($K5:$P5,$K$1:$P$1,AD$1)</f>
        <v>1.2321303912887827E-2</v>
      </c>
      <c r="AE5" s="38" cm="1">
        <f t="array" aca="1" ref="AE5" ca="1">TREND($K5:$P5,$K$1:$P$1,AE$1)</f>
        <v>1.2475641748957433E-2</v>
      </c>
      <c r="AF5" s="38" cm="1">
        <f t="array" aca="1" ref="AF5" ca="1">TREND($K5:$P5,$K$1:$P$1,AF$1)</f>
        <v>1.2629979585026985E-2</v>
      </c>
      <c r="AG5" s="38" cm="1">
        <f t="array" aca="1" ref="AG5" ca="1">TREND($K5:$P5,$K$1:$P$1,AG$1)</f>
        <v>1.2784317421096592E-2</v>
      </c>
      <c r="AH5" s="38" cm="1">
        <f t="array" aca="1" ref="AH5" ca="1">TREND($K5:$P5,$K$1:$P$1,AH$1)</f>
        <v>1.2938655257166143E-2</v>
      </c>
      <c r="AI5" s="38" cm="1">
        <f t="array" aca="1" ref="AI5" ca="1">TREND($K5:$P5,$K$1:$P$1,AI$1)</f>
        <v>1.3092993093235694E-2</v>
      </c>
      <c r="AJ5" s="38" cm="1">
        <f t="array" aca="1" ref="AJ5" ca="1">TREND($K5:$P5,$K$1:$P$1,AJ$1)</f>
        <v>1.3247330929305301E-2</v>
      </c>
    </row>
    <row r="6" spans="1:36">
      <c r="A6" t="s">
        <v>16</v>
      </c>
      <c r="B6" s="39" cm="1">
        <f t="array" aca="1" ref="B6" ca="1">INDIRECT(CONCATENATE("'",HLOOKUP(B$1,$B$21:$E$23,3,FALSE),"'!",$B$25,ROW($A6)+5))*About!$A$27</f>
        <v>1.2732871475740069E-2</v>
      </c>
      <c r="C6" s="38">
        <f t="shared" ca="1" si="3"/>
        <v>1.2765025191587898E-2</v>
      </c>
      <c r="D6" s="38">
        <f t="shared" ca="1" si="0"/>
        <v>1.2797178907435727E-2</v>
      </c>
      <c r="E6" s="38">
        <f t="shared" ca="1" si="0"/>
        <v>1.2829332623283554E-2</v>
      </c>
      <c r="F6" s="39" cm="1">
        <f t="array" aca="1" ref="F6" ca="1">INDIRECT(CONCATENATE("'",HLOOKUP(F$1,$B$21:$E$23,3,FALSE),"'!",$B$25,ROW($A6)+5))*About!$A$27</f>
        <v>1.2861486339131383E-2</v>
      </c>
      <c r="G6" s="38">
        <f t="shared" ca="1" si="4"/>
        <v>1.2861486339131383E-2</v>
      </c>
      <c r="H6" s="38">
        <f t="shared" ca="1" si="1"/>
        <v>1.2861486339131383E-2</v>
      </c>
      <c r="I6" s="38">
        <f t="shared" ca="1" si="1"/>
        <v>1.2861486339131383E-2</v>
      </c>
      <c r="J6" s="38">
        <f t="shared" ca="1" si="1"/>
        <v>1.2861486339131383E-2</v>
      </c>
      <c r="K6" s="39" cm="1">
        <f t="array" aca="1" ref="K6" ca="1">INDIRECT(CONCATENATE("'",HLOOKUP(K$1,$B$21:$E$23,3,FALSE),"'!",$B$25,ROW($A6)+5))*About!$A$27</f>
        <v>1.2861486339131383E-2</v>
      </c>
      <c r="L6" s="38">
        <f t="shared" ca="1" si="5"/>
        <v>1.3118716065914011E-2</v>
      </c>
      <c r="M6" s="38">
        <f t="shared" ca="1" si="2"/>
        <v>1.3375945792696639E-2</v>
      </c>
      <c r="N6" s="38">
        <f t="shared" ca="1" si="2"/>
        <v>1.3633175519479266E-2</v>
      </c>
      <c r="O6" s="38">
        <f t="shared" ca="1" si="2"/>
        <v>1.3890405246261894E-2</v>
      </c>
      <c r="P6" s="39" cm="1">
        <f t="array" aca="1" ref="P6" ca="1">INDIRECT(CONCATENATE("'",HLOOKUP(P$1,$B$21:$E$23,3,FALSE),"'!",$B$25,ROW($A6)+5))*About!$A$27</f>
        <v>1.4147634973044523E-2</v>
      </c>
      <c r="Q6" s="38" cm="1">
        <f t="array" aca="1" ref="Q6" ca="1">TREND($K6:$P6,$K$1:$P$1,Q$1)</f>
        <v>1.4404864699827158E-2</v>
      </c>
      <c r="R6" s="38" cm="1">
        <f t="array" aca="1" ref="R6" ca="1">TREND($K6:$P6,$K$1:$P$1,R$1)</f>
        <v>1.4662094426609817E-2</v>
      </c>
      <c r="S6" s="38" cm="1">
        <f t="array" aca="1" ref="S6" ca="1">TREND($K6:$P6,$K$1:$P$1,S$1)</f>
        <v>1.4919324153392366E-2</v>
      </c>
      <c r="T6" s="38" cm="1">
        <f t="array" aca="1" ref="T6" ca="1">TREND($K6:$P6,$K$1:$P$1,T$1)</f>
        <v>1.5176553880175025E-2</v>
      </c>
      <c r="U6" s="38" cm="1">
        <f t="array" aca="1" ref="U6" ca="1">TREND($K6:$P6,$K$1:$P$1,U$1)</f>
        <v>1.5433783606957685E-2</v>
      </c>
      <c r="V6" s="38" cm="1">
        <f t="array" aca="1" ref="V6" ca="1">TREND($K6:$P6,$K$1:$P$1,V$1)</f>
        <v>1.5691013333740234E-2</v>
      </c>
      <c r="W6" s="38" cm="1">
        <f t="array" aca="1" ref="W6" ca="1">TREND($K6:$P6,$K$1:$P$1,W$1)</f>
        <v>1.5948243060522893E-2</v>
      </c>
      <c r="X6" s="38" cm="1">
        <f t="array" aca="1" ref="X6" ca="1">TREND($K6:$P6,$K$1:$P$1,X$1)</f>
        <v>1.6205472787305553E-2</v>
      </c>
      <c r="Y6" s="38" cm="1">
        <f t="array" aca="1" ref="Y6" ca="1">TREND($K6:$P6,$K$1:$P$1,Y$1)</f>
        <v>1.6462702514088212E-2</v>
      </c>
      <c r="Z6" s="38" cm="1">
        <f t="array" aca="1" ref="Z6" ca="1">TREND($K6:$P6,$K$1:$P$1,Z$1)</f>
        <v>1.6719932240870761E-2</v>
      </c>
      <c r="AA6" s="38" cm="1">
        <f t="array" aca="1" ref="AA6" ca="1">TREND($K6:$P6,$K$1:$P$1,AA$1)</f>
        <v>1.697716196765342E-2</v>
      </c>
      <c r="AB6" s="38" cm="1">
        <f t="array" aca="1" ref="AB6" ca="1">TREND($K6:$P6,$K$1:$P$1,AB$1)</f>
        <v>1.723439169443608E-2</v>
      </c>
      <c r="AC6" s="38" cm="1">
        <f t="array" aca="1" ref="AC6" ca="1">TREND($K6:$P6,$K$1:$P$1,AC$1)</f>
        <v>1.7491621421218628E-2</v>
      </c>
      <c r="AD6" s="38" cm="1">
        <f t="array" aca="1" ref="AD6" ca="1">TREND($K6:$P6,$K$1:$P$1,AD$1)</f>
        <v>1.7748851148001288E-2</v>
      </c>
      <c r="AE6" s="38" cm="1">
        <f t="array" aca="1" ref="AE6" ca="1">TREND($K6:$P6,$K$1:$P$1,AE$1)</f>
        <v>1.8006080874783947E-2</v>
      </c>
      <c r="AF6" s="38" cm="1">
        <f t="array" aca="1" ref="AF6" ca="1">TREND($K6:$P6,$K$1:$P$1,AF$1)</f>
        <v>1.8263310601566607E-2</v>
      </c>
      <c r="AG6" s="38" cm="1">
        <f t="array" aca="1" ref="AG6" ca="1">TREND($K6:$P6,$K$1:$P$1,AG$1)</f>
        <v>1.8520540328349155E-2</v>
      </c>
      <c r="AH6" s="38" cm="1">
        <f t="array" aca="1" ref="AH6" ca="1">TREND($K6:$P6,$K$1:$P$1,AH$1)</f>
        <v>1.8777770055131815E-2</v>
      </c>
      <c r="AI6" s="38" cm="1">
        <f t="array" aca="1" ref="AI6" ca="1">TREND($K6:$P6,$K$1:$P$1,AI$1)</f>
        <v>1.9034999781914475E-2</v>
      </c>
      <c r="AJ6" s="38" cm="1">
        <f t="array" aca="1" ref="AJ6" ca="1">TREND($K6:$P6,$K$1:$P$1,AJ$1)</f>
        <v>1.9292229508697023E-2</v>
      </c>
    </row>
    <row r="7" spans="1:36">
      <c r="A7" t="s">
        <v>162</v>
      </c>
      <c r="B7" s="39" cm="1">
        <f t="array" aca="1" ref="B7" ca="1">INDIRECT(CONCATENATE("'",HLOOKUP(B$1,$B$21:$E$23,3,FALSE),"'!",$B$25,ROW($A7)+5))*About!$A$27</f>
        <v>0.38584459017394146</v>
      </c>
      <c r="C7" s="38">
        <f t="shared" ca="1" si="3"/>
        <v>0.38584459017394146</v>
      </c>
      <c r="D7" s="38">
        <f t="shared" ca="1" si="0"/>
        <v>0.38584459017394146</v>
      </c>
      <c r="E7" s="38">
        <f t="shared" ca="1" si="0"/>
        <v>0.38584459017394146</v>
      </c>
      <c r="F7" s="39" cm="1">
        <f t="array" aca="1" ref="F7" ca="1">INDIRECT(CONCATENATE("'",HLOOKUP(F$1,$B$21:$E$23,3,FALSE),"'!",$B$25,ROW($A7)+5))*About!$A$27</f>
        <v>0.38584459017394146</v>
      </c>
      <c r="G7" s="38">
        <f t="shared" ca="1" si="4"/>
        <v>0.38841688744176772</v>
      </c>
      <c r="H7" s="38">
        <f t="shared" ca="1" si="1"/>
        <v>0.39098918470959404</v>
      </c>
      <c r="I7" s="38">
        <f t="shared" ca="1" si="1"/>
        <v>0.3935614819774203</v>
      </c>
      <c r="J7" s="38">
        <f t="shared" ca="1" si="1"/>
        <v>0.39613377924524662</v>
      </c>
      <c r="K7" s="39" cm="1">
        <f t="array" aca="1" ref="K7" ca="1">INDIRECT(CONCATENATE("'",HLOOKUP(K$1,$B$21:$E$23,3,FALSE),"'!",$B$25,ROW($A7)+5))*About!$A$27</f>
        <v>0.39870607651307288</v>
      </c>
      <c r="L7" s="38">
        <f t="shared" ca="1" si="5"/>
        <v>0.40127837378089914</v>
      </c>
      <c r="M7" s="38">
        <f t="shared" ca="1" si="2"/>
        <v>0.40385067104872541</v>
      </c>
      <c r="N7" s="38">
        <f t="shared" ca="1" si="2"/>
        <v>0.40642296831655172</v>
      </c>
      <c r="O7" s="38">
        <f t="shared" ca="1" si="2"/>
        <v>0.40899526558437799</v>
      </c>
      <c r="P7" s="39" cm="1">
        <f t="array" aca="1" ref="P7" ca="1">INDIRECT(CONCATENATE("'",HLOOKUP(P$1,$B$21:$E$23,3,FALSE),"'!",$B$25,ROW($A7)+5))*About!$A$27</f>
        <v>0.41156756285220425</v>
      </c>
      <c r="Q7" s="38" cm="1">
        <f t="array" aca="1" ref="Q7" ca="1">TREND($K7:$P7,$K$1:$P$1,Q$1)</f>
        <v>0.41413986012003079</v>
      </c>
      <c r="R7" s="38" cm="1">
        <f t="array" aca="1" ref="R7" ca="1">TREND($K7:$P7,$K$1:$P$1,R$1)</f>
        <v>0.41671215738785694</v>
      </c>
      <c r="S7" s="38" cm="1">
        <f t="array" aca="1" ref="S7" ca="1">TREND($K7:$P7,$K$1:$P$1,S$1)</f>
        <v>0.41928445465568309</v>
      </c>
      <c r="T7" s="38" cm="1">
        <f t="array" aca="1" ref="T7" ca="1">TREND($K7:$P7,$K$1:$P$1,T$1)</f>
        <v>0.42185675192350924</v>
      </c>
      <c r="U7" s="38" cm="1">
        <f t="array" aca="1" ref="U7" ca="1">TREND($K7:$P7,$K$1:$P$1,U$1)</f>
        <v>0.42442904919133539</v>
      </c>
      <c r="V7" s="38" cm="1">
        <f t="array" aca="1" ref="V7" ca="1">TREND($K7:$P7,$K$1:$P$1,V$1)</f>
        <v>0.42700134645916155</v>
      </c>
      <c r="W7" s="38" cm="1">
        <f t="array" aca="1" ref="W7" ca="1">TREND($K7:$P7,$K$1:$P$1,W$1)</f>
        <v>0.4295736437269877</v>
      </c>
      <c r="X7" s="38" cm="1">
        <f t="array" aca="1" ref="X7" ca="1">TREND($K7:$P7,$K$1:$P$1,X$1)</f>
        <v>0.43214594099481474</v>
      </c>
      <c r="Y7" s="38" cm="1">
        <f t="array" aca="1" ref="Y7" ca="1">TREND($K7:$P7,$K$1:$P$1,Y$1)</f>
        <v>0.43471823826264089</v>
      </c>
      <c r="Z7" s="38" cm="1">
        <f t="array" aca="1" ref="Z7" ca="1">TREND($K7:$P7,$K$1:$P$1,Z$1)</f>
        <v>0.43729053553046704</v>
      </c>
      <c r="AA7" s="38" cm="1">
        <f t="array" aca="1" ref="AA7" ca="1">TREND($K7:$P7,$K$1:$P$1,AA$1)</f>
        <v>0.43986283279829319</v>
      </c>
      <c r="AB7" s="38" cm="1">
        <f t="array" aca="1" ref="AB7" ca="1">TREND($K7:$P7,$K$1:$P$1,AB$1)</f>
        <v>0.44243513006611934</v>
      </c>
      <c r="AC7" s="38" cm="1">
        <f t="array" aca="1" ref="AC7" ca="1">TREND($K7:$P7,$K$1:$P$1,AC$1)</f>
        <v>0.44500742733394549</v>
      </c>
      <c r="AD7" s="38" cm="1">
        <f t="array" aca="1" ref="AD7" ca="1">TREND($K7:$P7,$K$1:$P$1,AD$1)</f>
        <v>0.44757972460177164</v>
      </c>
      <c r="AE7" s="38" cm="1">
        <f t="array" aca="1" ref="AE7" ca="1">TREND($K7:$P7,$K$1:$P$1,AE$1)</f>
        <v>0.45015202186959868</v>
      </c>
      <c r="AF7" s="38" cm="1">
        <f t="array" aca="1" ref="AF7" ca="1">TREND($K7:$P7,$K$1:$P$1,AF$1)</f>
        <v>0.45272431913742484</v>
      </c>
      <c r="AG7" s="38" cm="1">
        <f t="array" aca="1" ref="AG7" ca="1">TREND($K7:$P7,$K$1:$P$1,AG$1)</f>
        <v>0.45529661640525099</v>
      </c>
      <c r="AH7" s="38" cm="1">
        <f t="array" aca="1" ref="AH7" ca="1">TREND($K7:$P7,$K$1:$P$1,AH$1)</f>
        <v>0.45786891367307714</v>
      </c>
      <c r="AI7" s="38" cm="1">
        <f t="array" aca="1" ref="AI7" ca="1">TREND($K7:$P7,$K$1:$P$1,AI$1)</f>
        <v>0.46044121094090329</v>
      </c>
      <c r="AJ7" s="38" cm="1">
        <f t="array" aca="1" ref="AJ7" ca="1">TREND($K7:$P7,$K$1:$P$1,AJ$1)</f>
        <v>0.46301350820872944</v>
      </c>
    </row>
    <row r="8" spans="1:36">
      <c r="A8" t="s">
        <v>17</v>
      </c>
      <c r="B8" s="39" cm="1">
        <f t="array" aca="1" ref="B8" ca="1">INDIRECT(CONCATENATE("'",HLOOKUP(B$1,$B$21:$E$23,3,FALSE),"'!",$B$25,ROW($A8)+5))*About!$A$27</f>
        <v>6.559358032957005E-2</v>
      </c>
      <c r="C8" s="38">
        <f t="shared" ca="1" si="3"/>
        <v>6.5915117488048333E-2</v>
      </c>
      <c r="D8" s="38">
        <f t="shared" ca="1" si="0"/>
        <v>6.6236654646526616E-2</v>
      </c>
      <c r="E8" s="38">
        <f t="shared" ca="1" si="0"/>
        <v>6.6558191805004913E-2</v>
      </c>
      <c r="F8" s="39" cm="1">
        <f t="array" aca="1" ref="F8" ca="1">INDIRECT(CONCATENATE("'",HLOOKUP(F$1,$B$21:$E$23,3,FALSE),"'!",$B$25,ROW($A8)+5))*About!$A$27</f>
        <v>6.6879728963483195E-2</v>
      </c>
      <c r="G8" s="38">
        <f t="shared" ca="1" si="4"/>
        <v>6.7136958690265827E-2</v>
      </c>
      <c r="H8" s="38">
        <f t="shared" ca="1" si="1"/>
        <v>6.7394188417048445E-2</v>
      </c>
      <c r="I8" s="38">
        <f t="shared" ca="1" si="1"/>
        <v>6.7651418143831077E-2</v>
      </c>
      <c r="J8" s="38">
        <f t="shared" ca="1" si="1"/>
        <v>6.7908647870613695E-2</v>
      </c>
      <c r="K8" s="39" cm="1">
        <f t="array" aca="1" ref="K8" ca="1">INDIRECT(CONCATENATE("'",HLOOKUP(K$1,$B$21:$E$23,3,FALSE),"'!",$B$25,ROW($A8)+5))*About!$A$27</f>
        <v>6.8165877597396327E-2</v>
      </c>
      <c r="L8" s="38">
        <f t="shared" ca="1" si="5"/>
        <v>6.8423107324178958E-2</v>
      </c>
      <c r="M8" s="38">
        <f t="shared" ca="1" si="2"/>
        <v>6.868033705096159E-2</v>
      </c>
      <c r="N8" s="38">
        <f t="shared" ca="1" si="2"/>
        <v>6.8937566777744208E-2</v>
      </c>
      <c r="O8" s="38">
        <f t="shared" ca="1" si="2"/>
        <v>6.919479650452684E-2</v>
      </c>
      <c r="P8" s="39" cm="1">
        <f t="array" aca="1" ref="P8" ca="1">INDIRECT(CONCATENATE("'",HLOOKUP(P$1,$B$21:$E$23,3,FALSE),"'!",$B$25,ROW($A8)+5))*About!$A$27</f>
        <v>6.9452026231309472E-2</v>
      </c>
      <c r="Q8" s="38" cm="1">
        <f t="array" aca="1" ref="Q8" ca="1">TREND($K8:$P8,$K$1:$P$1,Q$1)</f>
        <v>6.9709255958092076E-2</v>
      </c>
      <c r="R8" s="38" cm="1">
        <f t="array" aca="1" ref="R8" ca="1">TREND($K8:$P8,$K$1:$P$1,R$1)</f>
        <v>6.9966485684874735E-2</v>
      </c>
      <c r="S8" s="38" cm="1">
        <f t="array" aca="1" ref="S8" ca="1">TREND($K8:$P8,$K$1:$P$1,S$1)</f>
        <v>7.0223715411657284E-2</v>
      </c>
      <c r="T8" s="38" cm="1">
        <f t="array" aca="1" ref="T8" ca="1">TREND($K8:$P8,$K$1:$P$1,T$1)</f>
        <v>7.0480945138439943E-2</v>
      </c>
      <c r="U8" s="38" cm="1">
        <f t="array" aca="1" ref="U8" ca="1">TREND($K8:$P8,$K$1:$P$1,U$1)</f>
        <v>7.0738174865222603E-2</v>
      </c>
      <c r="V8" s="38" cm="1">
        <f t="array" aca="1" ref="V8" ca="1">TREND($K8:$P8,$K$1:$P$1,V$1)</f>
        <v>7.0995404592005151E-2</v>
      </c>
      <c r="W8" s="38" cm="1">
        <f t="array" aca="1" ref="W8" ca="1">TREND($K8:$P8,$K$1:$P$1,W$1)</f>
        <v>7.1252634318787811E-2</v>
      </c>
      <c r="X8" s="38" cm="1">
        <f t="array" aca="1" ref="X8" ca="1">TREND($K8:$P8,$K$1:$P$1,X$1)</f>
        <v>7.150986404557047E-2</v>
      </c>
      <c r="Y8" s="38" cm="1">
        <f t="array" aca="1" ref="Y8" ca="1">TREND($K8:$P8,$K$1:$P$1,Y$1)</f>
        <v>7.176709377235313E-2</v>
      </c>
      <c r="Z8" s="38" cm="1">
        <f t="array" aca="1" ref="Z8" ca="1">TREND($K8:$P8,$K$1:$P$1,Z$1)</f>
        <v>7.2024323499135678E-2</v>
      </c>
      <c r="AA8" s="38" cm="1">
        <f t="array" aca="1" ref="AA8" ca="1">TREND($K8:$P8,$K$1:$P$1,AA$1)</f>
        <v>7.2281553225918338E-2</v>
      </c>
      <c r="AB8" s="38" cm="1">
        <f t="array" aca="1" ref="AB8" ca="1">TREND($K8:$P8,$K$1:$P$1,AB$1)</f>
        <v>7.2538782952700998E-2</v>
      </c>
      <c r="AC8" s="38" cm="1">
        <f t="array" aca="1" ref="AC8" ca="1">TREND($K8:$P8,$K$1:$P$1,AC$1)</f>
        <v>7.2796012679483546E-2</v>
      </c>
      <c r="AD8" s="38" cm="1">
        <f t="array" aca="1" ref="AD8" ca="1">TREND($K8:$P8,$K$1:$P$1,AD$1)</f>
        <v>7.3053242406266206E-2</v>
      </c>
      <c r="AE8" s="38" cm="1">
        <f t="array" aca="1" ref="AE8" ca="1">TREND($K8:$P8,$K$1:$P$1,AE$1)</f>
        <v>7.3310472133048865E-2</v>
      </c>
      <c r="AF8" s="38" cm="1">
        <f t="array" aca="1" ref="AF8" ca="1">TREND($K8:$P8,$K$1:$P$1,AF$1)</f>
        <v>7.3567701859831525E-2</v>
      </c>
      <c r="AG8" s="38" cm="1">
        <f t="array" aca="1" ref="AG8" ca="1">TREND($K8:$P8,$K$1:$P$1,AG$1)</f>
        <v>7.3824931586614073E-2</v>
      </c>
      <c r="AH8" s="38" cm="1">
        <f t="array" aca="1" ref="AH8" ca="1">TREND($K8:$P8,$K$1:$P$1,AH$1)</f>
        <v>7.4082161313396733E-2</v>
      </c>
      <c r="AI8" s="38" cm="1">
        <f t="array" aca="1" ref="AI8" ca="1">TREND($K8:$P8,$K$1:$P$1,AI$1)</f>
        <v>7.4339391040179392E-2</v>
      </c>
      <c r="AJ8" s="38" cm="1">
        <f t="array" aca="1" ref="AJ8" ca="1">TREND($K8:$P8,$K$1:$P$1,AJ$1)</f>
        <v>7.4596620766961941E-2</v>
      </c>
    </row>
    <row r="9" spans="1:36">
      <c r="A9" t="s">
        <v>18</v>
      </c>
      <c r="B9" s="39" cm="1">
        <f t="array" aca="1" ref="B9" ca="1">INDIRECT(CONCATENATE("'",HLOOKUP(B$1,$B$21:$E$23,3,FALSE),"'!",$B$25,ROW($A9)+5))*About!$A$27</f>
        <v>1.5433783606957659E-2</v>
      </c>
      <c r="C9" s="38">
        <f t="shared" ca="1" si="3"/>
        <v>1.5433783606957659E-2</v>
      </c>
      <c r="D9" s="38">
        <f t="shared" ca="1" si="0"/>
        <v>1.5433783606957659E-2</v>
      </c>
      <c r="E9" s="38">
        <f t="shared" ca="1" si="0"/>
        <v>1.5433783606957659E-2</v>
      </c>
      <c r="F9" s="39" cm="1">
        <f t="array" aca="1" ref="F9" ca="1">INDIRECT(CONCATENATE("'",HLOOKUP(F$1,$B$21:$E$23,3,FALSE),"'!",$B$25,ROW($A9)+5))*About!$A$27</f>
        <v>1.5433783606957659E-2</v>
      </c>
      <c r="G9" s="38">
        <f t="shared" ca="1" si="4"/>
        <v>1.5433783606957659E-2</v>
      </c>
      <c r="H9" s="38">
        <f t="shared" ca="1" si="1"/>
        <v>1.5433783606957659E-2</v>
      </c>
      <c r="I9" s="38">
        <f t="shared" ca="1" si="1"/>
        <v>1.5433783606957659E-2</v>
      </c>
      <c r="J9" s="38">
        <f t="shared" ca="1" si="1"/>
        <v>1.5433783606957659E-2</v>
      </c>
      <c r="K9" s="39" cm="1">
        <f t="array" aca="1" ref="K9" ca="1">INDIRECT(CONCATENATE("'",HLOOKUP(K$1,$B$21:$E$23,3,FALSE),"'!",$B$25,ROW($A9)+5))*About!$A$27</f>
        <v>1.5433783606957659E-2</v>
      </c>
      <c r="L9" s="38">
        <f t="shared" ca="1" si="5"/>
        <v>1.5691013333740286E-2</v>
      </c>
      <c r="M9" s="38">
        <f t="shared" ca="1" si="2"/>
        <v>1.5948243060522914E-2</v>
      </c>
      <c r="N9" s="38">
        <f t="shared" ca="1" si="2"/>
        <v>1.6205472787305542E-2</v>
      </c>
      <c r="O9" s="38">
        <f t="shared" ca="1" si="2"/>
        <v>1.6462702514088171E-2</v>
      </c>
      <c r="P9" s="39" cm="1">
        <f t="array" aca="1" ref="P9" ca="1">INDIRECT(CONCATENATE("'",HLOOKUP(P$1,$B$21:$E$23,3,FALSE),"'!",$B$25,ROW($A9)+5))*About!$A$27</f>
        <v>1.6719932240870799E-2</v>
      </c>
      <c r="Q9" s="38" cm="1">
        <f t="array" aca="1" ref="Q9" ca="1">TREND($K9:$P9,$K$1:$P$1,Q$1)</f>
        <v>1.697716196765342E-2</v>
      </c>
      <c r="R9" s="38" cm="1">
        <f t="array" aca="1" ref="R9" ca="1">TREND($K9:$P9,$K$1:$P$1,R$1)</f>
        <v>1.723439169443608E-2</v>
      </c>
      <c r="S9" s="38" cm="1">
        <f t="array" aca="1" ref="S9" ca="1">TREND($K9:$P9,$K$1:$P$1,S$1)</f>
        <v>1.7491621421218628E-2</v>
      </c>
      <c r="T9" s="38" cm="1">
        <f t="array" aca="1" ref="T9" ca="1">TREND($K9:$P9,$K$1:$P$1,T$1)</f>
        <v>1.7748851148001288E-2</v>
      </c>
      <c r="U9" s="38" cm="1">
        <f t="array" aca="1" ref="U9" ca="1">TREND($K9:$P9,$K$1:$P$1,U$1)</f>
        <v>1.8006080874783947E-2</v>
      </c>
      <c r="V9" s="38" cm="1">
        <f t="array" aca="1" ref="V9" ca="1">TREND($K9:$P9,$K$1:$P$1,V$1)</f>
        <v>1.8263310601566496E-2</v>
      </c>
      <c r="W9" s="38" cm="1">
        <f t="array" aca="1" ref="W9" ca="1">TREND($K9:$P9,$K$1:$P$1,W$1)</f>
        <v>1.8520540328349155E-2</v>
      </c>
      <c r="X9" s="38" cm="1">
        <f t="array" aca="1" ref="X9" ca="1">TREND($K9:$P9,$K$1:$P$1,X$1)</f>
        <v>1.8777770055131815E-2</v>
      </c>
      <c r="Y9" s="38" cm="1">
        <f t="array" aca="1" ref="Y9" ca="1">TREND($K9:$P9,$K$1:$P$1,Y$1)</f>
        <v>1.9034999781914475E-2</v>
      </c>
      <c r="Z9" s="38" cm="1">
        <f t="array" aca="1" ref="Z9" ca="1">TREND($K9:$P9,$K$1:$P$1,Z$1)</f>
        <v>1.9292229508697023E-2</v>
      </c>
      <c r="AA9" s="38" cm="1">
        <f t="array" aca="1" ref="AA9" ca="1">TREND($K9:$P9,$K$1:$P$1,AA$1)</f>
        <v>1.9549459235479683E-2</v>
      </c>
      <c r="AB9" s="38" cm="1">
        <f t="array" aca="1" ref="AB9" ca="1">TREND($K9:$P9,$K$1:$P$1,AB$1)</f>
        <v>1.9806688962262342E-2</v>
      </c>
      <c r="AC9" s="38" cm="1">
        <f t="array" aca="1" ref="AC9" ca="1">TREND($K9:$P9,$K$1:$P$1,AC$1)</f>
        <v>2.0063918689044891E-2</v>
      </c>
      <c r="AD9" s="38" cm="1">
        <f t="array" aca="1" ref="AD9" ca="1">TREND($K9:$P9,$K$1:$P$1,AD$1)</f>
        <v>2.032114841582755E-2</v>
      </c>
      <c r="AE9" s="38" cm="1">
        <f t="array" aca="1" ref="AE9" ca="1">TREND($K9:$P9,$K$1:$P$1,AE$1)</f>
        <v>2.057837814261021E-2</v>
      </c>
      <c r="AF9" s="38" cm="1">
        <f t="array" aca="1" ref="AF9" ca="1">TREND($K9:$P9,$K$1:$P$1,AF$1)</f>
        <v>2.0835607869392869E-2</v>
      </c>
      <c r="AG9" s="38" cm="1">
        <f t="array" aca="1" ref="AG9" ca="1">TREND($K9:$P9,$K$1:$P$1,AG$1)</f>
        <v>2.1092837596175418E-2</v>
      </c>
      <c r="AH9" s="38" cm="1">
        <f t="array" aca="1" ref="AH9" ca="1">TREND($K9:$P9,$K$1:$P$1,AH$1)</f>
        <v>2.1350067322958077E-2</v>
      </c>
      <c r="AI9" s="38" cm="1">
        <f t="array" aca="1" ref="AI9" ca="1">TREND($K9:$P9,$K$1:$P$1,AI$1)</f>
        <v>2.1607297049740737E-2</v>
      </c>
      <c r="AJ9" s="38" cm="1">
        <f t="array" aca="1" ref="AJ9" ca="1">TREND($K9:$P9,$K$1:$P$1,AJ$1)</f>
        <v>2.1864526776523285E-2</v>
      </c>
    </row>
    <row r="10" spans="1:36">
      <c r="A10" t="s">
        <v>19</v>
      </c>
      <c r="B10" s="39" cm="1">
        <f t="array" aca="1" ref="B10" ca="1">INDIRECT(CONCATENATE("'",HLOOKUP(B$1,$B$21:$E$23,3,FALSE),"'!",$B$25,ROW($A10)+5))*About!$A$27</f>
        <v>1.1703952568609559E-4</v>
      </c>
      <c r="C10" s="38">
        <f t="shared" ca="1" si="3"/>
        <v>1.1929028579544358E-4</v>
      </c>
      <c r="D10" s="38">
        <f t="shared" ca="1" si="0"/>
        <v>1.2154104590479157E-4</v>
      </c>
      <c r="E10" s="38">
        <f t="shared" ca="1" si="0"/>
        <v>1.2379180601413954E-4</v>
      </c>
      <c r="F10" s="39" cm="1">
        <f t="array" aca="1" ref="F10" ca="1">INDIRECT(CONCATENATE("'",HLOOKUP(F$1,$B$21:$E$23,3,FALSE),"'!",$B$25,ROW($A10)+5))*About!$A$27</f>
        <v>1.2604256612348754E-4</v>
      </c>
      <c r="G10" s="38">
        <f t="shared" ca="1" si="4"/>
        <v>1.2912932284487908E-4</v>
      </c>
      <c r="H10" s="38">
        <f t="shared" ca="1" si="1"/>
        <v>1.3221607956627061E-4</v>
      </c>
      <c r="I10" s="38">
        <f t="shared" ca="1" si="1"/>
        <v>1.3530283628766213E-4</v>
      </c>
      <c r="J10" s="38">
        <f t="shared" ca="1" si="1"/>
        <v>1.3838959300905367E-4</v>
      </c>
      <c r="K10" s="39" cm="1">
        <f t="array" aca="1" ref="K10" ca="1">INDIRECT(CONCATENATE("'",HLOOKUP(K$1,$B$21:$E$23,3,FALSE),"'!",$B$25,ROW($A10)+5))*About!$A$27</f>
        <v>1.414763497304452E-4</v>
      </c>
      <c r="L10" s="38">
        <f t="shared" ca="1" si="5"/>
        <v>1.4404864699827147E-4</v>
      </c>
      <c r="M10" s="38">
        <f t="shared" ca="1" si="2"/>
        <v>1.4662094426609777E-4</v>
      </c>
      <c r="N10" s="38">
        <f t="shared" ca="1" si="2"/>
        <v>1.4919324153392404E-4</v>
      </c>
      <c r="O10" s="38">
        <f t="shared" ca="1" si="2"/>
        <v>1.5176553880175034E-4</v>
      </c>
      <c r="P10" s="39" cm="1">
        <f t="array" aca="1" ref="P10" ca="1">INDIRECT(CONCATENATE("'",HLOOKUP(P$1,$B$21:$E$23,3,FALSE),"'!",$B$25,ROW($A10)+5))*About!$A$27</f>
        <v>1.543378360695766E-4</v>
      </c>
      <c r="Q10" s="38" cm="1">
        <f t="array" aca="1" ref="Q10" ca="1">TREND($K10:$P10,$K$1:$P$1,Q$1)</f>
        <v>1.5691013333740244E-4</v>
      </c>
      <c r="R10" s="38" cm="1">
        <f t="array" aca="1" ref="R10" ca="1">TREND($K10:$P10,$K$1:$P$1,R$1)</f>
        <v>1.5948243060522841E-4</v>
      </c>
      <c r="S10" s="38" cm="1">
        <f t="array" aca="1" ref="S10" ca="1">TREND($K10:$P10,$K$1:$P$1,S$1)</f>
        <v>1.6205472787305525E-4</v>
      </c>
      <c r="T10" s="38" cm="1">
        <f t="array" aca="1" ref="T10" ca="1">TREND($K10:$P10,$K$1:$P$1,T$1)</f>
        <v>1.6462702514088122E-4</v>
      </c>
      <c r="U10" s="38" cm="1">
        <f t="array" aca="1" ref="U10" ca="1">TREND($K10:$P10,$K$1:$P$1,U$1)</f>
        <v>1.6719932240870719E-4</v>
      </c>
      <c r="V10" s="38" cm="1">
        <f t="array" aca="1" ref="V10" ca="1">TREND($K10:$P10,$K$1:$P$1,V$1)</f>
        <v>1.6977161967653403E-4</v>
      </c>
      <c r="W10" s="38" cm="1">
        <f t="array" aca="1" ref="W10" ca="1">TREND($K10:$P10,$K$1:$P$1,W$1)</f>
        <v>1.7234391694436E-4</v>
      </c>
      <c r="X10" s="38" cm="1">
        <f t="array" aca="1" ref="X10" ca="1">TREND($K10:$P10,$K$1:$P$1,X$1)</f>
        <v>1.7491621421218597E-4</v>
      </c>
      <c r="Y10" s="38" cm="1">
        <f t="array" aca="1" ref="Y10" ca="1">TREND($K10:$P10,$K$1:$P$1,Y$1)</f>
        <v>1.7748851148001281E-4</v>
      </c>
      <c r="Z10" s="38" cm="1">
        <f t="array" aca="1" ref="Z10" ca="1">TREND($K10:$P10,$K$1:$P$1,Z$1)</f>
        <v>1.8006080874783878E-4</v>
      </c>
      <c r="AA10" s="38" cm="1">
        <f t="array" aca="1" ref="AA10" ca="1">TREND($K10:$P10,$K$1:$P$1,AA$1)</f>
        <v>1.8263310601566475E-4</v>
      </c>
      <c r="AB10" s="38" cm="1">
        <f t="array" aca="1" ref="AB10" ca="1">TREND($K10:$P10,$K$1:$P$1,AB$1)</f>
        <v>1.8520540328349159E-4</v>
      </c>
      <c r="AC10" s="38" cm="1">
        <f t="array" aca="1" ref="AC10" ca="1">TREND($K10:$P10,$K$1:$P$1,AC$1)</f>
        <v>1.8777770055131756E-4</v>
      </c>
      <c r="AD10" s="38" cm="1">
        <f t="array" aca="1" ref="AD10" ca="1">TREND($K10:$P10,$K$1:$P$1,AD$1)</f>
        <v>1.903499978191444E-4</v>
      </c>
      <c r="AE10" s="38" cm="1">
        <f t="array" aca="1" ref="AE10" ca="1">TREND($K10:$P10,$K$1:$P$1,AE$1)</f>
        <v>1.9292229508697037E-4</v>
      </c>
      <c r="AF10" s="38" cm="1">
        <f t="array" aca="1" ref="AF10" ca="1">TREND($K10:$P10,$K$1:$P$1,AF$1)</f>
        <v>1.9549459235479634E-4</v>
      </c>
      <c r="AG10" s="38" cm="1">
        <f t="array" aca="1" ref="AG10" ca="1">TREND($K10:$P10,$K$1:$P$1,AG$1)</f>
        <v>1.9806688962262318E-4</v>
      </c>
      <c r="AH10" s="38" cm="1">
        <f t="array" aca="1" ref="AH10" ca="1">TREND($K10:$P10,$K$1:$P$1,AH$1)</f>
        <v>2.0063918689044915E-4</v>
      </c>
      <c r="AI10" s="38" cm="1">
        <f t="array" aca="1" ref="AI10" ca="1">TREND($K10:$P10,$K$1:$P$1,AI$1)</f>
        <v>2.0321148415827512E-4</v>
      </c>
      <c r="AJ10" s="38" cm="1">
        <f t="array" aca="1" ref="AJ10" ca="1">TREND($K10:$P10,$K$1:$P$1,AJ$1)</f>
        <v>2.0578378142610196E-4</v>
      </c>
    </row>
    <row r="11" spans="1:36">
      <c r="A11" t="s">
        <v>20</v>
      </c>
      <c r="B11" s="39" cm="1">
        <f t="array" aca="1" ref="B11" ca="1">INDIRECT(CONCATENATE("'",HLOOKUP(B$1,$B$21:$E$23,3,FALSE),"'!",$B$25,ROW($A11)+5))*About!$A$27</f>
        <v>1.1060878251652989E-4</v>
      </c>
      <c r="C11" s="38">
        <f t="shared" ca="1" si="3"/>
        <v>1.1318107978435616E-4</v>
      </c>
      <c r="D11" s="38">
        <f t="shared" ca="1" si="0"/>
        <v>1.1575337705218245E-4</v>
      </c>
      <c r="E11" s="38">
        <f t="shared" ca="1" si="0"/>
        <v>1.1832567432000873E-4</v>
      </c>
      <c r="F11" s="39" cm="1">
        <f t="array" aca="1" ref="F11" ca="1">INDIRECT(CONCATENATE("'",HLOOKUP(F$1,$B$21:$E$23,3,FALSE),"'!",$B$25,ROW($A11)+5))*About!$A$27</f>
        <v>1.20897971587835E-4</v>
      </c>
      <c r="G11" s="38">
        <f t="shared" ca="1" si="4"/>
        <v>1.2501364721635705E-4</v>
      </c>
      <c r="H11" s="38">
        <f t="shared" ca="1" si="1"/>
        <v>1.2912932284487908E-4</v>
      </c>
      <c r="I11" s="38">
        <f t="shared" ca="1" si="1"/>
        <v>1.3324499847340113E-4</v>
      </c>
      <c r="J11" s="38">
        <f t="shared" ca="1" si="1"/>
        <v>1.3736067410192315E-4</v>
      </c>
      <c r="K11" s="39" cm="1">
        <f t="array" aca="1" ref="K11" ca="1">INDIRECT(CONCATENATE("'",HLOOKUP(K$1,$B$21:$E$23,3,FALSE),"'!",$B$25,ROW($A11)+5))*About!$A$27</f>
        <v>1.414763497304452E-4</v>
      </c>
      <c r="L11" s="38">
        <f t="shared" ca="1" si="5"/>
        <v>1.4404864699827147E-4</v>
      </c>
      <c r="M11" s="38">
        <f t="shared" ca="1" si="2"/>
        <v>1.4662094426609777E-4</v>
      </c>
      <c r="N11" s="38">
        <f t="shared" ca="1" si="2"/>
        <v>1.4919324153392404E-4</v>
      </c>
      <c r="O11" s="38">
        <f t="shared" ca="1" si="2"/>
        <v>1.5176553880175034E-4</v>
      </c>
      <c r="P11" s="39" cm="1">
        <f t="array" aca="1" ref="P11" ca="1">INDIRECT(CONCATENATE("'",HLOOKUP(P$1,$B$21:$E$23,3,FALSE),"'!",$B$25,ROW($A11)+5))*About!$A$27</f>
        <v>1.543378360695766E-4</v>
      </c>
      <c r="Q11" s="38" cm="1">
        <f t="array" aca="1" ref="Q11" ca="1">TREND($K11:$P11,$K$1:$P$1,Q$1)</f>
        <v>1.5691013333740244E-4</v>
      </c>
      <c r="R11" s="38" cm="1">
        <f t="array" aca="1" ref="R11" ca="1">TREND($K11:$P11,$K$1:$P$1,R$1)</f>
        <v>1.5948243060522841E-4</v>
      </c>
      <c r="S11" s="38" cm="1">
        <f t="array" aca="1" ref="S11" ca="1">TREND($K11:$P11,$K$1:$P$1,S$1)</f>
        <v>1.6205472787305525E-4</v>
      </c>
      <c r="T11" s="38" cm="1">
        <f t="array" aca="1" ref="T11" ca="1">TREND($K11:$P11,$K$1:$P$1,T$1)</f>
        <v>1.6462702514088122E-4</v>
      </c>
      <c r="U11" s="38" cm="1">
        <f t="array" aca="1" ref="U11" ca="1">TREND($K11:$P11,$K$1:$P$1,U$1)</f>
        <v>1.6719932240870719E-4</v>
      </c>
      <c r="V11" s="38" cm="1">
        <f t="array" aca="1" ref="V11" ca="1">TREND($K11:$P11,$K$1:$P$1,V$1)</f>
        <v>1.6977161967653403E-4</v>
      </c>
      <c r="W11" s="38" cm="1">
        <f t="array" aca="1" ref="W11" ca="1">TREND($K11:$P11,$K$1:$P$1,W$1)</f>
        <v>1.7234391694436E-4</v>
      </c>
      <c r="X11" s="38" cm="1">
        <f t="array" aca="1" ref="X11" ca="1">TREND($K11:$P11,$K$1:$P$1,X$1)</f>
        <v>1.7491621421218597E-4</v>
      </c>
      <c r="Y11" s="38" cm="1">
        <f t="array" aca="1" ref="Y11" ca="1">TREND($K11:$P11,$K$1:$P$1,Y$1)</f>
        <v>1.7748851148001281E-4</v>
      </c>
      <c r="Z11" s="38" cm="1">
        <f t="array" aca="1" ref="Z11" ca="1">TREND($K11:$P11,$K$1:$P$1,Z$1)</f>
        <v>1.8006080874783878E-4</v>
      </c>
      <c r="AA11" s="38" cm="1">
        <f t="array" aca="1" ref="AA11" ca="1">TREND($K11:$P11,$K$1:$P$1,AA$1)</f>
        <v>1.8263310601566475E-4</v>
      </c>
      <c r="AB11" s="38" cm="1">
        <f t="array" aca="1" ref="AB11" ca="1">TREND($K11:$P11,$K$1:$P$1,AB$1)</f>
        <v>1.8520540328349159E-4</v>
      </c>
      <c r="AC11" s="38" cm="1">
        <f t="array" aca="1" ref="AC11" ca="1">TREND($K11:$P11,$K$1:$P$1,AC$1)</f>
        <v>1.8777770055131756E-4</v>
      </c>
      <c r="AD11" s="38" cm="1">
        <f t="array" aca="1" ref="AD11" ca="1">TREND($K11:$P11,$K$1:$P$1,AD$1)</f>
        <v>1.903499978191444E-4</v>
      </c>
      <c r="AE11" s="38" cm="1">
        <f t="array" aca="1" ref="AE11" ca="1">TREND($K11:$P11,$K$1:$P$1,AE$1)</f>
        <v>1.9292229508697037E-4</v>
      </c>
      <c r="AF11" s="38" cm="1">
        <f t="array" aca="1" ref="AF11" ca="1">TREND($K11:$P11,$K$1:$P$1,AF$1)</f>
        <v>1.9549459235479634E-4</v>
      </c>
      <c r="AG11" s="38" cm="1">
        <f t="array" aca="1" ref="AG11" ca="1">TREND($K11:$P11,$K$1:$P$1,AG$1)</f>
        <v>1.9806688962262318E-4</v>
      </c>
      <c r="AH11" s="38" cm="1">
        <f t="array" aca="1" ref="AH11" ca="1">TREND($K11:$P11,$K$1:$P$1,AH$1)</f>
        <v>2.0063918689044915E-4</v>
      </c>
      <c r="AI11" s="38" cm="1">
        <f t="array" aca="1" ref="AI11" ca="1">TREND($K11:$P11,$K$1:$P$1,AI$1)</f>
        <v>2.0321148415827512E-4</v>
      </c>
      <c r="AJ11" s="38" cm="1">
        <f t="array" aca="1" ref="AJ11" ca="1">TREND($K11:$P11,$K$1:$P$1,AJ$1)</f>
        <v>2.0578378142610196E-4</v>
      </c>
    </row>
    <row r="12" spans="1:36">
      <c r="A12" t="s">
        <v>111</v>
      </c>
      <c r="B12" s="40">
        <f ca="1">SUM(INDIRECT(CONCATENATE("'",HLOOKUP(B$1,$B$21:$E$23,3,FALSE),"'!",$B$25,ROW($A12)+5,":",$B$25,ROW($A12)+6)))*About!$A$27</f>
        <v>5.1317330493134213E-4</v>
      </c>
      <c r="C12" s="38">
        <f t="shared" ca="1" si="3"/>
        <v>5.2378403116112556E-4</v>
      </c>
      <c r="D12" s="38">
        <f t="shared" ca="1" si="0"/>
        <v>5.3439475739090899E-4</v>
      </c>
      <c r="E12" s="38">
        <f t="shared" ca="1" si="0"/>
        <v>5.4500548362069231E-4</v>
      </c>
      <c r="F12" s="40">
        <f ca="1">SUM(INDIRECT(CONCATENATE("'",HLOOKUP(F$1,$B$21:$E$23,3,FALSE),"'!",$B$25,ROW($A12)+5,":",$B$25,ROW($A12)+6)))*About!$A$27</f>
        <v>5.5561620985047574E-4</v>
      </c>
      <c r="G12" s="38">
        <f t="shared" ca="1" si="4"/>
        <v>5.6719154755569402E-4</v>
      </c>
      <c r="H12" s="38">
        <f t="shared" ca="1" si="1"/>
        <v>5.7876688526091219E-4</v>
      </c>
      <c r="I12" s="38">
        <f t="shared" ca="1" si="1"/>
        <v>5.9034222296613047E-4</v>
      </c>
      <c r="J12" s="38">
        <f t="shared" ca="1" si="1"/>
        <v>6.0191756067134864E-4</v>
      </c>
      <c r="K12" s="40">
        <f ca="1">SUM(INDIRECT(CONCATENATE("'",HLOOKUP(K$1,$B$21:$E$23,3,FALSE),"'!",$B$25,ROW($A12)+5,":",$B$25,ROW($A12)+6)))*About!$A$27</f>
        <v>6.1349289837656692E-4</v>
      </c>
      <c r="L12" s="38">
        <f t="shared" ca="1" si="5"/>
        <v>6.2481100635500253E-4</v>
      </c>
      <c r="M12" s="38">
        <f t="shared" ca="1" si="2"/>
        <v>6.3612911433343815E-4</v>
      </c>
      <c r="N12" s="38">
        <f t="shared" ca="1" si="2"/>
        <v>6.4744722231187377E-4</v>
      </c>
      <c r="O12" s="38">
        <f t="shared" ca="1" si="2"/>
        <v>6.5876533029030938E-4</v>
      </c>
      <c r="P12" s="40">
        <f ca="1">SUM(INDIRECT(CONCATENATE("'",HLOOKUP(P$1,$B$21:$E$23,3,FALSE),"'!",$B$25,ROW($A12)+5,":",$B$25,ROW($A12)+6)))*About!$A$27</f>
        <v>6.70083438268745E-4</v>
      </c>
      <c r="Q12" s="38" cm="1">
        <f t="array" aca="1" ref="Q12" ca="1">TREND($K12:$P12,$K$1:$P$1,Q$1)</f>
        <v>6.8140154624718105E-4</v>
      </c>
      <c r="R12" s="38" cm="1">
        <f t="array" aca="1" ref="R12" ca="1">TREND($K12:$P12,$K$1:$P$1,R$1)</f>
        <v>6.9271965422561602E-4</v>
      </c>
      <c r="S12" s="38" cm="1">
        <f t="array" aca="1" ref="S12" ca="1">TREND($K12:$P12,$K$1:$P$1,S$1)</f>
        <v>7.0403776220405098E-4</v>
      </c>
      <c r="T12" s="38" cm="1">
        <f t="array" aca="1" ref="T12" ca="1">TREND($K12:$P12,$K$1:$P$1,T$1)</f>
        <v>7.1535587018248595E-4</v>
      </c>
      <c r="U12" s="38" cm="1">
        <f t="array" aca="1" ref="U12" ca="1">TREND($K12:$P12,$K$1:$P$1,U$1)</f>
        <v>7.2667397816092438E-4</v>
      </c>
      <c r="V12" s="38" cm="1">
        <f t="array" aca="1" ref="V12" ca="1">TREND($K12:$P12,$K$1:$P$1,V$1)</f>
        <v>7.3799208613935935E-4</v>
      </c>
      <c r="W12" s="38" cm="1">
        <f t="array" aca="1" ref="W12" ca="1">TREND($K12:$P12,$K$1:$P$1,W$1)</f>
        <v>7.4931019411779431E-4</v>
      </c>
      <c r="X12" s="38" cm="1">
        <f t="array" aca="1" ref="X12" ca="1">TREND($K12:$P12,$K$1:$P$1,X$1)</f>
        <v>7.6062830209622928E-4</v>
      </c>
      <c r="Y12" s="38" cm="1">
        <f t="array" aca="1" ref="Y12" ca="1">TREND($K12:$P12,$K$1:$P$1,Y$1)</f>
        <v>7.7194641007466425E-4</v>
      </c>
      <c r="Z12" s="38" cm="1">
        <f t="array" aca="1" ref="Z12" ca="1">TREND($K12:$P12,$K$1:$P$1,Z$1)</f>
        <v>7.8326451805309921E-4</v>
      </c>
      <c r="AA12" s="38" cm="1">
        <f t="array" aca="1" ref="AA12" ca="1">TREND($K12:$P12,$K$1:$P$1,AA$1)</f>
        <v>7.9458262603153765E-4</v>
      </c>
      <c r="AB12" s="38" cm="1">
        <f t="array" aca="1" ref="AB12" ca="1">TREND($K12:$P12,$K$1:$P$1,AB$1)</f>
        <v>8.0590073400997261E-4</v>
      </c>
      <c r="AC12" s="38" cm="1">
        <f t="array" aca="1" ref="AC12" ca="1">TREND($K12:$P12,$K$1:$P$1,AC$1)</f>
        <v>8.1721884198840758E-4</v>
      </c>
      <c r="AD12" s="38" cm="1">
        <f t="array" aca="1" ref="AD12" ca="1">TREND($K12:$P12,$K$1:$P$1,AD$1)</f>
        <v>8.2853694996684255E-4</v>
      </c>
      <c r="AE12" s="38" cm="1">
        <f t="array" aca="1" ref="AE12" ca="1">TREND($K12:$P12,$K$1:$P$1,AE$1)</f>
        <v>8.3985505794527751E-4</v>
      </c>
      <c r="AF12" s="38" cm="1">
        <f t="array" aca="1" ref="AF12" ca="1">TREND($K12:$P12,$K$1:$P$1,AF$1)</f>
        <v>8.5117316592371595E-4</v>
      </c>
      <c r="AG12" s="38" cm="1">
        <f t="array" aca="1" ref="AG12" ca="1">TREND($K12:$P12,$K$1:$P$1,AG$1)</f>
        <v>8.6249127390215091E-4</v>
      </c>
      <c r="AH12" s="38" cm="1">
        <f t="array" aca="1" ref="AH12" ca="1">TREND($K12:$P12,$K$1:$P$1,AH$1)</f>
        <v>8.7380938188058588E-4</v>
      </c>
      <c r="AI12" s="38" cm="1">
        <f t="array" aca="1" ref="AI12" ca="1">TREND($K12:$P12,$K$1:$P$1,AI$1)</f>
        <v>8.8512748985902084E-4</v>
      </c>
      <c r="AJ12" s="38" cm="1">
        <f t="array" aca="1" ref="AJ12" ca="1">TREND($K12:$P12,$K$1:$P$1,AJ$1)</f>
        <v>8.9644559783745581E-4</v>
      </c>
    </row>
    <row r="16" spans="1:36">
      <c r="A16" s="22" t="s">
        <v>124</v>
      </c>
      <c r="B16" s="23"/>
      <c r="C16" s="23"/>
      <c r="D16" s="23"/>
    </row>
    <row r="17" spans="1:5">
      <c r="A17" t="s">
        <v>112</v>
      </c>
      <c r="B17" t="str" cm="1">
        <f t="array" aca="1" ref="B17" ca="1">MID(CELL("filename",A17),FIND("]",CELL("filename",A17))+1,255)</f>
        <v>HOIpTP-buildings-PM25</v>
      </c>
    </row>
    <row r="18" spans="1:5">
      <c r="A18" t="s">
        <v>113</v>
      </c>
      <c r="B18" t="str">
        <f ca="1">RIGHT(B17,LEN(B17)-7)</f>
        <v>buildings-PM25</v>
      </c>
    </row>
    <row r="19" spans="1:5">
      <c r="A19" t="s">
        <v>114</v>
      </c>
      <c r="B19" t="str">
        <f ca="1">LEFT(B18,FIND("-",B18)-1)</f>
        <v>buildings</v>
      </c>
    </row>
    <row r="20" spans="1:5">
      <c r="A20" t="s">
        <v>121</v>
      </c>
      <c r="B20" t="str">
        <f ca="1">VLOOKUP($B$19,Mappings!$A$22:$B$26,COLUMN(Mappings!$B$21),FALSE)</f>
        <v>area sources</v>
      </c>
    </row>
    <row r="21" spans="1:5">
      <c r="A21" s="28"/>
      <c r="B21" s="29">
        <v>2016</v>
      </c>
      <c r="C21" s="29">
        <v>2020</v>
      </c>
      <c r="D21" s="29">
        <v>2025</v>
      </c>
      <c r="E21" s="30">
        <v>2030</v>
      </c>
    </row>
    <row r="22" spans="1:5">
      <c r="A22" s="31" t="s">
        <v>129</v>
      </c>
      <c r="B22" s="32">
        <f ca="1">VLOOKUP($B$20,Mappings!$A$3:$E$19,COLUMN(Mappings!B$2),FALSE)</f>
        <v>11</v>
      </c>
      <c r="C22" s="32">
        <f ca="1">VLOOKUP($B$20,Mappings!$A$3:$E$19,COLUMN(Mappings!C$2),FALSE)</f>
        <v>28</v>
      </c>
      <c r="D22" s="32">
        <f ca="1">VLOOKUP($B$20,Mappings!$A$3:$E$19,COLUMN(Mappings!D$2),FALSE)</f>
        <v>45</v>
      </c>
      <c r="E22" s="33">
        <f ca="1">VLOOKUP($B$20,Mappings!$A$3:$E$19,COLUMN(Mappings!E$2),FALSE)</f>
        <v>62</v>
      </c>
    </row>
    <row r="23" spans="1:5">
      <c r="A23" s="34" t="s">
        <v>112</v>
      </c>
      <c r="B23" s="35" t="str">
        <f ca="1">CONCATENATE("Table ",B22)</f>
        <v>Table 11</v>
      </c>
      <c r="C23" s="35" t="str">
        <f ca="1">CONCATENATE("Table ",C22)</f>
        <v>Table 28</v>
      </c>
      <c r="D23" s="35" t="str">
        <f ca="1">CONCATENATE("Table ",D22)</f>
        <v>Table 45</v>
      </c>
      <c r="E23" s="36" t="str">
        <f ca="1">CONCATENATE("Table ",E22)</f>
        <v>Table 62</v>
      </c>
    </row>
    <row r="24" spans="1:5">
      <c r="A24" t="s">
        <v>115</v>
      </c>
      <c r="B24" t="str">
        <f ca="1">REPLACE(B18,1,FIND("-",B18),"")</f>
        <v>PM25</v>
      </c>
    </row>
    <row r="25" spans="1:5">
      <c r="A25" t="s">
        <v>123</v>
      </c>
      <c r="B25" s="2" t="str">
        <f ca="1">VLOOKUP($B$24,Mappings!$A$29:$B$31,COLUMN(Mappings!$B$29),FALSE)</f>
        <v>D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6BAB8-13FD-4F3B-9BA2-4767544296D3}">
  <sheetPr>
    <tabColor theme="4" tint="-0.249977111117893"/>
  </sheetPr>
  <dimension ref="A1:AJ25"/>
  <sheetViews>
    <sheetView workbookViewId="0"/>
  </sheetViews>
  <sheetFormatPr baseColWidth="10" defaultColWidth="8.83203125" defaultRowHeight="15"/>
  <cols>
    <col min="1" max="1" width="33.83203125" customWidth="1"/>
  </cols>
  <sheetData>
    <row r="1" spans="1:36" s="1" customFormat="1" ht="16">
      <c r="A1" s="27" t="s">
        <v>128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t="s">
        <v>7</v>
      </c>
      <c r="B2" s="37" cm="1">
        <f t="array" aca="1" ref="B2" ca="1">INDIRECT(CONCATENATE("'",HLOOKUP(B$1,$B$21:$E$23,3,FALSE),"'!",$B$25,ROW($A2)+3))*About!$A$27</f>
        <v>7.4596620766962019E-5</v>
      </c>
      <c r="C2" s="38">
        <f ca="1">$B2+($F2-$B2)*(C$1-$B$1)/($F$1-$B$1)</f>
        <v>7.5239695083918594E-5</v>
      </c>
      <c r="D2" s="38">
        <f t="shared" ref="D2:E12" ca="1" si="0">$B2+($F2-$B2)*(D$1-$B$1)/($F$1-$B$1)</f>
        <v>7.5882769400875168E-5</v>
      </c>
      <c r="E2" s="38">
        <f t="shared" ca="1" si="0"/>
        <v>7.6525843717831728E-5</v>
      </c>
      <c r="F2" s="37" cm="1">
        <f t="array" aca="1" ref="F2" ca="1">INDIRECT(CONCATENATE("'",HLOOKUP(F$1,$B$21:$E$23,3,FALSE),"'!",$B$25,ROW($A2)+3))*About!$A$27</f>
        <v>7.7168918034788302E-5</v>
      </c>
      <c r="G2" s="38">
        <f ca="1">$F2+($K2-$F2)*(G$1-$F$1)/($K$1-$F$1)</f>
        <v>7.8197836941918815E-5</v>
      </c>
      <c r="H2" s="38">
        <f t="shared" ref="H2:J12" ca="1" si="1">$F2+($K2-$F2)*(H$1-$F$1)/($K$1-$F$1)</f>
        <v>7.9226755849049328E-5</v>
      </c>
      <c r="I2" s="38">
        <f t="shared" ca="1" si="1"/>
        <v>8.0255674756179828E-5</v>
      </c>
      <c r="J2" s="38">
        <f t="shared" ca="1" si="1"/>
        <v>8.1284593663310341E-5</v>
      </c>
      <c r="K2" s="37" cm="1">
        <f t="array" aca="1" ref="K2" ca="1">INDIRECT(CONCATENATE("'",HLOOKUP(K$1,$B$21:$E$23,3,FALSE),"'!",$B$25,ROW($A2)+3))*About!$A$27</f>
        <v>8.2313512570440854E-5</v>
      </c>
      <c r="L2" s="38">
        <f ca="1">$K2+($P2-$K2)*(L$1-$K$1)/($P$1-$K$1)</f>
        <v>8.3342431477571367E-5</v>
      </c>
      <c r="M2" s="38">
        <f t="shared" ref="M2:O12" ca="1" si="2">$K2+($P2-$K2)*(M$1-$K$1)/($P$1-$K$1)</f>
        <v>8.4371350384701866E-5</v>
      </c>
      <c r="N2" s="38">
        <f t="shared" ca="1" si="2"/>
        <v>8.5400269291832379E-5</v>
      </c>
      <c r="O2" s="38">
        <f t="shared" ca="1" si="2"/>
        <v>8.6429188198962879E-5</v>
      </c>
      <c r="P2" s="37" cm="1">
        <f t="array" aca="1" ref="P2" ca="1">INDIRECT(CONCATENATE("'",HLOOKUP(P$1,$B$21:$E$23,3,FALSE),"'!",$B$25,ROW($A2)+3))*About!$A$27</f>
        <v>8.7458107106093392E-5</v>
      </c>
      <c r="Q2" s="38" cm="1">
        <f t="array" aca="1" ref="Q2" ca="1">TREND($K2:$P2,$K$1:$P$1,Q$1)</f>
        <v>8.8487026013224068E-5</v>
      </c>
      <c r="R2" s="38" cm="1">
        <f t="array" aca="1" ref="R2" ca="1">TREND($K2:$P2,$K$1:$P$1,R$1)</f>
        <v>8.9515944920354282E-5</v>
      </c>
      <c r="S2" s="38" cm="1">
        <f t="array" aca="1" ref="S2" ca="1">TREND($K2:$P2,$K$1:$P$1,S$1)</f>
        <v>9.0544863827484931E-5</v>
      </c>
      <c r="T2" s="38" cm="1">
        <f t="array" aca="1" ref="T2" ca="1">TREND($K2:$P2,$K$1:$P$1,T$1)</f>
        <v>9.157378273461558E-5</v>
      </c>
      <c r="U2" s="38" cm="1">
        <f t="array" aca="1" ref="U2" ca="1">TREND($K2:$P2,$K$1:$P$1,U$1)</f>
        <v>9.2602701641745794E-5</v>
      </c>
      <c r="V2" s="38" cm="1">
        <f t="array" aca="1" ref="V2" ca="1">TREND($K2:$P2,$K$1:$P$1,V$1)</f>
        <v>9.3631620548876443E-5</v>
      </c>
      <c r="W2" s="38" cm="1">
        <f t="array" aca="1" ref="W2" ca="1">TREND($K2:$P2,$K$1:$P$1,W$1)</f>
        <v>9.4660539456007092E-5</v>
      </c>
      <c r="X2" s="38" cm="1">
        <f t="array" aca="1" ref="X2" ca="1">TREND($K2:$P2,$K$1:$P$1,X$1)</f>
        <v>9.5689458363137306E-5</v>
      </c>
      <c r="Y2" s="38" cm="1">
        <f t="array" aca="1" ref="Y2" ca="1">TREND($K2:$P2,$K$1:$P$1,Y$1)</f>
        <v>9.6718377270267955E-5</v>
      </c>
      <c r="Z2" s="38" cm="1">
        <f t="array" aca="1" ref="Z2" ca="1">TREND($K2:$P2,$K$1:$P$1,Z$1)</f>
        <v>9.7747296177398604E-5</v>
      </c>
      <c r="AA2" s="38" cm="1">
        <f t="array" aca="1" ref="AA2" ca="1">TREND($K2:$P2,$K$1:$P$1,AA$1)</f>
        <v>9.8776215084528819E-5</v>
      </c>
      <c r="AB2" s="38" cm="1">
        <f t="array" aca="1" ref="AB2" ca="1">TREND($K2:$P2,$K$1:$P$1,AB$1)</f>
        <v>9.9805133991659467E-5</v>
      </c>
      <c r="AC2" s="38" cm="1">
        <f t="array" aca="1" ref="AC2" ca="1">TREND($K2:$P2,$K$1:$P$1,AC$1)</f>
        <v>1.0083405289879012E-4</v>
      </c>
      <c r="AD2" s="38" cm="1">
        <f t="array" aca="1" ref="AD2" ca="1">TREND($K2:$P2,$K$1:$P$1,AD$1)</f>
        <v>1.0186297180592033E-4</v>
      </c>
      <c r="AE2" s="38" cm="1">
        <f t="array" aca="1" ref="AE2" ca="1">TREND($K2:$P2,$K$1:$P$1,AE$1)</f>
        <v>1.0289189071305098E-4</v>
      </c>
      <c r="AF2" s="38" cm="1">
        <f t="array" aca="1" ref="AF2" ca="1">TREND($K2:$P2,$K$1:$P$1,AF$1)</f>
        <v>1.0392080962018163E-4</v>
      </c>
      <c r="AG2" s="38" cm="1">
        <f t="array" aca="1" ref="AG2" ca="1">TREND($K2:$P2,$K$1:$P$1,AG$1)</f>
        <v>1.0494972852731184E-4</v>
      </c>
      <c r="AH2" s="38" cm="1">
        <f t="array" aca="1" ref="AH2" ca="1">TREND($K2:$P2,$K$1:$P$1,AH$1)</f>
        <v>1.0597864743444249E-4</v>
      </c>
      <c r="AI2" s="38" cm="1">
        <f t="array" aca="1" ref="AI2" ca="1">TREND($K2:$P2,$K$1:$P$1,AI$1)</f>
        <v>1.0700756634157314E-4</v>
      </c>
      <c r="AJ2" s="38" cm="1">
        <f t="array" aca="1" ref="AJ2" ca="1">TREND($K2:$P2,$K$1:$P$1,AJ$1)</f>
        <v>1.0803648524870335E-4</v>
      </c>
    </row>
    <row r="3" spans="1:36">
      <c r="A3" t="s">
        <v>13</v>
      </c>
      <c r="B3" s="39" cm="1">
        <f t="array" aca="1" ref="B3" ca="1">INDIRECT(CONCATENATE("'",HLOOKUP(B$1,$B$21:$E$23,3,FALSE),"'!",$B$25,ROW($A3)+5))*About!$A$27</f>
        <v>4.3729053553046696E-5</v>
      </c>
      <c r="C3" s="38">
        <f t="shared" ref="C3:C12" ca="1" si="3">$B3+($F3-$B3)*(C$1-$B$1)/($F$1-$B$1)</f>
        <v>4.4050590711524983E-5</v>
      </c>
      <c r="D3" s="38">
        <f t="shared" ca="1" si="0"/>
        <v>4.437212787000327E-5</v>
      </c>
      <c r="E3" s="38">
        <f t="shared" ca="1" si="0"/>
        <v>4.4693665028481557E-5</v>
      </c>
      <c r="F3" s="39" cm="1">
        <f t="array" aca="1" ref="F3" ca="1">INDIRECT(CONCATENATE("'",HLOOKUP(F$1,$B$21:$E$23,3,FALSE),"'!",$B$25,ROW($A3)+5))*About!$A$27</f>
        <v>4.5015202186959844E-5</v>
      </c>
      <c r="G3" s="38">
        <f t="shared" ref="G3:G12" ca="1" si="4">$F3+($K3-$F3)*(G$1-$F$1)/($K$1-$F$1)</f>
        <v>4.5529661640525101E-5</v>
      </c>
      <c r="H3" s="38">
        <f t="shared" ca="1" si="1"/>
        <v>4.6044121094090357E-5</v>
      </c>
      <c r="I3" s="38">
        <f t="shared" ca="1" si="1"/>
        <v>4.6558580547655607E-5</v>
      </c>
      <c r="J3" s="38">
        <f t="shared" ca="1" si="1"/>
        <v>4.7073040001220863E-5</v>
      </c>
      <c r="K3" s="39" cm="1">
        <f t="array" aca="1" ref="K3" ca="1">INDIRECT(CONCATENATE("'",HLOOKUP(K$1,$B$21:$E$23,3,FALSE),"'!",$B$25,ROW($A3)+5))*About!$A$27</f>
        <v>4.758749945478612E-5</v>
      </c>
      <c r="L3" s="38">
        <f t="shared" ref="L3:L12" ca="1" si="5">$K3+($P3-$K3)*(L$1-$K$1)/($P$1-$K$1)</f>
        <v>4.7844729181568748E-5</v>
      </c>
      <c r="M3" s="38">
        <f t="shared" ca="1" si="2"/>
        <v>4.8101958908351376E-5</v>
      </c>
      <c r="N3" s="38">
        <f t="shared" ca="1" si="2"/>
        <v>4.8359188635133998E-5</v>
      </c>
      <c r="O3" s="38">
        <f t="shared" ca="1" si="2"/>
        <v>4.8616418361916626E-5</v>
      </c>
      <c r="P3" s="39" cm="1">
        <f t="array" aca="1" ref="P3" ca="1">INDIRECT(CONCATENATE("'",HLOOKUP(P$1,$B$21:$E$23,3,FALSE),"'!",$B$25,ROW($A3)+5))*About!$A$27</f>
        <v>4.8873648088699254E-5</v>
      </c>
      <c r="Q3" s="38" cm="1">
        <f t="array" aca="1" ref="Q3" ca="1">TREND($K3:$P3,$K$1:$P$1,Q$1)</f>
        <v>4.9130877815481964E-5</v>
      </c>
      <c r="R3" s="38" cm="1">
        <f t="array" aca="1" ref="R3" ca="1">TREND($K3:$P3,$K$1:$P$1,R$1)</f>
        <v>4.9388107542264518E-5</v>
      </c>
      <c r="S3" s="38" cm="1">
        <f t="array" aca="1" ref="S3" ca="1">TREND($K3:$P3,$K$1:$P$1,S$1)</f>
        <v>4.964533726904718E-5</v>
      </c>
      <c r="T3" s="38" cm="1">
        <f t="array" aca="1" ref="T3" ca="1">TREND($K3:$P3,$K$1:$P$1,T$1)</f>
        <v>4.9902566995829842E-5</v>
      </c>
      <c r="U3" s="38" cm="1">
        <f t="array" aca="1" ref="U3" ca="1">TREND($K3:$P3,$K$1:$P$1,U$1)</f>
        <v>5.0159796722612396E-5</v>
      </c>
      <c r="V3" s="38" cm="1">
        <f t="array" aca="1" ref="V3" ca="1">TREND($K3:$P3,$K$1:$P$1,V$1)</f>
        <v>5.0417026449395058E-5</v>
      </c>
      <c r="W3" s="38" cm="1">
        <f t="array" aca="1" ref="W3" ca="1">TREND($K3:$P3,$K$1:$P$1,W$1)</f>
        <v>5.067425617617772E-5</v>
      </c>
      <c r="X3" s="38" cm="1">
        <f t="array" aca="1" ref="X3" ca="1">TREND($K3:$P3,$K$1:$P$1,X$1)</f>
        <v>5.0931485902960274E-5</v>
      </c>
      <c r="Y3" s="38" cm="1">
        <f t="array" aca="1" ref="Y3" ca="1">TREND($K3:$P3,$K$1:$P$1,Y$1)</f>
        <v>5.1188715629742936E-5</v>
      </c>
      <c r="Z3" s="38" cm="1">
        <f t="array" aca="1" ref="Z3" ca="1">TREND($K3:$P3,$K$1:$P$1,Z$1)</f>
        <v>5.1445945356525598E-5</v>
      </c>
      <c r="AA3" s="38" cm="1">
        <f t="array" aca="1" ref="AA3" ca="1">TREND($K3:$P3,$K$1:$P$1,AA$1)</f>
        <v>5.1703175083308152E-5</v>
      </c>
      <c r="AB3" s="38" cm="1">
        <f t="array" aca="1" ref="AB3" ca="1">TREND($K3:$P3,$K$1:$P$1,AB$1)</f>
        <v>5.1960404810090814E-5</v>
      </c>
      <c r="AC3" s="38" cm="1">
        <f t="array" aca="1" ref="AC3" ca="1">TREND($K3:$P3,$K$1:$P$1,AC$1)</f>
        <v>5.2217634536873476E-5</v>
      </c>
      <c r="AD3" s="38" cm="1">
        <f t="array" aca="1" ref="AD3" ca="1">TREND($K3:$P3,$K$1:$P$1,AD$1)</f>
        <v>5.247486426365603E-5</v>
      </c>
      <c r="AE3" s="38" cm="1">
        <f t="array" aca="1" ref="AE3" ca="1">TREND($K3:$P3,$K$1:$P$1,AE$1)</f>
        <v>5.2732093990438692E-5</v>
      </c>
      <c r="AF3" s="38" cm="1">
        <f t="array" aca="1" ref="AF3" ca="1">TREND($K3:$P3,$K$1:$P$1,AF$1)</f>
        <v>5.2989323717221354E-5</v>
      </c>
      <c r="AG3" s="38" cm="1">
        <f t="array" aca="1" ref="AG3" ca="1">TREND($K3:$P3,$K$1:$P$1,AG$1)</f>
        <v>5.3246553444003908E-5</v>
      </c>
      <c r="AH3" s="38" cm="1">
        <f t="array" aca="1" ref="AH3" ca="1">TREND($K3:$P3,$K$1:$P$1,AH$1)</f>
        <v>5.350378317078657E-5</v>
      </c>
      <c r="AI3" s="38" cm="1">
        <f t="array" aca="1" ref="AI3" ca="1">TREND($K3:$P3,$K$1:$P$1,AI$1)</f>
        <v>5.3761012897569232E-5</v>
      </c>
      <c r="AJ3" s="38" cm="1">
        <f t="array" aca="1" ref="AJ3" ca="1">TREND($K3:$P3,$K$1:$P$1,AJ$1)</f>
        <v>5.4018242624351786E-5</v>
      </c>
    </row>
    <row r="4" spans="1:36">
      <c r="A4" t="s">
        <v>14</v>
      </c>
      <c r="B4" s="39" cm="1">
        <f t="array" aca="1" ref="B4" ca="1">INDIRECT(CONCATENATE("'",HLOOKUP(B$1,$B$21:$E$23,3,FALSE),"'!",$B$25,ROW($A4)+5))*About!$A$27</f>
        <v>1.0160574207913794E-4</v>
      </c>
      <c r="C4" s="38">
        <f t="shared" ca="1" si="3"/>
        <v>1.0192727923761621E-4</v>
      </c>
      <c r="D4" s="38">
        <f t="shared" ca="1" si="0"/>
        <v>1.022488163960945E-4</v>
      </c>
      <c r="E4" s="38">
        <f t="shared" ca="1" si="0"/>
        <v>1.0257035355457279E-4</v>
      </c>
      <c r="F4" s="39" cm="1">
        <f t="array" aca="1" ref="F4" ca="1">INDIRECT(CONCATENATE("'",HLOOKUP(F$1,$B$21:$E$23,3,FALSE),"'!",$B$25,ROW($A4)+5))*About!$A$27</f>
        <v>1.0289189071305106E-4</v>
      </c>
      <c r="G4" s="38">
        <f t="shared" ca="1" si="4"/>
        <v>1.0392080962018157E-4</v>
      </c>
      <c r="H4" s="38">
        <f t="shared" ca="1" si="1"/>
        <v>1.0494972852731209E-4</v>
      </c>
      <c r="I4" s="38">
        <f t="shared" ca="1" si="1"/>
        <v>1.0597864743444259E-4</v>
      </c>
      <c r="J4" s="38">
        <f t="shared" ca="1" si="1"/>
        <v>1.070075663415731E-4</v>
      </c>
      <c r="K4" s="39" cm="1">
        <f t="array" aca="1" ref="K4" ca="1">INDIRECT(CONCATENATE("'",HLOOKUP(K$1,$B$21:$E$23,3,FALSE),"'!",$B$25,ROW($A4)+5))*About!$A$27</f>
        <v>1.0803648524870361E-4</v>
      </c>
      <c r="L4" s="38">
        <f t="shared" ca="1" si="5"/>
        <v>1.0957986360939938E-4</v>
      </c>
      <c r="M4" s="38">
        <f t="shared" ca="1" si="2"/>
        <v>1.1112324197009514E-4</v>
      </c>
      <c r="N4" s="38">
        <f t="shared" ca="1" si="2"/>
        <v>1.1266662033079091E-4</v>
      </c>
      <c r="O4" s="38">
        <f t="shared" ca="1" si="2"/>
        <v>1.1420999869148666E-4</v>
      </c>
      <c r="P4" s="39" cm="1">
        <f t="array" aca="1" ref="P4" ca="1">INDIRECT(CONCATENATE("'",HLOOKUP(P$1,$B$21:$E$23,3,FALSE),"'!",$B$25,ROW($A4)+5))*About!$A$27</f>
        <v>1.1575337705218243E-4</v>
      </c>
      <c r="Q4" s="38" cm="1">
        <f t="array" aca="1" ref="Q4" ca="1">TREND($K4:$P4,$K$1:$P$1,Q$1)</f>
        <v>1.1729675541287832E-4</v>
      </c>
      <c r="R4" s="38" cm="1">
        <f t="array" aca="1" ref="R4" ca="1">TREND($K4:$P4,$K$1:$P$1,R$1)</f>
        <v>1.1884013377357408E-4</v>
      </c>
      <c r="S4" s="38" cm="1">
        <f t="array" aca="1" ref="S4" ca="1">TREND($K4:$P4,$K$1:$P$1,S$1)</f>
        <v>1.2038351213426984E-4</v>
      </c>
      <c r="T4" s="38" cm="1">
        <f t="array" aca="1" ref="T4" ca="1">TREND($K4:$P4,$K$1:$P$1,T$1)</f>
        <v>1.2192689049496559E-4</v>
      </c>
      <c r="U4" s="38" cm="1">
        <f t="array" aca="1" ref="U4" ca="1">TREND($K4:$P4,$K$1:$P$1,U$1)</f>
        <v>1.2347026885566135E-4</v>
      </c>
      <c r="V4" s="38" cm="1">
        <f t="array" aca="1" ref="V4" ca="1">TREND($K4:$P4,$K$1:$P$1,V$1)</f>
        <v>1.250136472163571E-4</v>
      </c>
      <c r="W4" s="38" cm="1">
        <f t="array" aca="1" ref="W4" ca="1">TREND($K4:$P4,$K$1:$P$1,W$1)</f>
        <v>1.2655702557705286E-4</v>
      </c>
      <c r="X4" s="38" cm="1">
        <f t="array" aca="1" ref="X4" ca="1">TREND($K4:$P4,$K$1:$P$1,X$1)</f>
        <v>1.2810040393774862E-4</v>
      </c>
      <c r="Y4" s="38" cm="1">
        <f t="array" aca="1" ref="Y4" ca="1">TREND($K4:$P4,$K$1:$P$1,Y$1)</f>
        <v>1.2964378229844437E-4</v>
      </c>
      <c r="Z4" s="38" cm="1">
        <f t="array" aca="1" ref="Z4" ca="1">TREND($K4:$P4,$K$1:$P$1,Z$1)</f>
        <v>1.3118716065914013E-4</v>
      </c>
      <c r="AA4" s="38" cm="1">
        <f t="array" aca="1" ref="AA4" ca="1">TREND($K4:$P4,$K$1:$P$1,AA$1)</f>
        <v>1.3273053901983588E-4</v>
      </c>
      <c r="AB4" s="38" cm="1">
        <f t="array" aca="1" ref="AB4" ca="1">TREND($K4:$P4,$K$1:$P$1,AB$1)</f>
        <v>1.3427391738053164E-4</v>
      </c>
      <c r="AC4" s="38" cm="1">
        <f t="array" aca="1" ref="AC4" ca="1">TREND($K4:$P4,$K$1:$P$1,AC$1)</f>
        <v>1.358172957412274E-4</v>
      </c>
      <c r="AD4" s="38" cm="1">
        <f t="array" aca="1" ref="AD4" ca="1">TREND($K4:$P4,$K$1:$P$1,AD$1)</f>
        <v>1.3736067410192315E-4</v>
      </c>
      <c r="AE4" s="38" cm="1">
        <f t="array" aca="1" ref="AE4" ca="1">TREND($K4:$P4,$K$1:$P$1,AE$1)</f>
        <v>1.3890405246261891E-4</v>
      </c>
      <c r="AF4" s="38" cm="1">
        <f t="array" aca="1" ref="AF4" ca="1">TREND($K4:$P4,$K$1:$P$1,AF$1)</f>
        <v>1.4044743082331466E-4</v>
      </c>
      <c r="AG4" s="38" cm="1">
        <f t="array" aca="1" ref="AG4" ca="1">TREND($K4:$P4,$K$1:$P$1,AG$1)</f>
        <v>1.4199080918401042E-4</v>
      </c>
      <c r="AH4" s="38" cm="1">
        <f t="array" aca="1" ref="AH4" ca="1">TREND($K4:$P4,$K$1:$P$1,AH$1)</f>
        <v>1.4353418754470618E-4</v>
      </c>
      <c r="AI4" s="38" cm="1">
        <f t="array" aca="1" ref="AI4" ca="1">TREND($K4:$P4,$K$1:$P$1,AI$1)</f>
        <v>1.4507756590540193E-4</v>
      </c>
      <c r="AJ4" s="38" cm="1">
        <f t="array" aca="1" ref="AJ4" ca="1">TREND($K4:$P4,$K$1:$P$1,AJ$1)</f>
        <v>1.4662094426609769E-4</v>
      </c>
    </row>
    <row r="5" spans="1:36">
      <c r="A5" t="s">
        <v>15</v>
      </c>
      <c r="B5" s="39" cm="1">
        <f t="array" aca="1" ref="B5" ca="1">INDIRECT(CONCATENATE("'",HLOOKUP(B$1,$B$21:$E$23,3,FALSE),"'!",$B$25,ROW($A5)+5))*About!$A$27</f>
        <v>1.2861486339131383E-3</v>
      </c>
      <c r="C5" s="38">
        <f t="shared" ca="1" si="3"/>
        <v>1.2861486339131383E-3</v>
      </c>
      <c r="D5" s="38">
        <f t="shared" ca="1" si="0"/>
        <v>1.2861486339131383E-3</v>
      </c>
      <c r="E5" s="38">
        <f t="shared" ca="1" si="0"/>
        <v>1.2861486339131383E-3</v>
      </c>
      <c r="F5" s="39" cm="1">
        <f t="array" aca="1" ref="F5" ca="1">INDIRECT(CONCATENATE("'",HLOOKUP(F$1,$B$21:$E$23,3,FALSE),"'!",$B$25,ROW($A5)+5))*About!$A$27</f>
        <v>1.2861486339131383E-3</v>
      </c>
      <c r="G5" s="38">
        <f t="shared" ca="1" si="4"/>
        <v>1.3118716065914011E-3</v>
      </c>
      <c r="H5" s="38">
        <f t="shared" ca="1" si="1"/>
        <v>1.3375945792696638E-3</v>
      </c>
      <c r="I5" s="38">
        <f t="shared" ca="1" si="1"/>
        <v>1.3633175519479266E-3</v>
      </c>
      <c r="J5" s="38">
        <f t="shared" ca="1" si="1"/>
        <v>1.3890405246261893E-3</v>
      </c>
      <c r="K5" s="39" cm="1">
        <f t="array" aca="1" ref="K5" ca="1">INDIRECT(CONCATENATE("'",HLOOKUP(K$1,$B$21:$E$23,3,FALSE),"'!",$B$25,ROW($A5)+5))*About!$A$27</f>
        <v>1.414763497304452E-3</v>
      </c>
      <c r="L5" s="38">
        <f t="shared" ca="1" si="5"/>
        <v>1.4404864699827148E-3</v>
      </c>
      <c r="M5" s="38">
        <f t="shared" ca="1" si="2"/>
        <v>1.4662094426609775E-3</v>
      </c>
      <c r="N5" s="38">
        <f t="shared" ca="1" si="2"/>
        <v>1.4919324153392403E-3</v>
      </c>
      <c r="O5" s="38">
        <f t="shared" ca="1" si="2"/>
        <v>1.517655388017503E-3</v>
      </c>
      <c r="P5" s="39" cm="1">
        <f t="array" aca="1" ref="P5" ca="1">INDIRECT(CONCATENATE("'",HLOOKUP(P$1,$B$21:$E$23,3,FALSE),"'!",$B$25,ROW($A5)+5))*About!$A$27</f>
        <v>1.5433783606957658E-3</v>
      </c>
      <c r="Q5" s="38" cm="1">
        <f t="array" aca="1" ref="Q5" ca="1">TREND($K5:$P5,$K$1:$P$1,Q$1)</f>
        <v>1.5691013333740331E-3</v>
      </c>
      <c r="R5" s="38" cm="1">
        <f t="array" aca="1" ref="R5" ca="1">TREND($K5:$P5,$K$1:$P$1,R$1)</f>
        <v>1.5948243060522962E-3</v>
      </c>
      <c r="S5" s="38" cm="1">
        <f t="array" aca="1" ref="S5" ca="1">TREND($K5:$P5,$K$1:$P$1,S$1)</f>
        <v>1.6205472787305594E-3</v>
      </c>
      <c r="T5" s="38" cm="1">
        <f t="array" aca="1" ref="T5" ca="1">TREND($K5:$P5,$K$1:$P$1,T$1)</f>
        <v>1.6462702514088226E-3</v>
      </c>
      <c r="U5" s="38" cm="1">
        <f t="array" aca="1" ref="U5" ca="1">TREND($K5:$P5,$K$1:$P$1,U$1)</f>
        <v>1.6719932240870858E-3</v>
      </c>
      <c r="V5" s="38" cm="1">
        <f t="array" aca="1" ref="V5" ca="1">TREND($K5:$P5,$K$1:$P$1,V$1)</f>
        <v>1.697716196765349E-3</v>
      </c>
      <c r="W5" s="38" cm="1">
        <f t="array" aca="1" ref="W5" ca="1">TREND($K5:$P5,$K$1:$P$1,W$1)</f>
        <v>1.7234391694436121E-3</v>
      </c>
      <c r="X5" s="38" cm="1">
        <f t="array" aca="1" ref="X5" ca="1">TREND($K5:$P5,$K$1:$P$1,X$1)</f>
        <v>1.7491621421218753E-3</v>
      </c>
      <c r="Y5" s="38" cm="1">
        <f t="array" aca="1" ref="Y5" ca="1">TREND($K5:$P5,$K$1:$P$1,Y$1)</f>
        <v>1.7748851148001385E-3</v>
      </c>
      <c r="Z5" s="38" cm="1">
        <f t="array" aca="1" ref="Z5" ca="1">TREND($K5:$P5,$K$1:$P$1,Z$1)</f>
        <v>1.8006080874783947E-3</v>
      </c>
      <c r="AA5" s="38" cm="1">
        <f t="array" aca="1" ref="AA5" ca="1">TREND($K5:$P5,$K$1:$P$1,AA$1)</f>
        <v>1.8263310601566579E-3</v>
      </c>
      <c r="AB5" s="38" cm="1">
        <f t="array" aca="1" ref="AB5" ca="1">TREND($K5:$P5,$K$1:$P$1,AB$1)</f>
        <v>1.8520540328349211E-3</v>
      </c>
      <c r="AC5" s="38" cm="1">
        <f t="array" aca="1" ref="AC5" ca="1">TREND($K5:$P5,$K$1:$P$1,AC$1)</f>
        <v>1.8777770055131843E-3</v>
      </c>
      <c r="AD5" s="38" cm="1">
        <f t="array" aca="1" ref="AD5" ca="1">TREND($K5:$P5,$K$1:$P$1,AD$1)</f>
        <v>1.9034999781914475E-3</v>
      </c>
      <c r="AE5" s="38" cm="1">
        <f t="array" aca="1" ref="AE5" ca="1">TREND($K5:$P5,$K$1:$P$1,AE$1)</f>
        <v>1.9292229508697106E-3</v>
      </c>
      <c r="AF5" s="38" cm="1">
        <f t="array" aca="1" ref="AF5" ca="1">TREND($K5:$P5,$K$1:$P$1,AF$1)</f>
        <v>1.9549459235479738E-3</v>
      </c>
      <c r="AG5" s="38" cm="1">
        <f t="array" aca="1" ref="AG5" ca="1">TREND($K5:$P5,$K$1:$P$1,AG$1)</f>
        <v>1.980668896226237E-3</v>
      </c>
      <c r="AH5" s="38" cm="1">
        <f t="array" aca="1" ref="AH5" ca="1">TREND($K5:$P5,$K$1:$P$1,AH$1)</f>
        <v>2.0063918689045002E-3</v>
      </c>
      <c r="AI5" s="38" cm="1">
        <f t="array" aca="1" ref="AI5" ca="1">TREND($K5:$P5,$K$1:$P$1,AI$1)</f>
        <v>2.0321148415827633E-3</v>
      </c>
      <c r="AJ5" s="38" cm="1">
        <f t="array" aca="1" ref="AJ5" ca="1">TREND($K5:$P5,$K$1:$P$1,AJ$1)</f>
        <v>2.0578378142610265E-3</v>
      </c>
    </row>
    <row r="6" spans="1:36">
      <c r="A6" t="s">
        <v>16</v>
      </c>
      <c r="B6" s="39" cm="1">
        <f t="array" aca="1" ref="B6" ca="1">INDIRECT(CONCATENATE("'",HLOOKUP(B$1,$B$21:$E$23,3,FALSE),"'!",$B$25,ROW($A6)+5))*About!$A$27</f>
        <v>1.9292229508697074E-3</v>
      </c>
      <c r="C6" s="38">
        <f t="shared" ca="1" si="3"/>
        <v>1.9292229508697074E-3</v>
      </c>
      <c r="D6" s="38">
        <f t="shared" ca="1" si="0"/>
        <v>1.9292229508697074E-3</v>
      </c>
      <c r="E6" s="38">
        <f t="shared" ca="1" si="0"/>
        <v>1.9292229508697074E-3</v>
      </c>
      <c r="F6" s="39" cm="1">
        <f t="array" aca="1" ref="F6" ca="1">INDIRECT(CONCATENATE("'",HLOOKUP(F$1,$B$21:$E$23,3,FALSE),"'!",$B$25,ROW($A6)+5))*About!$A$27</f>
        <v>1.9292229508697074E-3</v>
      </c>
      <c r="G6" s="38">
        <f t="shared" ca="1" si="4"/>
        <v>1.9292229508697074E-3</v>
      </c>
      <c r="H6" s="38">
        <f t="shared" ca="1" si="1"/>
        <v>1.9292229508697074E-3</v>
      </c>
      <c r="I6" s="38">
        <f t="shared" ca="1" si="1"/>
        <v>1.9292229508697074E-3</v>
      </c>
      <c r="J6" s="38">
        <f t="shared" ca="1" si="1"/>
        <v>1.9292229508697074E-3</v>
      </c>
      <c r="K6" s="39" cm="1">
        <f t="array" aca="1" ref="K6" ca="1">INDIRECT(CONCATENATE("'",HLOOKUP(K$1,$B$21:$E$23,3,FALSE),"'!",$B$25,ROW($A6)+5))*About!$A$27</f>
        <v>1.9292229508697074E-3</v>
      </c>
      <c r="L6" s="38">
        <f t="shared" ca="1" si="5"/>
        <v>1.9806688962262331E-3</v>
      </c>
      <c r="M6" s="38">
        <f t="shared" ca="1" si="2"/>
        <v>2.0321148415827586E-3</v>
      </c>
      <c r="N6" s="38">
        <f t="shared" ca="1" si="2"/>
        <v>2.0835607869392841E-3</v>
      </c>
      <c r="O6" s="38">
        <f t="shared" ca="1" si="2"/>
        <v>2.1350067322958096E-3</v>
      </c>
      <c r="P6" s="39" cm="1">
        <f t="array" aca="1" ref="P6" ca="1">INDIRECT(CONCATENATE("'",HLOOKUP(P$1,$B$21:$E$23,3,FALSE),"'!",$B$25,ROW($A6)+5))*About!$A$27</f>
        <v>2.186452677652335E-3</v>
      </c>
      <c r="Q6" s="38" cm="1">
        <f t="array" aca="1" ref="Q6" ca="1">TREND($K6:$P6,$K$1:$P$1,Q$1)</f>
        <v>2.2378986230088688E-3</v>
      </c>
      <c r="R6" s="38" cm="1">
        <f t="array" aca="1" ref="R6" ca="1">TREND($K6:$P6,$K$1:$P$1,R$1)</f>
        <v>2.2893445683653951E-3</v>
      </c>
      <c r="S6" s="38" cm="1">
        <f t="array" aca="1" ref="S6" ca="1">TREND($K6:$P6,$K$1:$P$1,S$1)</f>
        <v>2.3407905137219215E-3</v>
      </c>
      <c r="T6" s="38" cm="1">
        <f t="array" aca="1" ref="T6" ca="1">TREND($K6:$P6,$K$1:$P$1,T$1)</f>
        <v>2.3922364590784478E-3</v>
      </c>
      <c r="U6" s="38" cm="1">
        <f t="array" aca="1" ref="U6" ca="1">TREND($K6:$P6,$K$1:$P$1,U$1)</f>
        <v>2.4436824044349742E-3</v>
      </c>
      <c r="V6" s="38" cm="1">
        <f t="array" aca="1" ref="V6" ca="1">TREND($K6:$P6,$K$1:$P$1,V$1)</f>
        <v>2.4951283497915006E-3</v>
      </c>
      <c r="W6" s="38" cm="1">
        <f t="array" aca="1" ref="W6" ca="1">TREND($K6:$P6,$K$1:$P$1,W$1)</f>
        <v>2.5465742951480269E-3</v>
      </c>
      <c r="X6" s="38" cm="1">
        <f t="array" aca="1" ref="X6" ca="1">TREND($K6:$P6,$K$1:$P$1,X$1)</f>
        <v>2.5980202405045533E-3</v>
      </c>
      <c r="Y6" s="38" cm="1">
        <f t="array" aca="1" ref="Y6" ca="1">TREND($K6:$P6,$K$1:$P$1,Y$1)</f>
        <v>2.6494661858610796E-3</v>
      </c>
      <c r="Z6" s="38" cm="1">
        <f t="array" aca="1" ref="Z6" ca="1">TREND($K6:$P6,$K$1:$P$1,Z$1)</f>
        <v>2.7009121312175921E-3</v>
      </c>
      <c r="AA6" s="38" cm="1">
        <f t="array" aca="1" ref="AA6" ca="1">TREND($K6:$P6,$K$1:$P$1,AA$1)</f>
        <v>2.7523580765741185E-3</v>
      </c>
      <c r="AB6" s="38" cm="1">
        <f t="array" aca="1" ref="AB6" ca="1">TREND($K6:$P6,$K$1:$P$1,AB$1)</f>
        <v>2.8038040219306448E-3</v>
      </c>
      <c r="AC6" s="38" cm="1">
        <f t="array" aca="1" ref="AC6" ca="1">TREND($K6:$P6,$K$1:$P$1,AC$1)</f>
        <v>2.8552499672871712E-3</v>
      </c>
      <c r="AD6" s="38" cm="1">
        <f t="array" aca="1" ref="AD6" ca="1">TREND($K6:$P6,$K$1:$P$1,AD$1)</f>
        <v>2.9066959126436975E-3</v>
      </c>
      <c r="AE6" s="38" cm="1">
        <f t="array" aca="1" ref="AE6" ca="1">TREND($K6:$P6,$K$1:$P$1,AE$1)</f>
        <v>2.9581418580002239E-3</v>
      </c>
      <c r="AF6" s="38" cm="1">
        <f t="array" aca="1" ref="AF6" ca="1">TREND($K6:$P6,$K$1:$P$1,AF$1)</f>
        <v>3.0095878033567502E-3</v>
      </c>
      <c r="AG6" s="38" cm="1">
        <f t="array" aca="1" ref="AG6" ca="1">TREND($K6:$P6,$K$1:$P$1,AG$1)</f>
        <v>3.0610337487132766E-3</v>
      </c>
      <c r="AH6" s="38" cm="1">
        <f t="array" aca="1" ref="AH6" ca="1">TREND($K6:$P6,$K$1:$P$1,AH$1)</f>
        <v>3.112479694069803E-3</v>
      </c>
      <c r="AI6" s="38" cm="1">
        <f t="array" aca="1" ref="AI6" ca="1">TREND($K6:$P6,$K$1:$P$1,AI$1)</f>
        <v>3.1639256394263293E-3</v>
      </c>
      <c r="AJ6" s="38" cm="1">
        <f t="array" aca="1" ref="AJ6" ca="1">TREND($K6:$P6,$K$1:$P$1,AJ$1)</f>
        <v>3.2153715847828557E-3</v>
      </c>
    </row>
    <row r="7" spans="1:36">
      <c r="A7" t="s">
        <v>162</v>
      </c>
      <c r="B7" s="39" cm="1">
        <f t="array" aca="1" ref="B7" ca="1">INDIRECT(CONCATENATE("'",HLOOKUP(B$1,$B$21:$E$23,3,FALSE),"'!",$B$25,ROW($A7)+5))*About!$A$27</f>
        <v>5.6590539892178091E-2</v>
      </c>
      <c r="C7" s="38">
        <f t="shared" ca="1" si="3"/>
        <v>5.6912077050656373E-2</v>
      </c>
      <c r="D7" s="38">
        <f t="shared" ca="1" si="0"/>
        <v>5.7233614209134656E-2</v>
      </c>
      <c r="E7" s="38">
        <f t="shared" ca="1" si="0"/>
        <v>5.7555151367612939E-2</v>
      </c>
      <c r="F7" s="39" cm="1">
        <f t="array" aca="1" ref="F7" ca="1">INDIRECT(CONCATENATE("'",HLOOKUP(F$1,$B$21:$E$23,3,FALSE),"'!",$B$25,ROW($A7)+5))*About!$A$27</f>
        <v>5.7876688526091222E-2</v>
      </c>
      <c r="G7" s="38">
        <f t="shared" ca="1" si="4"/>
        <v>5.7876688526091222E-2</v>
      </c>
      <c r="H7" s="38">
        <f t="shared" ca="1" si="1"/>
        <v>5.7876688526091222E-2</v>
      </c>
      <c r="I7" s="38">
        <f t="shared" ca="1" si="1"/>
        <v>5.7876688526091222E-2</v>
      </c>
      <c r="J7" s="38">
        <f t="shared" ca="1" si="1"/>
        <v>5.7876688526091222E-2</v>
      </c>
      <c r="K7" s="39" cm="1">
        <f t="array" aca="1" ref="K7" ca="1">INDIRECT(CONCATENATE("'",HLOOKUP(K$1,$B$21:$E$23,3,FALSE),"'!",$B$25,ROW($A7)+5))*About!$A$27</f>
        <v>5.7876688526091222E-2</v>
      </c>
      <c r="L7" s="38">
        <f t="shared" ca="1" si="5"/>
        <v>5.8133918252873847E-2</v>
      </c>
      <c r="M7" s="38">
        <f t="shared" ca="1" si="2"/>
        <v>5.8391147979656471E-2</v>
      </c>
      <c r="N7" s="38">
        <f t="shared" ca="1" si="2"/>
        <v>5.8648377706439103E-2</v>
      </c>
      <c r="O7" s="38">
        <f t="shared" ca="1" si="2"/>
        <v>5.8905607433221728E-2</v>
      </c>
      <c r="P7" s="39" cm="1">
        <f t="array" aca="1" ref="P7" ca="1">INDIRECT(CONCATENATE("'",HLOOKUP(P$1,$B$21:$E$23,3,FALSE),"'!",$B$25,ROW($A7)+5))*About!$A$27</f>
        <v>5.9162837160004353E-2</v>
      </c>
      <c r="Q7" s="38" cm="1">
        <f t="array" aca="1" ref="Q7" ca="1">TREND($K7:$P7,$K$1:$P$1,Q$1)</f>
        <v>5.9420066886786971E-2</v>
      </c>
      <c r="R7" s="38" cm="1">
        <f t="array" aca="1" ref="R7" ca="1">TREND($K7:$P7,$K$1:$P$1,R$1)</f>
        <v>5.967729661356963E-2</v>
      </c>
      <c r="S7" s="38" cm="1">
        <f t="array" aca="1" ref="S7" ca="1">TREND($K7:$P7,$K$1:$P$1,S$1)</f>
        <v>5.9934526340352179E-2</v>
      </c>
      <c r="T7" s="38" cm="1">
        <f t="array" aca="1" ref="T7" ca="1">TREND($K7:$P7,$K$1:$P$1,T$1)</f>
        <v>6.0191756067134838E-2</v>
      </c>
      <c r="U7" s="38" cm="1">
        <f t="array" aca="1" ref="U7" ca="1">TREND($K7:$P7,$K$1:$P$1,U$1)</f>
        <v>6.0448985793917498E-2</v>
      </c>
      <c r="V7" s="38" cm="1">
        <f t="array" aca="1" ref="V7" ca="1">TREND($K7:$P7,$K$1:$P$1,V$1)</f>
        <v>6.0706215520700157E-2</v>
      </c>
      <c r="W7" s="38" cm="1">
        <f t="array" aca="1" ref="W7" ca="1">TREND($K7:$P7,$K$1:$P$1,W$1)</f>
        <v>6.0963445247482706E-2</v>
      </c>
      <c r="X7" s="38" cm="1">
        <f t="array" aca="1" ref="X7" ca="1">TREND($K7:$P7,$K$1:$P$1,X$1)</f>
        <v>6.1220674974265366E-2</v>
      </c>
      <c r="Y7" s="38" cm="1">
        <f t="array" aca="1" ref="Y7" ca="1">TREND($K7:$P7,$K$1:$P$1,Y$1)</f>
        <v>6.1477904701048025E-2</v>
      </c>
      <c r="Z7" s="38" cm="1">
        <f t="array" aca="1" ref="Z7" ca="1">TREND($K7:$P7,$K$1:$P$1,Z$1)</f>
        <v>6.1735134427830574E-2</v>
      </c>
      <c r="AA7" s="38" cm="1">
        <f t="array" aca="1" ref="AA7" ca="1">TREND($K7:$P7,$K$1:$P$1,AA$1)</f>
        <v>6.1992364154613233E-2</v>
      </c>
      <c r="AB7" s="38" cm="1">
        <f t="array" aca="1" ref="AB7" ca="1">TREND($K7:$P7,$K$1:$P$1,AB$1)</f>
        <v>6.2249593881395893E-2</v>
      </c>
      <c r="AC7" s="38" cm="1">
        <f t="array" aca="1" ref="AC7" ca="1">TREND($K7:$P7,$K$1:$P$1,AC$1)</f>
        <v>6.2506823608178441E-2</v>
      </c>
      <c r="AD7" s="38" cm="1">
        <f t="array" aca="1" ref="AD7" ca="1">TREND($K7:$P7,$K$1:$P$1,AD$1)</f>
        <v>6.2764053334961101E-2</v>
      </c>
      <c r="AE7" s="38" cm="1">
        <f t="array" aca="1" ref="AE7" ca="1">TREND($K7:$P7,$K$1:$P$1,AE$1)</f>
        <v>6.302128306174376E-2</v>
      </c>
      <c r="AF7" s="38" cm="1">
        <f t="array" aca="1" ref="AF7" ca="1">TREND($K7:$P7,$K$1:$P$1,AF$1)</f>
        <v>6.327851278852642E-2</v>
      </c>
      <c r="AG7" s="38" cm="1">
        <f t="array" aca="1" ref="AG7" ca="1">TREND($K7:$P7,$K$1:$P$1,AG$1)</f>
        <v>6.3535742515308968E-2</v>
      </c>
      <c r="AH7" s="38" cm="1">
        <f t="array" aca="1" ref="AH7" ca="1">TREND($K7:$P7,$K$1:$P$1,AH$1)</f>
        <v>6.3792972242091628E-2</v>
      </c>
      <c r="AI7" s="38" cm="1">
        <f t="array" aca="1" ref="AI7" ca="1">TREND($K7:$P7,$K$1:$P$1,AI$1)</f>
        <v>6.4050201968874287E-2</v>
      </c>
      <c r="AJ7" s="38" cm="1">
        <f t="array" aca="1" ref="AJ7" ca="1">TREND($K7:$P7,$K$1:$P$1,AJ$1)</f>
        <v>6.4307431695656836E-2</v>
      </c>
    </row>
    <row r="8" spans="1:36">
      <c r="A8" t="s">
        <v>17</v>
      </c>
      <c r="B8" s="39" cm="1">
        <f t="array" aca="1" ref="B8" ca="1">INDIRECT(CONCATENATE("'",HLOOKUP(B$1,$B$21:$E$23,3,FALSE),"'!",$B$25,ROW($A8)+5))*About!$A$27</f>
        <v>9.5174998909572234E-3</v>
      </c>
      <c r="C8" s="38">
        <f t="shared" ca="1" si="3"/>
        <v>9.5818073226528813E-3</v>
      </c>
      <c r="D8" s="38">
        <f t="shared" ca="1" si="0"/>
        <v>9.6461147543485375E-3</v>
      </c>
      <c r="E8" s="38">
        <f t="shared" ca="1" si="0"/>
        <v>9.7104221860441937E-3</v>
      </c>
      <c r="F8" s="39" cm="1">
        <f t="array" aca="1" ref="F8" ca="1">INDIRECT(CONCATENATE("'",HLOOKUP(F$1,$B$21:$E$23,3,FALSE),"'!",$B$25,ROW($A8)+5))*About!$A$27</f>
        <v>9.7747296177398517E-3</v>
      </c>
      <c r="G8" s="38">
        <f t="shared" ca="1" si="4"/>
        <v>9.8004525904181149E-3</v>
      </c>
      <c r="H8" s="38">
        <f t="shared" ca="1" si="1"/>
        <v>9.826175563096378E-3</v>
      </c>
      <c r="I8" s="38">
        <f t="shared" ca="1" si="1"/>
        <v>9.8518985357746395E-3</v>
      </c>
      <c r="J8" s="38">
        <f t="shared" ca="1" si="1"/>
        <v>9.8776215084529027E-3</v>
      </c>
      <c r="K8" s="39" cm="1">
        <f t="array" aca="1" ref="K8" ca="1">INDIRECT(CONCATENATE("'",HLOOKUP(K$1,$B$21:$E$23,3,FALSE),"'!",$B$25,ROW($A8)+5))*About!$A$27</f>
        <v>9.9033444811311658E-3</v>
      </c>
      <c r="L8" s="38">
        <f t="shared" ca="1" si="5"/>
        <v>9.9547904264876905E-3</v>
      </c>
      <c r="M8" s="38">
        <f t="shared" ca="1" si="2"/>
        <v>1.0006236371844217E-2</v>
      </c>
      <c r="N8" s="38">
        <f t="shared" ca="1" si="2"/>
        <v>1.0057682317200741E-2</v>
      </c>
      <c r="O8" s="38">
        <f t="shared" ca="1" si="2"/>
        <v>1.0109128262557268E-2</v>
      </c>
      <c r="P8" s="39" cm="1">
        <f t="array" aca="1" ref="P8" ca="1">INDIRECT(CONCATENATE("'",HLOOKUP(P$1,$B$21:$E$23,3,FALSE),"'!",$B$25,ROW($A8)+5))*About!$A$27</f>
        <v>1.0160574207913792E-2</v>
      </c>
      <c r="Q8" s="38" cm="1">
        <f t="array" aca="1" ref="Q8" ca="1">TREND($K8:$P8,$K$1:$P$1,Q$1)</f>
        <v>1.0212020153270315E-2</v>
      </c>
      <c r="R8" s="38" cm="1">
        <f t="array" aca="1" ref="R8" ca="1">TREND($K8:$P8,$K$1:$P$1,R$1)</f>
        <v>1.0263466098626842E-2</v>
      </c>
      <c r="S8" s="38" cm="1">
        <f t="array" aca="1" ref="S8" ca="1">TREND($K8:$P8,$K$1:$P$1,S$1)</f>
        <v>1.0314912043983368E-2</v>
      </c>
      <c r="T8" s="38" cm="1">
        <f t="array" aca="1" ref="T8" ca="1">TREND($K8:$P8,$K$1:$P$1,T$1)</f>
        <v>1.0366357989339894E-2</v>
      </c>
      <c r="U8" s="38" cm="1">
        <f t="array" aca="1" ref="U8" ca="1">TREND($K8:$P8,$K$1:$P$1,U$1)</f>
        <v>1.0417803934696421E-2</v>
      </c>
      <c r="V8" s="38" cm="1">
        <f t="array" aca="1" ref="V8" ca="1">TREND($K8:$P8,$K$1:$P$1,V$1)</f>
        <v>1.0469249880052947E-2</v>
      </c>
      <c r="W8" s="38" cm="1">
        <f t="array" aca="1" ref="W8" ca="1">TREND($K8:$P8,$K$1:$P$1,W$1)</f>
        <v>1.0520695825409473E-2</v>
      </c>
      <c r="X8" s="38" cm="1">
        <f t="array" aca="1" ref="X8" ca="1">TREND($K8:$P8,$K$1:$P$1,X$1)</f>
        <v>1.0572141770766E-2</v>
      </c>
      <c r="Y8" s="38" cm="1">
        <f t="array" aca="1" ref="Y8" ca="1">TREND($K8:$P8,$K$1:$P$1,Y$1)</f>
        <v>1.0623587716122526E-2</v>
      </c>
      <c r="Z8" s="38" cm="1">
        <f t="array" aca="1" ref="Z8" ca="1">TREND($K8:$P8,$K$1:$P$1,Z$1)</f>
        <v>1.0675033661479053E-2</v>
      </c>
      <c r="AA8" s="38" cm="1">
        <f t="array" aca="1" ref="AA8" ca="1">TREND($K8:$P8,$K$1:$P$1,AA$1)</f>
        <v>1.0726479606835565E-2</v>
      </c>
      <c r="AB8" s="38" cm="1">
        <f t="array" aca="1" ref="AB8" ca="1">TREND($K8:$P8,$K$1:$P$1,AB$1)</f>
        <v>1.0777925552192091E-2</v>
      </c>
      <c r="AC8" s="38" cm="1">
        <f t="array" aca="1" ref="AC8" ca="1">TREND($K8:$P8,$K$1:$P$1,AC$1)</f>
        <v>1.0829371497548618E-2</v>
      </c>
      <c r="AD8" s="38" cm="1">
        <f t="array" aca="1" ref="AD8" ca="1">TREND($K8:$P8,$K$1:$P$1,AD$1)</f>
        <v>1.0880817442905144E-2</v>
      </c>
      <c r="AE8" s="38" cm="1">
        <f t="array" aca="1" ref="AE8" ca="1">TREND($K8:$P8,$K$1:$P$1,AE$1)</f>
        <v>1.093226338826167E-2</v>
      </c>
      <c r="AF8" s="38" cm="1">
        <f t="array" aca="1" ref="AF8" ca="1">TREND($K8:$P8,$K$1:$P$1,AF$1)</f>
        <v>1.0983709333618197E-2</v>
      </c>
      <c r="AG8" s="38" cm="1">
        <f t="array" aca="1" ref="AG8" ca="1">TREND($K8:$P8,$K$1:$P$1,AG$1)</f>
        <v>1.1035155278974723E-2</v>
      </c>
      <c r="AH8" s="38" cm="1">
        <f t="array" aca="1" ref="AH8" ca="1">TREND($K8:$P8,$K$1:$P$1,AH$1)</f>
        <v>1.108660122433125E-2</v>
      </c>
      <c r="AI8" s="38" cm="1">
        <f t="array" aca="1" ref="AI8" ca="1">TREND($K8:$P8,$K$1:$P$1,AI$1)</f>
        <v>1.1138047169687776E-2</v>
      </c>
      <c r="AJ8" s="38" cm="1">
        <f t="array" aca="1" ref="AJ8" ca="1">TREND($K8:$P8,$K$1:$P$1,AJ$1)</f>
        <v>1.1189493115044302E-2</v>
      </c>
    </row>
    <row r="9" spans="1:36">
      <c r="A9" t="s">
        <v>18</v>
      </c>
      <c r="B9" s="39" cm="1">
        <f t="array" aca="1" ref="B9" ca="1">INDIRECT(CONCATENATE("'",HLOOKUP(B$1,$B$21:$E$23,3,FALSE),"'!",$B$25,ROW($A9)+5))*About!$A$27</f>
        <v>2.186452677652335E-3</v>
      </c>
      <c r="C9" s="38">
        <f t="shared" ca="1" si="3"/>
        <v>2.186452677652335E-3</v>
      </c>
      <c r="D9" s="38">
        <f t="shared" ca="1" si="0"/>
        <v>2.186452677652335E-3</v>
      </c>
      <c r="E9" s="38">
        <f t="shared" ca="1" si="0"/>
        <v>2.186452677652335E-3</v>
      </c>
      <c r="F9" s="39" cm="1">
        <f t="array" aca="1" ref="F9" ca="1">INDIRECT(CONCATENATE("'",HLOOKUP(F$1,$B$21:$E$23,3,FALSE),"'!",$B$25,ROW($A9)+5))*About!$A$27</f>
        <v>2.186452677652335E-3</v>
      </c>
      <c r="G9" s="38">
        <f t="shared" ca="1" si="4"/>
        <v>2.2121756503305978E-3</v>
      </c>
      <c r="H9" s="38">
        <f t="shared" ca="1" si="1"/>
        <v>2.2378986230088605E-3</v>
      </c>
      <c r="I9" s="38">
        <f t="shared" ca="1" si="1"/>
        <v>2.2636215956871233E-3</v>
      </c>
      <c r="J9" s="38">
        <f t="shared" ca="1" si="1"/>
        <v>2.289344568365386E-3</v>
      </c>
      <c r="K9" s="39" cm="1">
        <f t="array" aca="1" ref="K9" ca="1">INDIRECT(CONCATENATE("'",HLOOKUP(K$1,$B$21:$E$23,3,FALSE),"'!",$B$25,ROW($A9)+5))*About!$A$27</f>
        <v>2.3150675410436488E-3</v>
      </c>
      <c r="L9" s="38">
        <f t="shared" ca="1" si="5"/>
        <v>2.3407905137219115E-3</v>
      </c>
      <c r="M9" s="38">
        <f t="shared" ca="1" si="2"/>
        <v>2.3665134864001743E-3</v>
      </c>
      <c r="N9" s="38">
        <f t="shared" ca="1" si="2"/>
        <v>2.3922364590784374E-3</v>
      </c>
      <c r="O9" s="38">
        <f t="shared" ca="1" si="2"/>
        <v>2.4179594317567002E-3</v>
      </c>
      <c r="P9" s="39" cm="1">
        <f t="array" aca="1" ref="P9" ca="1">INDIRECT(CONCATENATE("'",HLOOKUP(P$1,$B$21:$E$23,3,FALSE),"'!",$B$25,ROW($A9)+5))*About!$A$27</f>
        <v>2.4436824044349629E-3</v>
      </c>
      <c r="Q9" s="38" cm="1">
        <f t="array" aca="1" ref="Q9" ca="1">TREND($K9:$P9,$K$1:$P$1,Q$1)</f>
        <v>2.4694053771132304E-3</v>
      </c>
      <c r="R9" s="38" cm="1">
        <f t="array" aca="1" ref="R9" ca="1">TREND($K9:$P9,$K$1:$P$1,R$1)</f>
        <v>2.4951283497914936E-3</v>
      </c>
      <c r="S9" s="38" cm="1">
        <f t="array" aca="1" ref="S9" ca="1">TREND($K9:$P9,$K$1:$P$1,S$1)</f>
        <v>2.5208513224697568E-3</v>
      </c>
      <c r="T9" s="38" cm="1">
        <f t="array" aca="1" ref="T9" ca="1">TREND($K9:$P9,$K$1:$P$1,T$1)</f>
        <v>2.54657429514802E-3</v>
      </c>
      <c r="U9" s="38" cm="1">
        <f t="array" aca="1" ref="U9" ca="1">TREND($K9:$P9,$K$1:$P$1,U$1)</f>
        <v>2.5722972678262832E-3</v>
      </c>
      <c r="V9" s="38" cm="1">
        <f t="array" aca="1" ref="V9" ca="1">TREND($K9:$P9,$K$1:$P$1,V$1)</f>
        <v>2.5980202405045463E-3</v>
      </c>
      <c r="W9" s="38" cm="1">
        <f t="array" aca="1" ref="W9" ca="1">TREND($K9:$P9,$K$1:$P$1,W$1)</f>
        <v>2.6237432131828095E-3</v>
      </c>
      <c r="X9" s="38" cm="1">
        <f t="array" aca="1" ref="X9" ca="1">TREND($K9:$P9,$K$1:$P$1,X$1)</f>
        <v>2.6494661858610657E-3</v>
      </c>
      <c r="Y9" s="38" cm="1">
        <f t="array" aca="1" ref="Y9" ca="1">TREND($K9:$P9,$K$1:$P$1,Y$1)</f>
        <v>2.6751891585393289E-3</v>
      </c>
      <c r="Z9" s="38" cm="1">
        <f t="array" aca="1" ref="Z9" ca="1">TREND($K9:$P9,$K$1:$P$1,Z$1)</f>
        <v>2.7009121312175921E-3</v>
      </c>
      <c r="AA9" s="38" cm="1">
        <f t="array" aca="1" ref="AA9" ca="1">TREND($K9:$P9,$K$1:$P$1,AA$1)</f>
        <v>2.7266351038958553E-3</v>
      </c>
      <c r="AB9" s="38" cm="1">
        <f t="array" aca="1" ref="AB9" ca="1">TREND($K9:$P9,$K$1:$P$1,AB$1)</f>
        <v>2.7523580765741185E-3</v>
      </c>
      <c r="AC9" s="38" cm="1">
        <f t="array" aca="1" ref="AC9" ca="1">TREND($K9:$P9,$K$1:$P$1,AC$1)</f>
        <v>2.7780810492523816E-3</v>
      </c>
      <c r="AD9" s="38" cm="1">
        <f t="array" aca="1" ref="AD9" ca="1">TREND($K9:$P9,$K$1:$P$1,AD$1)</f>
        <v>2.8038040219306448E-3</v>
      </c>
      <c r="AE9" s="38" cm="1">
        <f t="array" aca="1" ref="AE9" ca="1">TREND($K9:$P9,$K$1:$P$1,AE$1)</f>
        <v>2.829526994608908E-3</v>
      </c>
      <c r="AF9" s="38" cm="1">
        <f t="array" aca="1" ref="AF9" ca="1">TREND($K9:$P9,$K$1:$P$1,AF$1)</f>
        <v>2.8552499672871712E-3</v>
      </c>
      <c r="AG9" s="38" cm="1">
        <f t="array" aca="1" ref="AG9" ca="1">TREND($K9:$P9,$K$1:$P$1,AG$1)</f>
        <v>2.8809729399654344E-3</v>
      </c>
      <c r="AH9" s="38" cm="1">
        <f t="array" aca="1" ref="AH9" ca="1">TREND($K9:$P9,$K$1:$P$1,AH$1)</f>
        <v>2.9066959126436975E-3</v>
      </c>
      <c r="AI9" s="38" cm="1">
        <f t="array" aca="1" ref="AI9" ca="1">TREND($K9:$P9,$K$1:$P$1,AI$1)</f>
        <v>2.9324188853219607E-3</v>
      </c>
      <c r="AJ9" s="38" cm="1">
        <f t="array" aca="1" ref="AJ9" ca="1">TREND($K9:$P9,$K$1:$P$1,AJ$1)</f>
        <v>2.9581418580002239E-3</v>
      </c>
    </row>
    <row r="10" spans="1:36">
      <c r="A10" t="s">
        <v>19</v>
      </c>
      <c r="B10" s="39" cm="1">
        <f t="array" aca="1" ref="B10" ca="1">INDIRECT(CONCATENATE("'",HLOOKUP(B$1,$B$21:$E$23,3,FALSE),"'!",$B$25,ROW($A10)+5))*About!$A$27</f>
        <v>1.8006080874783934E-5</v>
      </c>
      <c r="C10" s="38">
        <f t="shared" ca="1" si="3"/>
        <v>1.8327618033262218E-5</v>
      </c>
      <c r="D10" s="38">
        <f t="shared" ca="1" si="0"/>
        <v>1.8649155191740505E-5</v>
      </c>
      <c r="E10" s="38">
        <f t="shared" ca="1" si="0"/>
        <v>1.8970692350218792E-5</v>
      </c>
      <c r="F10" s="39" cm="1">
        <f t="array" aca="1" ref="F10" ca="1">INDIRECT(CONCATENATE("'",HLOOKUP(F$1,$B$21:$E$23,3,FALSE),"'!",$B$25,ROW($A10)+5))*About!$A$27</f>
        <v>1.9292229508697076E-5</v>
      </c>
      <c r="G10" s="38">
        <f t="shared" ca="1" si="4"/>
        <v>1.9806688962262329E-5</v>
      </c>
      <c r="H10" s="38">
        <f t="shared" ca="1" si="1"/>
        <v>2.0321148415827585E-5</v>
      </c>
      <c r="I10" s="38">
        <f t="shared" ca="1" si="1"/>
        <v>2.0835607869392838E-5</v>
      </c>
      <c r="J10" s="38">
        <f t="shared" ca="1" si="1"/>
        <v>2.1350067322958095E-5</v>
      </c>
      <c r="K10" s="39" cm="1">
        <f t="array" aca="1" ref="K10" ca="1">INDIRECT(CONCATENATE("'",HLOOKUP(K$1,$B$21:$E$23,3,FALSE),"'!",$B$25,ROW($A10)+5))*About!$A$27</f>
        <v>2.1864526776523348E-5</v>
      </c>
      <c r="L10" s="38">
        <f t="shared" ca="1" si="5"/>
        <v>2.2121756503305976E-5</v>
      </c>
      <c r="M10" s="38">
        <f t="shared" ca="1" si="2"/>
        <v>2.2378986230088604E-5</v>
      </c>
      <c r="N10" s="38">
        <f t="shared" ca="1" si="2"/>
        <v>2.2636215956871233E-5</v>
      </c>
      <c r="O10" s="38">
        <f t="shared" ca="1" si="2"/>
        <v>2.2893445683653861E-5</v>
      </c>
      <c r="P10" s="39" cm="1">
        <f t="array" aca="1" ref="P10" ca="1">INDIRECT(CONCATENATE("'",HLOOKUP(P$1,$B$21:$E$23,3,FALSE),"'!",$B$25,ROW($A10)+5))*About!$A$27</f>
        <v>2.3150675410436489E-5</v>
      </c>
      <c r="Q10" s="38" cm="1">
        <f t="array" aca="1" ref="Q10" ca="1">TREND($K10:$P10,$K$1:$P$1,Q$1)</f>
        <v>2.3407905137219111E-5</v>
      </c>
      <c r="R10" s="38" cm="1">
        <f t="array" aca="1" ref="R10" ca="1">TREND($K10:$P10,$K$1:$P$1,R$1)</f>
        <v>2.3665134864001773E-5</v>
      </c>
      <c r="S10" s="38" cm="1">
        <f t="array" aca="1" ref="S10" ca="1">TREND($K10:$P10,$K$1:$P$1,S$1)</f>
        <v>2.3922364590784435E-5</v>
      </c>
      <c r="T10" s="38" cm="1">
        <f t="array" aca="1" ref="T10" ca="1">TREND($K10:$P10,$K$1:$P$1,T$1)</f>
        <v>2.4179594317566989E-5</v>
      </c>
      <c r="U10" s="38" cm="1">
        <f t="array" aca="1" ref="U10" ca="1">TREND($K10:$P10,$K$1:$P$1,U$1)</f>
        <v>2.4436824044349651E-5</v>
      </c>
      <c r="V10" s="38" cm="1">
        <f t="array" aca="1" ref="V10" ca="1">TREND($K10:$P10,$K$1:$P$1,V$1)</f>
        <v>2.4694053771132313E-5</v>
      </c>
      <c r="W10" s="38" cm="1">
        <f t="array" aca="1" ref="W10" ca="1">TREND($K10:$P10,$K$1:$P$1,W$1)</f>
        <v>2.4951283497914867E-5</v>
      </c>
      <c r="X10" s="38" cm="1">
        <f t="array" aca="1" ref="X10" ca="1">TREND($K10:$P10,$K$1:$P$1,X$1)</f>
        <v>2.5208513224697529E-5</v>
      </c>
      <c r="Y10" s="38" cm="1">
        <f t="array" aca="1" ref="Y10" ca="1">TREND($K10:$P10,$K$1:$P$1,Y$1)</f>
        <v>2.5465742951480191E-5</v>
      </c>
      <c r="Z10" s="38" cm="1">
        <f t="array" aca="1" ref="Z10" ca="1">TREND($K10:$P10,$K$1:$P$1,Z$1)</f>
        <v>2.5722972678262745E-5</v>
      </c>
      <c r="AA10" s="38" cm="1">
        <f t="array" aca="1" ref="AA10" ca="1">TREND($K10:$P10,$K$1:$P$1,AA$1)</f>
        <v>2.5980202405045407E-5</v>
      </c>
      <c r="AB10" s="38" cm="1">
        <f t="array" aca="1" ref="AB10" ca="1">TREND($K10:$P10,$K$1:$P$1,AB$1)</f>
        <v>2.6237432131828069E-5</v>
      </c>
      <c r="AC10" s="38" cm="1">
        <f t="array" aca="1" ref="AC10" ca="1">TREND($K10:$P10,$K$1:$P$1,AC$1)</f>
        <v>2.6494661858610731E-5</v>
      </c>
      <c r="AD10" s="38" cm="1">
        <f t="array" aca="1" ref="AD10" ca="1">TREND($K10:$P10,$K$1:$P$1,AD$1)</f>
        <v>2.6751891585393285E-5</v>
      </c>
      <c r="AE10" s="38" cm="1">
        <f t="array" aca="1" ref="AE10" ca="1">TREND($K10:$P10,$K$1:$P$1,AE$1)</f>
        <v>2.7009121312175947E-5</v>
      </c>
      <c r="AF10" s="38" cm="1">
        <f t="array" aca="1" ref="AF10" ca="1">TREND($K10:$P10,$K$1:$P$1,AF$1)</f>
        <v>2.7266351038958609E-5</v>
      </c>
      <c r="AG10" s="38" cm="1">
        <f t="array" aca="1" ref="AG10" ca="1">TREND($K10:$P10,$K$1:$P$1,AG$1)</f>
        <v>2.7523580765741163E-5</v>
      </c>
      <c r="AH10" s="38" cm="1">
        <f t="array" aca="1" ref="AH10" ca="1">TREND($K10:$P10,$K$1:$P$1,AH$1)</f>
        <v>2.7780810492523825E-5</v>
      </c>
      <c r="AI10" s="38" cm="1">
        <f t="array" aca="1" ref="AI10" ca="1">TREND($K10:$P10,$K$1:$P$1,AI$1)</f>
        <v>2.8038040219306487E-5</v>
      </c>
      <c r="AJ10" s="38" cm="1">
        <f t="array" aca="1" ref="AJ10" ca="1">TREND($K10:$P10,$K$1:$P$1,AJ$1)</f>
        <v>2.8295269946089041E-5</v>
      </c>
    </row>
    <row r="11" spans="1:36">
      <c r="A11" t="s">
        <v>20</v>
      </c>
      <c r="B11" s="39" cm="1">
        <f t="array" aca="1" ref="B11" ca="1">INDIRECT(CONCATENATE("'",HLOOKUP(B$1,$B$21:$E$23,3,FALSE),"'!",$B$25,ROW($A11)+5))*About!$A$27</f>
        <v>1.6719932240870796E-5</v>
      </c>
      <c r="C11" s="38">
        <f t="shared" ca="1" si="3"/>
        <v>1.7363006557827367E-5</v>
      </c>
      <c r="D11" s="38">
        <f t="shared" ca="1" si="0"/>
        <v>1.8006080874783938E-5</v>
      </c>
      <c r="E11" s="38">
        <f t="shared" ca="1" si="0"/>
        <v>1.8649155191740505E-5</v>
      </c>
      <c r="F11" s="39" cm="1">
        <f t="array" aca="1" ref="F11" ca="1">INDIRECT(CONCATENATE("'",HLOOKUP(F$1,$B$21:$E$23,3,FALSE),"'!",$B$25,ROW($A11)+5))*About!$A$27</f>
        <v>1.9292229508697076E-5</v>
      </c>
      <c r="G11" s="38">
        <f t="shared" ca="1" si="4"/>
        <v>1.9549459235479704E-5</v>
      </c>
      <c r="H11" s="38">
        <f t="shared" ca="1" si="1"/>
        <v>1.9806688962262332E-5</v>
      </c>
      <c r="I11" s="38">
        <f t="shared" ca="1" si="1"/>
        <v>2.0063918689044957E-5</v>
      </c>
      <c r="J11" s="38">
        <f t="shared" ca="1" si="1"/>
        <v>2.0321148415827585E-5</v>
      </c>
      <c r="K11" s="39" cm="1">
        <f t="array" aca="1" ref="K11" ca="1">INDIRECT(CONCATENATE("'",HLOOKUP(K$1,$B$21:$E$23,3,FALSE),"'!",$B$25,ROW($A11)+5))*About!$A$27</f>
        <v>2.0578378142610213E-5</v>
      </c>
      <c r="L11" s="38">
        <f t="shared" ca="1" si="5"/>
        <v>2.109283759617547E-5</v>
      </c>
      <c r="M11" s="38">
        <f t="shared" ca="1" si="2"/>
        <v>2.1607297049740723E-5</v>
      </c>
      <c r="N11" s="38">
        <f t="shared" ca="1" si="2"/>
        <v>2.212175650330598E-5</v>
      </c>
      <c r="O11" s="38">
        <f t="shared" ca="1" si="2"/>
        <v>2.2636215956871233E-5</v>
      </c>
      <c r="P11" s="39" cm="1">
        <f t="array" aca="1" ref="P11" ca="1">INDIRECT(CONCATENATE("'",HLOOKUP(P$1,$B$21:$E$23,3,FALSE),"'!",$B$25,ROW($A11)+5))*About!$A$27</f>
        <v>2.3150675410436489E-5</v>
      </c>
      <c r="Q11" s="38" cm="1">
        <f t="array" aca="1" ref="Q11" ca="1">TREND($K11:$P11,$K$1:$P$1,Q$1)</f>
        <v>2.3665134864001664E-5</v>
      </c>
      <c r="R11" s="38" cm="1">
        <f t="array" aca="1" ref="R11" ca="1">TREND($K11:$P11,$K$1:$P$1,R$1)</f>
        <v>2.4179594317566989E-5</v>
      </c>
      <c r="S11" s="38" cm="1">
        <f t="array" aca="1" ref="S11" ca="1">TREND($K11:$P11,$K$1:$P$1,S$1)</f>
        <v>2.4694053771132313E-5</v>
      </c>
      <c r="T11" s="38" cm="1">
        <f t="array" aca="1" ref="T11" ca="1">TREND($K11:$P11,$K$1:$P$1,T$1)</f>
        <v>2.520851322469742E-5</v>
      </c>
      <c r="U11" s="38" cm="1">
        <f t="array" aca="1" ref="U11" ca="1">TREND($K11:$P11,$K$1:$P$1,U$1)</f>
        <v>2.5722972678262745E-5</v>
      </c>
      <c r="V11" s="38" cm="1">
        <f t="array" aca="1" ref="V11" ca="1">TREND($K11:$P11,$K$1:$P$1,V$1)</f>
        <v>2.6237432131828069E-5</v>
      </c>
      <c r="W11" s="38" cm="1">
        <f t="array" aca="1" ref="W11" ca="1">TREND($K11:$P11,$K$1:$P$1,W$1)</f>
        <v>2.6751891585393393E-5</v>
      </c>
      <c r="X11" s="38" cm="1">
        <f t="array" aca="1" ref="X11" ca="1">TREND($K11:$P11,$K$1:$P$1,X$1)</f>
        <v>2.7266351038958501E-5</v>
      </c>
      <c r="Y11" s="38" cm="1">
        <f t="array" aca="1" ref="Y11" ca="1">TREND($K11:$P11,$K$1:$P$1,Y$1)</f>
        <v>2.7780810492523825E-5</v>
      </c>
      <c r="Z11" s="38" cm="1">
        <f t="array" aca="1" ref="Z11" ca="1">TREND($K11:$P11,$K$1:$P$1,Z$1)</f>
        <v>2.8295269946089149E-5</v>
      </c>
      <c r="AA11" s="38" cm="1">
        <f t="array" aca="1" ref="AA11" ca="1">TREND($K11:$P11,$K$1:$P$1,AA$1)</f>
        <v>2.8809729399654257E-5</v>
      </c>
      <c r="AB11" s="38" cm="1">
        <f t="array" aca="1" ref="AB11" ca="1">TREND($K11:$P11,$K$1:$P$1,AB$1)</f>
        <v>2.9324188853219581E-5</v>
      </c>
      <c r="AC11" s="38" cm="1">
        <f t="array" aca="1" ref="AC11" ca="1">TREND($K11:$P11,$K$1:$P$1,AC$1)</f>
        <v>2.9838648306784905E-5</v>
      </c>
      <c r="AD11" s="38" cm="1">
        <f t="array" aca="1" ref="AD11" ca="1">TREND($K11:$P11,$K$1:$P$1,AD$1)</f>
        <v>3.0353107760350013E-5</v>
      </c>
      <c r="AE11" s="38" cm="1">
        <f t="array" aca="1" ref="AE11" ca="1">TREND($K11:$P11,$K$1:$P$1,AE$1)</f>
        <v>3.0867567213915337E-5</v>
      </c>
      <c r="AF11" s="38" cm="1">
        <f t="array" aca="1" ref="AF11" ca="1">TREND($K11:$P11,$K$1:$P$1,AF$1)</f>
        <v>3.1382026667480661E-5</v>
      </c>
      <c r="AG11" s="38" cm="1">
        <f t="array" aca="1" ref="AG11" ca="1">TREND($K11:$P11,$K$1:$P$1,AG$1)</f>
        <v>3.1896486121045769E-5</v>
      </c>
      <c r="AH11" s="38" cm="1">
        <f t="array" aca="1" ref="AH11" ca="1">TREND($K11:$P11,$K$1:$P$1,AH$1)</f>
        <v>3.2410945574611093E-5</v>
      </c>
      <c r="AI11" s="38" cm="1">
        <f t="array" aca="1" ref="AI11" ca="1">TREND($K11:$P11,$K$1:$P$1,AI$1)</f>
        <v>3.2925405028176417E-5</v>
      </c>
      <c r="AJ11" s="38" cm="1">
        <f t="array" aca="1" ref="AJ11" ca="1">TREND($K11:$P11,$K$1:$P$1,AJ$1)</f>
        <v>3.3439864481741525E-5</v>
      </c>
    </row>
    <row r="12" spans="1:36">
      <c r="A12" t="s">
        <v>111</v>
      </c>
      <c r="B12" s="40">
        <f ca="1">SUM(INDIRECT(CONCATENATE("'",HLOOKUP(B$1,$B$21:$E$23,3,FALSE),"'!",$B$25,ROW($A12)+5,":",$B$25,ROW($A12)+6)))*About!$A$27</f>
        <v>7.8455066668701423E-5</v>
      </c>
      <c r="C12" s="38">
        <f t="shared" ca="1" si="3"/>
        <v>8.0223521040331995E-5</v>
      </c>
      <c r="D12" s="38">
        <f t="shared" ca="1" si="0"/>
        <v>8.1991975411962553E-5</v>
      </c>
      <c r="E12" s="38">
        <f t="shared" ca="1" si="0"/>
        <v>8.3760429783593125E-5</v>
      </c>
      <c r="F12" s="40">
        <f ca="1">SUM(INDIRECT(CONCATENATE("'",HLOOKUP(F$1,$B$21:$E$23,3,FALSE),"'!",$B$25,ROW($A12)+5,":",$B$25,ROW($A12)+6)))*About!$A$27</f>
        <v>8.5528884155223697E-5</v>
      </c>
      <c r="G12" s="38">
        <f t="shared" ca="1" si="4"/>
        <v>8.6969370625206415E-5</v>
      </c>
      <c r="H12" s="38">
        <f t="shared" ca="1" si="1"/>
        <v>8.840985709518912E-5</v>
      </c>
      <c r="I12" s="38">
        <f t="shared" ca="1" si="1"/>
        <v>8.9850343565171838E-5</v>
      </c>
      <c r="J12" s="38">
        <f t="shared" ca="1" si="1"/>
        <v>9.1290830035154543E-5</v>
      </c>
      <c r="K12" s="40">
        <f ca="1">SUM(INDIRECT(CONCATENATE("'",HLOOKUP(K$1,$B$21:$E$23,3,FALSE),"'!",$B$25,ROW($A12)+5,":",$B$25,ROW($A12)+6)))*About!$A$27</f>
        <v>9.2731316505137261E-5</v>
      </c>
      <c r="L12" s="38">
        <f t="shared" ca="1" si="5"/>
        <v>9.4429032701902601E-5</v>
      </c>
      <c r="M12" s="38">
        <f t="shared" ca="1" si="2"/>
        <v>9.6126748898667954E-5</v>
      </c>
      <c r="N12" s="38">
        <f t="shared" ca="1" si="2"/>
        <v>9.7824465095433294E-5</v>
      </c>
      <c r="O12" s="38">
        <f t="shared" ca="1" si="2"/>
        <v>9.9522181292198647E-5</v>
      </c>
      <c r="P12" s="40">
        <f ca="1">SUM(INDIRECT(CONCATENATE("'",HLOOKUP(P$1,$B$21:$E$23,3,FALSE),"'!",$B$25,ROW($A12)+5,":",$B$25,ROW($A12)+6)))*About!$A$27</f>
        <v>1.0121989748896399E-4</v>
      </c>
      <c r="Q12" s="38" cm="1">
        <f t="array" aca="1" ref="Q12" ca="1">TREND($K12:$P12,$K$1:$P$1,Q$1)</f>
        <v>1.0291761368572952E-4</v>
      </c>
      <c r="R12" s="38" cm="1">
        <f t="array" aca="1" ref="R12" ca="1">TREND($K12:$P12,$K$1:$P$1,R$1)</f>
        <v>1.0461532988249476E-4</v>
      </c>
      <c r="S12" s="38" cm="1">
        <f t="array" aca="1" ref="S12" ca="1">TREND($K12:$P12,$K$1:$P$1,S$1)</f>
        <v>1.0631304607926001E-4</v>
      </c>
      <c r="T12" s="38" cm="1">
        <f t="array" aca="1" ref="T12" ca="1">TREND($K12:$P12,$K$1:$P$1,T$1)</f>
        <v>1.0801076227602568E-4</v>
      </c>
      <c r="U12" s="38" cm="1">
        <f t="array" aca="1" ref="U12" ca="1">TREND($K12:$P12,$K$1:$P$1,U$1)</f>
        <v>1.0970847847279093E-4</v>
      </c>
      <c r="V12" s="38" cm="1">
        <f t="array" aca="1" ref="V12" ca="1">TREND($K12:$P12,$K$1:$P$1,V$1)</f>
        <v>1.1140619466955617E-4</v>
      </c>
      <c r="W12" s="38" cm="1">
        <f t="array" aca="1" ref="W12" ca="1">TREND($K12:$P12,$K$1:$P$1,W$1)</f>
        <v>1.1310391086632142E-4</v>
      </c>
      <c r="X12" s="38" cm="1">
        <f t="array" aca="1" ref="X12" ca="1">TREND($K12:$P12,$K$1:$P$1,X$1)</f>
        <v>1.148016270630871E-4</v>
      </c>
      <c r="Y12" s="38" cm="1">
        <f t="array" aca="1" ref="Y12" ca="1">TREND($K12:$P12,$K$1:$P$1,Y$1)</f>
        <v>1.1649934325985234E-4</v>
      </c>
      <c r="Z12" s="38" cm="1">
        <f t="array" aca="1" ref="Z12" ca="1">TREND($K12:$P12,$K$1:$P$1,Z$1)</f>
        <v>1.1819705945661759E-4</v>
      </c>
      <c r="AA12" s="38" cm="1">
        <f t="array" aca="1" ref="AA12" ca="1">TREND($K12:$P12,$K$1:$P$1,AA$1)</f>
        <v>1.1989477565338283E-4</v>
      </c>
      <c r="AB12" s="38" cm="1">
        <f t="array" aca="1" ref="AB12" ca="1">TREND($K12:$P12,$K$1:$P$1,AB$1)</f>
        <v>1.2159249185014851E-4</v>
      </c>
      <c r="AC12" s="38" cm="1">
        <f t="array" aca="1" ref="AC12" ca="1">TREND($K12:$P12,$K$1:$P$1,AC$1)</f>
        <v>1.2329020804691376E-4</v>
      </c>
      <c r="AD12" s="38" cm="1">
        <f t="array" aca="1" ref="AD12" ca="1">TREND($K12:$P12,$K$1:$P$1,AD$1)</f>
        <v>1.24987924243679E-4</v>
      </c>
      <c r="AE12" s="38" cm="1">
        <f t="array" aca="1" ref="AE12" ca="1">TREND($K12:$P12,$K$1:$P$1,AE$1)</f>
        <v>1.2668564044044425E-4</v>
      </c>
      <c r="AF12" s="38" cm="1">
        <f t="array" aca="1" ref="AF12" ca="1">TREND($K12:$P12,$K$1:$P$1,AF$1)</f>
        <v>1.2838335663720992E-4</v>
      </c>
      <c r="AG12" s="38" cm="1">
        <f t="array" aca="1" ref="AG12" ca="1">TREND($K12:$P12,$K$1:$P$1,AG$1)</f>
        <v>1.3008107283397517E-4</v>
      </c>
      <c r="AH12" s="38" cm="1">
        <f t="array" aca="1" ref="AH12" ca="1">TREND($K12:$P12,$K$1:$P$1,AH$1)</f>
        <v>1.3177878903074041E-4</v>
      </c>
      <c r="AI12" s="38" cm="1">
        <f t="array" aca="1" ref="AI12" ca="1">TREND($K12:$P12,$K$1:$P$1,AI$1)</f>
        <v>1.3347650522750566E-4</v>
      </c>
      <c r="AJ12" s="38" cm="1">
        <f t="array" aca="1" ref="AJ12" ca="1">TREND($K12:$P12,$K$1:$P$1,AJ$1)</f>
        <v>1.351742214242709E-4</v>
      </c>
    </row>
    <row r="16" spans="1:36">
      <c r="A16" s="22" t="s">
        <v>124</v>
      </c>
      <c r="B16" s="23"/>
      <c r="C16" s="23"/>
      <c r="D16" s="23"/>
    </row>
    <row r="17" spans="1:5">
      <c r="A17" t="s">
        <v>112</v>
      </c>
      <c r="B17" t="str" cm="1">
        <f t="array" aca="1" ref="B17" ca="1">MID(CELL("filename",A17),FIND("]",CELL("filename",A17))+1,255)</f>
        <v>HOIpTP-buildings-SO2</v>
      </c>
    </row>
    <row r="18" spans="1:5">
      <c r="A18" t="s">
        <v>113</v>
      </c>
      <c r="B18" t="str">
        <f ca="1">RIGHT(B17,LEN(B17)-7)</f>
        <v>buildings-SO2</v>
      </c>
    </row>
    <row r="19" spans="1:5">
      <c r="A19" t="s">
        <v>114</v>
      </c>
      <c r="B19" t="str">
        <f ca="1">LEFT(B18,FIND("-",B18)-1)</f>
        <v>buildings</v>
      </c>
    </row>
    <row r="20" spans="1:5">
      <c r="A20" t="s">
        <v>121</v>
      </c>
      <c r="B20" t="str">
        <f ca="1">VLOOKUP($B$19,Mappings!$A$22:$B$26,COLUMN(Mappings!$B$21),FALSE)</f>
        <v>area sources</v>
      </c>
    </row>
    <row r="21" spans="1:5">
      <c r="A21" s="28"/>
      <c r="B21" s="29">
        <v>2016</v>
      </c>
      <c r="C21" s="29">
        <v>2020</v>
      </c>
      <c r="D21" s="29">
        <v>2025</v>
      </c>
      <c r="E21" s="30">
        <v>2030</v>
      </c>
    </row>
    <row r="22" spans="1:5">
      <c r="A22" s="31" t="s">
        <v>129</v>
      </c>
      <c r="B22" s="32">
        <f ca="1">VLOOKUP($B$20,Mappings!$A$3:$E$19,COLUMN(Mappings!B$2),FALSE)</f>
        <v>11</v>
      </c>
      <c r="C22" s="32">
        <f ca="1">VLOOKUP($B$20,Mappings!$A$3:$E$19,COLUMN(Mappings!C$2),FALSE)</f>
        <v>28</v>
      </c>
      <c r="D22" s="32">
        <f ca="1">VLOOKUP($B$20,Mappings!$A$3:$E$19,COLUMN(Mappings!D$2),FALSE)</f>
        <v>45</v>
      </c>
      <c r="E22" s="33">
        <f ca="1">VLOOKUP($B$20,Mappings!$A$3:$E$19,COLUMN(Mappings!E$2),FALSE)</f>
        <v>62</v>
      </c>
    </row>
    <row r="23" spans="1:5">
      <c r="A23" s="34" t="s">
        <v>112</v>
      </c>
      <c r="B23" s="35" t="str">
        <f ca="1">CONCATENATE("Table ",B22)</f>
        <v>Table 11</v>
      </c>
      <c r="C23" s="35" t="str">
        <f ca="1">CONCATENATE("Table ",C22)</f>
        <v>Table 28</v>
      </c>
      <c r="D23" s="35" t="str">
        <f ca="1">CONCATENATE("Table ",D22)</f>
        <v>Table 45</v>
      </c>
      <c r="E23" s="36" t="str">
        <f ca="1">CONCATENATE("Table ",E22)</f>
        <v>Table 62</v>
      </c>
    </row>
    <row r="24" spans="1:5">
      <c r="A24" t="s">
        <v>115</v>
      </c>
      <c r="B24" t="str">
        <f ca="1">REPLACE(B18,1,FIND("-",B18),"")</f>
        <v>SO2</v>
      </c>
    </row>
    <row r="25" spans="1:5">
      <c r="A25" t="s">
        <v>123</v>
      </c>
      <c r="B25" s="2" t="str">
        <f ca="1">VLOOKUP($B$24,Mappings!$A$29:$B$31,COLUMN(Mappings!$B$29),FALSE)</f>
        <v>C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90E1B-F56C-446B-8F62-1098191A6865}">
  <sheetPr>
    <tabColor theme="4" tint="-0.249977111117893"/>
  </sheetPr>
  <dimension ref="A1:AJ25"/>
  <sheetViews>
    <sheetView workbookViewId="0"/>
  </sheetViews>
  <sheetFormatPr baseColWidth="10" defaultColWidth="8.83203125" defaultRowHeight="15"/>
  <cols>
    <col min="1" max="1" width="33.83203125" customWidth="1"/>
  </cols>
  <sheetData>
    <row r="1" spans="1:36" s="1" customFormat="1" ht="16">
      <c r="A1" s="27" t="s">
        <v>128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t="s">
        <v>7</v>
      </c>
      <c r="B2" s="37" cm="1">
        <f t="array" aca="1" ref="B2" ca="1">INDIRECT(CONCATENATE("'",HLOOKUP(B$1,$B$21:$E$23,3,FALSE),"'!",$B$25,ROW($A2)+3))*About!$A$27</f>
        <v>9.7747296177398519E-6</v>
      </c>
      <c r="C2" s="38">
        <f ca="1">$B2+($F2-$B2)*(C$1-$B$1)/($F$1-$B$1)</f>
        <v>9.839037049435509E-6</v>
      </c>
      <c r="D2" s="38">
        <f t="shared" ref="D2:E12" ca="1" si="0">$B2+($F2-$B2)*(D$1-$B$1)/($F$1-$B$1)</f>
        <v>9.9033444811311643E-6</v>
      </c>
      <c r="E2" s="38">
        <f t="shared" ca="1" si="0"/>
        <v>9.9676519128268214E-6</v>
      </c>
      <c r="F2" s="37" cm="1">
        <f t="array" aca="1" ref="F2" ca="1">INDIRECT(CONCATENATE("'",HLOOKUP(F$1,$B$21:$E$23,3,FALSE),"'!",$B$25,ROW($A2)+3))*About!$A$27</f>
        <v>1.0031959344522478E-5</v>
      </c>
      <c r="G2" s="38">
        <f ca="1">$F2+($K2-$F2)*(G$1-$F$1)/($K$1-$F$1)</f>
        <v>1.013485123523553E-5</v>
      </c>
      <c r="H2" s="38">
        <f t="shared" ref="H2:J12" ca="1" si="1">$F2+($K2-$F2)*(H$1-$F$1)/($K$1-$F$1)</f>
        <v>1.0237743125948581E-5</v>
      </c>
      <c r="I2" s="38">
        <f t="shared" ca="1" si="1"/>
        <v>1.0340635016661631E-5</v>
      </c>
      <c r="J2" s="38">
        <f t="shared" ca="1" si="1"/>
        <v>1.0443526907374682E-5</v>
      </c>
      <c r="K2" s="37" cm="1">
        <f t="array" aca="1" ref="K2" ca="1">INDIRECT(CONCATENATE("'",HLOOKUP(K$1,$B$21:$E$23,3,FALSE),"'!",$B$25,ROW($A2)+3))*About!$A$27</f>
        <v>1.0546418798087733E-5</v>
      </c>
      <c r="L2" s="38">
        <f ca="1">$K2+($P2-$K2)*(L$1-$K$1)/($P$1-$K$1)</f>
        <v>1.070075663415731E-5</v>
      </c>
      <c r="M2" s="38">
        <f t="shared" ref="M2:O12" ca="1" si="2">$K2+($P2-$K2)*(M$1-$K$1)/($P$1-$K$1)</f>
        <v>1.0855094470226887E-5</v>
      </c>
      <c r="N2" s="38">
        <f t="shared" ca="1" si="2"/>
        <v>1.1009432306296464E-5</v>
      </c>
      <c r="O2" s="38">
        <f t="shared" ca="1" si="2"/>
        <v>1.1163770142366041E-5</v>
      </c>
      <c r="P2" s="37" cm="1">
        <f t="array" aca="1" ref="P2" ca="1">INDIRECT(CONCATENATE("'",HLOOKUP(P$1,$B$21:$E$23,3,FALSE),"'!",$B$25,ROW($A2)+3))*About!$A$27</f>
        <v>1.1318107978435618E-5</v>
      </c>
      <c r="Q2" s="38" cm="1">
        <f t="array" aca="1" ref="Q2" ca="1">TREND($K2:$P2,$K$1:$P$1,Q$1)</f>
        <v>1.1472445814505159E-5</v>
      </c>
      <c r="R2" s="38" cm="1">
        <f t="array" aca="1" ref="R2" ca="1">TREND($K2:$P2,$K$1:$P$1,R$1)</f>
        <v>1.1626783650574757E-5</v>
      </c>
      <c r="S2" s="38" cm="1">
        <f t="array" aca="1" ref="S2" ca="1">TREND($K2:$P2,$K$1:$P$1,S$1)</f>
        <v>1.1781121486644354E-5</v>
      </c>
      <c r="T2" s="38" cm="1">
        <f t="array" aca="1" ref="T2" ca="1">TREND($K2:$P2,$K$1:$P$1,T$1)</f>
        <v>1.1935459322713897E-5</v>
      </c>
      <c r="U2" s="38" cm="1">
        <f t="array" aca="1" ref="U2" ca="1">TREND($K2:$P2,$K$1:$P$1,U$1)</f>
        <v>1.2089797158783494E-5</v>
      </c>
      <c r="V2" s="38" cm="1">
        <f t="array" aca="1" ref="V2" ca="1">TREND($K2:$P2,$K$1:$P$1,V$1)</f>
        <v>1.2244134994853037E-5</v>
      </c>
      <c r="W2" s="38" cm="1">
        <f t="array" aca="1" ref="W2" ca="1">TREND($K2:$P2,$K$1:$P$1,W$1)</f>
        <v>1.2398472830922635E-5</v>
      </c>
      <c r="X2" s="38" cm="1">
        <f t="array" aca="1" ref="X2" ca="1">TREND($K2:$P2,$K$1:$P$1,X$1)</f>
        <v>1.2552810666992232E-5</v>
      </c>
      <c r="Y2" s="38" cm="1">
        <f t="array" aca="1" ref="Y2" ca="1">TREND($K2:$P2,$K$1:$P$1,Y$1)</f>
        <v>1.2707148503061775E-5</v>
      </c>
      <c r="Z2" s="38" cm="1">
        <f t="array" aca="1" ref="Z2" ca="1">TREND($K2:$P2,$K$1:$P$1,Z$1)</f>
        <v>1.2861486339131372E-5</v>
      </c>
      <c r="AA2" s="38" cm="1">
        <f t="array" aca="1" ref="AA2" ca="1">TREND($K2:$P2,$K$1:$P$1,AA$1)</f>
        <v>1.301582417520097E-5</v>
      </c>
      <c r="AB2" s="38" cm="1">
        <f t="array" aca="1" ref="AB2" ca="1">TREND($K2:$P2,$K$1:$P$1,AB$1)</f>
        <v>1.3170162011270513E-5</v>
      </c>
      <c r="AC2" s="38" cm="1">
        <f t="array" aca="1" ref="AC2" ca="1">TREND($K2:$P2,$K$1:$P$1,AC$1)</f>
        <v>1.332449984734011E-5</v>
      </c>
      <c r="AD2" s="38" cm="1">
        <f t="array" aca="1" ref="AD2" ca="1">TREND($K2:$P2,$K$1:$P$1,AD$1)</f>
        <v>1.3478837683409653E-5</v>
      </c>
      <c r="AE2" s="38" cm="1">
        <f t="array" aca="1" ref="AE2" ca="1">TREND($K2:$P2,$K$1:$P$1,AE$1)</f>
        <v>1.363317551947925E-5</v>
      </c>
      <c r="AF2" s="38" cm="1">
        <f t="array" aca="1" ref="AF2" ca="1">TREND($K2:$P2,$K$1:$P$1,AF$1)</f>
        <v>1.3787513355548848E-5</v>
      </c>
      <c r="AG2" s="38" cm="1">
        <f t="array" aca="1" ref="AG2" ca="1">TREND($K2:$P2,$K$1:$P$1,AG$1)</f>
        <v>1.3941851191618391E-5</v>
      </c>
      <c r="AH2" s="38" cm="1">
        <f t="array" aca="1" ref="AH2" ca="1">TREND($K2:$P2,$K$1:$P$1,AH$1)</f>
        <v>1.4096189027687988E-5</v>
      </c>
      <c r="AI2" s="38" cm="1">
        <f t="array" aca="1" ref="AI2" ca="1">TREND($K2:$P2,$K$1:$P$1,AI$1)</f>
        <v>1.4250526863757585E-5</v>
      </c>
      <c r="AJ2" s="38" cm="1">
        <f t="array" aca="1" ref="AJ2" ca="1">TREND($K2:$P2,$K$1:$P$1,AJ$1)</f>
        <v>1.4404864699827128E-5</v>
      </c>
    </row>
    <row r="3" spans="1:36">
      <c r="A3" t="s">
        <v>13</v>
      </c>
      <c r="B3" s="39" cm="1">
        <f t="array" aca="1" ref="B3" ca="1">INDIRECT(CONCATENATE("'",HLOOKUP(B$1,$B$21:$E$23,3,FALSE),"'!",$B$25,ROW($A3)+5))*About!$A$27</f>
        <v>5.1445945356525534E-6</v>
      </c>
      <c r="C3" s="38">
        <f t="shared" ref="C3:C12" ca="1" si="3">$B3+($F3-$B3)*(C$1-$B$1)/($F$1-$B$1)</f>
        <v>5.1767482515003819E-6</v>
      </c>
      <c r="D3" s="38">
        <f t="shared" ca="1" si="0"/>
        <v>5.2089019673482104E-6</v>
      </c>
      <c r="E3" s="38">
        <f t="shared" ca="1" si="0"/>
        <v>5.2410556831960381E-6</v>
      </c>
      <c r="F3" s="39" cm="1">
        <f t="array" aca="1" ref="F3" ca="1">INDIRECT(CONCATENATE("'",HLOOKUP(F$1,$B$21:$E$23,3,FALSE),"'!",$B$25,ROW($A3)+5))*About!$A$27</f>
        <v>5.2732093990438666E-6</v>
      </c>
      <c r="G3" s="38">
        <f t="shared" ref="G3:G12" ca="1" si="4">$F3+($K3-$F3)*(G$1-$F$1)/($K$1-$F$1)</f>
        <v>5.2989323717221295E-6</v>
      </c>
      <c r="H3" s="38">
        <f t="shared" ca="1" si="1"/>
        <v>5.3246553444003923E-6</v>
      </c>
      <c r="I3" s="38">
        <f t="shared" ca="1" si="1"/>
        <v>5.3503783170786551E-6</v>
      </c>
      <c r="J3" s="38">
        <f t="shared" ca="1" si="1"/>
        <v>5.3761012897569179E-6</v>
      </c>
      <c r="K3" s="39" cm="1">
        <f t="array" aca="1" ref="K3" ca="1">INDIRECT(CONCATENATE("'",HLOOKUP(K$1,$B$21:$E$23,3,FALSE),"'!",$B$25,ROW($A3)+5))*About!$A$27</f>
        <v>5.4018242624351808E-6</v>
      </c>
      <c r="L3" s="38">
        <f t="shared" ref="L3:L12" ca="1" si="5">$K3+($P3-$K3)*(L$1-$K$1)/($P$1-$K$1)</f>
        <v>5.4275472351134436E-6</v>
      </c>
      <c r="M3" s="38">
        <f t="shared" ca="1" si="2"/>
        <v>5.4532702077917064E-6</v>
      </c>
      <c r="N3" s="38">
        <f t="shared" ca="1" si="2"/>
        <v>5.4789931804699684E-6</v>
      </c>
      <c r="O3" s="38">
        <f t="shared" ca="1" si="2"/>
        <v>5.5047161531482312E-6</v>
      </c>
      <c r="P3" s="39" cm="1">
        <f t="array" aca="1" ref="P3" ca="1">INDIRECT(CONCATENATE("'",HLOOKUP(P$1,$B$21:$E$23,3,FALSE),"'!",$B$25,ROW($A3)+5))*About!$A$27</f>
        <v>5.5304391258264941E-6</v>
      </c>
      <c r="Q3" s="38" cm="1">
        <f t="array" aca="1" ref="Q3" ca="1">TREND($K3:$P3,$K$1:$P$1,Q$1)</f>
        <v>5.5561620985047569E-6</v>
      </c>
      <c r="R3" s="38" cm="1">
        <f t="array" aca="1" ref="R3" ca="1">TREND($K3:$P3,$K$1:$P$1,R$1)</f>
        <v>5.5818850711830163E-6</v>
      </c>
      <c r="S3" s="38" cm="1">
        <f t="array" aca="1" ref="S3" ca="1">TREND($K3:$P3,$K$1:$P$1,S$1)</f>
        <v>5.6076080438612825E-6</v>
      </c>
      <c r="T3" s="38" cm="1">
        <f t="array" aca="1" ref="T3" ca="1">TREND($K3:$P3,$K$1:$P$1,T$1)</f>
        <v>5.633331016539542E-6</v>
      </c>
      <c r="U3" s="38" cm="1">
        <f t="array" aca="1" ref="U3" ca="1">TREND($K3:$P3,$K$1:$P$1,U$1)</f>
        <v>5.6590539892178082E-6</v>
      </c>
      <c r="V3" s="38" cm="1">
        <f t="array" aca="1" ref="V3" ca="1">TREND($K3:$P3,$K$1:$P$1,V$1)</f>
        <v>5.6847769618960676E-6</v>
      </c>
      <c r="W3" s="38" cm="1">
        <f t="array" aca="1" ref="W3" ca="1">TREND($K3:$P3,$K$1:$P$1,W$1)</f>
        <v>5.7104999345743338E-6</v>
      </c>
      <c r="X3" s="38" cm="1">
        <f t="array" aca="1" ref="X3" ca="1">TREND($K3:$P3,$K$1:$P$1,X$1)</f>
        <v>5.7362229072525933E-6</v>
      </c>
      <c r="Y3" s="38" cm="1">
        <f t="array" aca="1" ref="Y3" ca="1">TREND($K3:$P3,$K$1:$P$1,Y$1)</f>
        <v>5.7619458799308595E-6</v>
      </c>
      <c r="Z3" s="38" cm="1">
        <f t="array" aca="1" ref="Z3" ca="1">TREND($K3:$P3,$K$1:$P$1,Z$1)</f>
        <v>5.7876688526091189E-6</v>
      </c>
      <c r="AA3" s="38" cm="1">
        <f t="array" aca="1" ref="AA3" ca="1">TREND($K3:$P3,$K$1:$P$1,AA$1)</f>
        <v>5.8133918252873851E-6</v>
      </c>
      <c r="AB3" s="38" cm="1">
        <f t="array" aca="1" ref="AB3" ca="1">TREND($K3:$P3,$K$1:$P$1,AB$1)</f>
        <v>5.8391147979656446E-6</v>
      </c>
      <c r="AC3" s="38" cm="1">
        <f t="array" aca="1" ref="AC3" ca="1">TREND($K3:$P3,$K$1:$P$1,AC$1)</f>
        <v>5.8648377706439108E-6</v>
      </c>
      <c r="AD3" s="38" cm="1">
        <f t="array" aca="1" ref="AD3" ca="1">TREND($K3:$P3,$K$1:$P$1,AD$1)</f>
        <v>5.8905607433221702E-6</v>
      </c>
      <c r="AE3" s="38" cm="1">
        <f t="array" aca="1" ref="AE3" ca="1">TREND($K3:$P3,$K$1:$P$1,AE$1)</f>
        <v>5.9162837160004364E-6</v>
      </c>
      <c r="AF3" s="38" cm="1">
        <f t="array" aca="1" ref="AF3" ca="1">TREND($K3:$P3,$K$1:$P$1,AF$1)</f>
        <v>5.9420066886786959E-6</v>
      </c>
      <c r="AG3" s="38" cm="1">
        <f t="array" aca="1" ref="AG3" ca="1">TREND($K3:$P3,$K$1:$P$1,AG$1)</f>
        <v>5.9677296613569621E-6</v>
      </c>
      <c r="AH3" s="38" cm="1">
        <f t="array" aca="1" ref="AH3" ca="1">TREND($K3:$P3,$K$1:$P$1,AH$1)</f>
        <v>5.9934526340352215E-6</v>
      </c>
      <c r="AI3" s="38" cm="1">
        <f t="array" aca="1" ref="AI3" ca="1">TREND($K3:$P3,$K$1:$P$1,AI$1)</f>
        <v>6.019175606713481E-6</v>
      </c>
      <c r="AJ3" s="38" cm="1">
        <f t="array" aca="1" ref="AJ3" ca="1">TREND($K3:$P3,$K$1:$P$1,AJ$1)</f>
        <v>6.0448985793917472E-6</v>
      </c>
    </row>
    <row r="4" spans="1:36">
      <c r="A4" t="s">
        <v>14</v>
      </c>
      <c r="B4" s="39" cm="1">
        <f t="array" aca="1" ref="B4" ca="1">INDIRECT(CONCATENATE("'",HLOOKUP(B$1,$B$21:$E$23,3,FALSE),"'!",$B$25,ROW($A4)+5))*About!$A$27</f>
        <v>1.4147634973044522E-5</v>
      </c>
      <c r="C4" s="38">
        <f t="shared" ca="1" si="3"/>
        <v>1.4147634973044522E-5</v>
      </c>
      <c r="D4" s="38">
        <f t="shared" ca="1" si="0"/>
        <v>1.4147634973044522E-5</v>
      </c>
      <c r="E4" s="38">
        <f t="shared" ca="1" si="0"/>
        <v>1.4147634973044522E-5</v>
      </c>
      <c r="F4" s="39" cm="1">
        <f t="array" aca="1" ref="F4" ca="1">INDIRECT(CONCATENATE("'",HLOOKUP(F$1,$B$21:$E$23,3,FALSE),"'!",$B$25,ROW($A4)+5))*About!$A$27</f>
        <v>1.4147634973044522E-5</v>
      </c>
      <c r="G4" s="38">
        <f t="shared" ca="1" si="4"/>
        <v>1.4147634973044522E-5</v>
      </c>
      <c r="H4" s="38">
        <f t="shared" ca="1" si="1"/>
        <v>1.4147634973044522E-5</v>
      </c>
      <c r="I4" s="38">
        <f t="shared" ca="1" si="1"/>
        <v>1.4147634973044522E-5</v>
      </c>
      <c r="J4" s="38">
        <f t="shared" ca="1" si="1"/>
        <v>1.4147634973044522E-5</v>
      </c>
      <c r="K4" s="39" cm="1">
        <f t="array" aca="1" ref="K4" ca="1">INDIRECT(CONCATENATE("'",HLOOKUP(K$1,$B$21:$E$23,3,FALSE),"'!",$B$25,ROW($A4)+5))*About!$A$27</f>
        <v>1.4147634973044522E-5</v>
      </c>
      <c r="L4" s="38">
        <f t="shared" ca="1" si="5"/>
        <v>1.4404864699827149E-5</v>
      </c>
      <c r="M4" s="38">
        <f t="shared" ca="1" si="2"/>
        <v>1.4662094426609777E-5</v>
      </c>
      <c r="N4" s="38">
        <f t="shared" ca="1" si="2"/>
        <v>1.4919324153392404E-5</v>
      </c>
      <c r="O4" s="38">
        <f t="shared" ca="1" si="2"/>
        <v>1.5176553880175032E-5</v>
      </c>
      <c r="P4" s="39" cm="1">
        <f t="array" aca="1" ref="P4" ca="1">INDIRECT(CONCATENATE("'",HLOOKUP(P$1,$B$21:$E$23,3,FALSE),"'!",$B$25,ROW($A4)+5))*About!$A$27</f>
        <v>1.5433783606957658E-5</v>
      </c>
      <c r="Q4" s="38" cm="1">
        <f t="array" aca="1" ref="Q4" ca="1">TREND($K4:$P4,$K$1:$P$1,Q$1)</f>
        <v>1.5691013333740222E-5</v>
      </c>
      <c r="R4" s="38" cm="1">
        <f t="array" aca="1" ref="R4" ca="1">TREND($K4:$P4,$K$1:$P$1,R$1)</f>
        <v>1.5948243060522884E-5</v>
      </c>
      <c r="S4" s="38" cm="1">
        <f t="array" aca="1" ref="S4" ca="1">TREND($K4:$P4,$K$1:$P$1,S$1)</f>
        <v>1.6205472787305547E-5</v>
      </c>
      <c r="T4" s="38" cm="1">
        <f t="array" aca="1" ref="T4" ca="1">TREND($K4:$P4,$K$1:$P$1,T$1)</f>
        <v>1.64627025140881E-5</v>
      </c>
      <c r="U4" s="38" cm="1">
        <f t="array" aca="1" ref="U4" ca="1">TREND($K4:$P4,$K$1:$P$1,U$1)</f>
        <v>1.6719932240870762E-5</v>
      </c>
      <c r="V4" s="38" cm="1">
        <f t="array" aca="1" ref="V4" ca="1">TREND($K4:$P4,$K$1:$P$1,V$1)</f>
        <v>1.6977161967653425E-5</v>
      </c>
      <c r="W4" s="38" cm="1">
        <f t="array" aca="1" ref="W4" ca="1">TREND($K4:$P4,$K$1:$P$1,W$1)</f>
        <v>1.7234391694436087E-5</v>
      </c>
      <c r="X4" s="38" cm="1">
        <f t="array" aca="1" ref="X4" ca="1">TREND($K4:$P4,$K$1:$P$1,X$1)</f>
        <v>1.749162142121864E-5</v>
      </c>
      <c r="Y4" s="38" cm="1">
        <f t="array" aca="1" ref="Y4" ca="1">TREND($K4:$P4,$K$1:$P$1,Y$1)</f>
        <v>1.7748851148001303E-5</v>
      </c>
      <c r="Z4" s="38" cm="1">
        <f t="array" aca="1" ref="Z4" ca="1">TREND($K4:$P4,$K$1:$P$1,Z$1)</f>
        <v>1.8006080874783965E-5</v>
      </c>
      <c r="AA4" s="38" cm="1">
        <f t="array" aca="1" ref="AA4" ca="1">TREND($K4:$P4,$K$1:$P$1,AA$1)</f>
        <v>1.8263310601566518E-5</v>
      </c>
      <c r="AB4" s="38" cm="1">
        <f t="array" aca="1" ref="AB4" ca="1">TREND($K4:$P4,$K$1:$P$1,AB$1)</f>
        <v>1.8520540328349181E-5</v>
      </c>
      <c r="AC4" s="38" cm="1">
        <f t="array" aca="1" ref="AC4" ca="1">TREND($K4:$P4,$K$1:$P$1,AC$1)</f>
        <v>1.8777770055131843E-5</v>
      </c>
      <c r="AD4" s="38" cm="1">
        <f t="array" aca="1" ref="AD4" ca="1">TREND($K4:$P4,$K$1:$P$1,AD$1)</f>
        <v>1.9034999781914396E-5</v>
      </c>
      <c r="AE4" s="38" cm="1">
        <f t="array" aca="1" ref="AE4" ca="1">TREND($K4:$P4,$K$1:$P$1,AE$1)</f>
        <v>1.9292229508697059E-5</v>
      </c>
      <c r="AF4" s="38" cm="1">
        <f t="array" aca="1" ref="AF4" ca="1">TREND($K4:$P4,$K$1:$P$1,AF$1)</f>
        <v>1.9549459235479721E-5</v>
      </c>
      <c r="AG4" s="38" cm="1">
        <f t="array" aca="1" ref="AG4" ca="1">TREND($K4:$P4,$K$1:$P$1,AG$1)</f>
        <v>1.9806688962262274E-5</v>
      </c>
      <c r="AH4" s="38" cm="1">
        <f t="array" aca="1" ref="AH4" ca="1">TREND($K4:$P4,$K$1:$P$1,AH$1)</f>
        <v>2.0063918689044937E-5</v>
      </c>
      <c r="AI4" s="38" cm="1">
        <f t="array" aca="1" ref="AI4" ca="1">TREND($K4:$P4,$K$1:$P$1,AI$1)</f>
        <v>2.0321148415827599E-5</v>
      </c>
      <c r="AJ4" s="38" cm="1">
        <f t="array" aca="1" ref="AJ4" ca="1">TREND($K4:$P4,$K$1:$P$1,AJ$1)</f>
        <v>2.0578378142610152E-5</v>
      </c>
    </row>
    <row r="5" spans="1:36">
      <c r="A5" t="s">
        <v>15</v>
      </c>
      <c r="B5" s="39" cm="1">
        <f t="array" aca="1" ref="B5" ca="1">INDIRECT(CONCATENATE("'",HLOOKUP(B$1,$B$21:$E$23,3,FALSE),"'!",$B$25,ROW($A5)+5))*About!$A$27</f>
        <v>1.8006080874783938E-4</v>
      </c>
      <c r="C5" s="38">
        <f t="shared" ca="1" si="3"/>
        <v>1.8006080874783938E-4</v>
      </c>
      <c r="D5" s="38">
        <f t="shared" ca="1" si="0"/>
        <v>1.8006080874783938E-4</v>
      </c>
      <c r="E5" s="38">
        <f t="shared" ca="1" si="0"/>
        <v>1.8006080874783938E-4</v>
      </c>
      <c r="F5" s="39" cm="1">
        <f t="array" aca="1" ref="F5" ca="1">INDIRECT(CONCATENATE("'",HLOOKUP(F$1,$B$21:$E$23,3,FALSE),"'!",$B$25,ROW($A5)+5))*About!$A$27</f>
        <v>1.8006080874783938E-4</v>
      </c>
      <c r="G5" s="38">
        <f t="shared" ca="1" si="4"/>
        <v>1.8006080874783938E-4</v>
      </c>
      <c r="H5" s="38">
        <f t="shared" ca="1" si="1"/>
        <v>1.8006080874783938E-4</v>
      </c>
      <c r="I5" s="38">
        <f t="shared" ca="1" si="1"/>
        <v>1.8006080874783938E-4</v>
      </c>
      <c r="J5" s="38">
        <f t="shared" ca="1" si="1"/>
        <v>1.8006080874783938E-4</v>
      </c>
      <c r="K5" s="39" cm="1">
        <f t="array" aca="1" ref="K5" ca="1">INDIRECT(CONCATENATE("'",HLOOKUP(K$1,$B$21:$E$23,3,FALSE),"'!",$B$25,ROW($A5)+5))*About!$A$27</f>
        <v>1.8006080874783938E-4</v>
      </c>
      <c r="L5" s="38">
        <f t="shared" ca="1" si="5"/>
        <v>1.8263310601566565E-4</v>
      </c>
      <c r="M5" s="38">
        <f t="shared" ca="1" si="2"/>
        <v>1.8520540328349191E-4</v>
      </c>
      <c r="N5" s="38">
        <f t="shared" ca="1" si="2"/>
        <v>1.8777770055131818E-4</v>
      </c>
      <c r="O5" s="38">
        <f t="shared" ca="1" si="2"/>
        <v>1.9034999781914445E-4</v>
      </c>
      <c r="P5" s="39" cm="1">
        <f t="array" aca="1" ref="P5" ca="1">INDIRECT(CONCATENATE("'",HLOOKUP(P$1,$B$21:$E$23,3,FALSE),"'!",$B$25,ROW($A5)+5))*About!$A$27</f>
        <v>1.9292229508697072E-4</v>
      </c>
      <c r="Q5" s="38" cm="1">
        <f t="array" aca="1" ref="Q5" ca="1">TREND($K5:$P5,$K$1:$P$1,Q$1)</f>
        <v>1.9549459235479721E-4</v>
      </c>
      <c r="R5" s="38" cm="1">
        <f t="array" aca="1" ref="R5" ca="1">TREND($K5:$P5,$K$1:$P$1,R$1)</f>
        <v>1.9806688962262318E-4</v>
      </c>
      <c r="S5" s="38" cm="1">
        <f t="array" aca="1" ref="S5" ca="1">TREND($K5:$P5,$K$1:$P$1,S$1)</f>
        <v>2.0063918689045002E-4</v>
      </c>
      <c r="T5" s="38" cm="1">
        <f t="array" aca="1" ref="T5" ca="1">TREND($K5:$P5,$K$1:$P$1,T$1)</f>
        <v>2.0321148415827599E-4</v>
      </c>
      <c r="U5" s="38" cm="1">
        <f t="array" aca="1" ref="U5" ca="1">TREND($K5:$P5,$K$1:$P$1,U$1)</f>
        <v>2.0578378142610283E-4</v>
      </c>
      <c r="V5" s="38" cm="1">
        <f t="array" aca="1" ref="V5" ca="1">TREND($K5:$P5,$K$1:$P$1,V$1)</f>
        <v>2.083560786939288E-4</v>
      </c>
      <c r="W5" s="38" cm="1">
        <f t="array" aca="1" ref="W5" ca="1">TREND($K5:$P5,$K$1:$P$1,W$1)</f>
        <v>2.1092837596175477E-4</v>
      </c>
      <c r="X5" s="38" cm="1">
        <f t="array" aca="1" ref="X5" ca="1">TREND($K5:$P5,$K$1:$P$1,X$1)</f>
        <v>2.1350067322958161E-4</v>
      </c>
      <c r="Y5" s="38" cm="1">
        <f t="array" aca="1" ref="Y5" ca="1">TREND($K5:$P5,$K$1:$P$1,Y$1)</f>
        <v>2.1607297049740758E-4</v>
      </c>
      <c r="Z5" s="38" cm="1">
        <f t="array" aca="1" ref="Z5" ca="1">TREND($K5:$P5,$K$1:$P$1,Z$1)</f>
        <v>2.1864526776523355E-4</v>
      </c>
      <c r="AA5" s="38" cm="1">
        <f t="array" aca="1" ref="AA5" ca="1">TREND($K5:$P5,$K$1:$P$1,AA$1)</f>
        <v>2.2121756503306039E-4</v>
      </c>
      <c r="AB5" s="38" cm="1">
        <f t="array" aca="1" ref="AB5" ca="1">TREND($K5:$P5,$K$1:$P$1,AB$1)</f>
        <v>2.2378986230088636E-4</v>
      </c>
      <c r="AC5" s="38" cm="1">
        <f t="array" aca="1" ref="AC5" ca="1">TREND($K5:$P5,$K$1:$P$1,AC$1)</f>
        <v>2.2636215956871233E-4</v>
      </c>
      <c r="AD5" s="38" cm="1">
        <f t="array" aca="1" ref="AD5" ca="1">TREND($K5:$P5,$K$1:$P$1,AD$1)</f>
        <v>2.2893445683653917E-4</v>
      </c>
      <c r="AE5" s="38" cm="1">
        <f t="array" aca="1" ref="AE5" ca="1">TREND($K5:$P5,$K$1:$P$1,AE$1)</f>
        <v>2.3150675410436514E-4</v>
      </c>
      <c r="AF5" s="38" cm="1">
        <f t="array" aca="1" ref="AF5" ca="1">TREND($K5:$P5,$K$1:$P$1,AF$1)</f>
        <v>2.3407905137219111E-4</v>
      </c>
      <c r="AG5" s="38" cm="1">
        <f t="array" aca="1" ref="AG5" ca="1">TREND($K5:$P5,$K$1:$P$1,AG$1)</f>
        <v>2.3665134864001795E-4</v>
      </c>
      <c r="AH5" s="38" cm="1">
        <f t="array" aca="1" ref="AH5" ca="1">TREND($K5:$P5,$K$1:$P$1,AH$1)</f>
        <v>2.3922364590784392E-4</v>
      </c>
      <c r="AI5" s="38" cm="1">
        <f t="array" aca="1" ref="AI5" ca="1">TREND($K5:$P5,$K$1:$P$1,AI$1)</f>
        <v>2.4179594317566989E-4</v>
      </c>
      <c r="AJ5" s="38" cm="1">
        <f t="array" aca="1" ref="AJ5" ca="1">TREND($K5:$P5,$K$1:$P$1,AJ$1)</f>
        <v>2.4436824044349673E-4</v>
      </c>
    </row>
    <row r="6" spans="1:36">
      <c r="A6" t="s">
        <v>16</v>
      </c>
      <c r="B6" s="39" cm="1">
        <f t="array" aca="1" ref="B6" ca="1">INDIRECT(CONCATENATE("'",HLOOKUP(B$1,$B$21:$E$23,3,FALSE),"'!",$B$25,ROW($A6)+5))*About!$A$27</f>
        <v>2.5722972678262766E-4</v>
      </c>
      <c r="C6" s="38">
        <f t="shared" ca="1" si="3"/>
        <v>2.5722972678262766E-4</v>
      </c>
      <c r="D6" s="38">
        <f t="shared" ca="1" si="0"/>
        <v>2.5722972678262766E-4</v>
      </c>
      <c r="E6" s="38">
        <f t="shared" ca="1" si="0"/>
        <v>2.5722972678262766E-4</v>
      </c>
      <c r="F6" s="39" cm="1">
        <f t="array" aca="1" ref="F6" ca="1">INDIRECT(CONCATENATE("'",HLOOKUP(F$1,$B$21:$E$23,3,FALSE),"'!",$B$25,ROW($A6)+5))*About!$A$27</f>
        <v>2.5722972678262766E-4</v>
      </c>
      <c r="G6" s="38">
        <f t="shared" ca="1" si="4"/>
        <v>2.5722972678262766E-4</v>
      </c>
      <c r="H6" s="38">
        <f t="shared" ca="1" si="1"/>
        <v>2.5722972678262766E-4</v>
      </c>
      <c r="I6" s="38">
        <f t="shared" ca="1" si="1"/>
        <v>2.5722972678262766E-4</v>
      </c>
      <c r="J6" s="38">
        <f t="shared" ca="1" si="1"/>
        <v>2.5722972678262766E-4</v>
      </c>
      <c r="K6" s="39" cm="1">
        <f t="array" aca="1" ref="K6" ca="1">INDIRECT(CONCATENATE("'",HLOOKUP(K$1,$B$21:$E$23,3,FALSE),"'!",$B$25,ROW($A6)+5))*About!$A$27</f>
        <v>2.5722972678262766E-4</v>
      </c>
      <c r="L6" s="38">
        <f t="shared" ca="1" si="5"/>
        <v>2.623743213182802E-4</v>
      </c>
      <c r="M6" s="38">
        <f t="shared" ca="1" si="2"/>
        <v>2.6751891585393274E-4</v>
      </c>
      <c r="N6" s="38">
        <f t="shared" ca="1" si="2"/>
        <v>2.7266351038958533E-4</v>
      </c>
      <c r="O6" s="38">
        <f t="shared" ca="1" si="2"/>
        <v>2.7780810492523787E-4</v>
      </c>
      <c r="P6" s="39" cm="1">
        <f t="array" aca="1" ref="P6" ca="1">INDIRECT(CONCATENATE("'",HLOOKUP(P$1,$B$21:$E$23,3,FALSE),"'!",$B$25,ROW($A6)+5))*About!$A$27</f>
        <v>2.8295269946089041E-4</v>
      </c>
      <c r="Q6" s="38" cm="1">
        <f t="array" aca="1" ref="Q6" ca="1">TREND($K6:$P6,$K$1:$P$1,Q$1)</f>
        <v>2.880972939965417E-4</v>
      </c>
      <c r="R6" s="38" cm="1">
        <f t="array" aca="1" ref="R6" ca="1">TREND($K6:$P6,$K$1:$P$1,R$1)</f>
        <v>2.9324188853219364E-4</v>
      </c>
      <c r="S6" s="38" cm="1">
        <f t="array" aca="1" ref="S6" ca="1">TREND($K6:$P6,$K$1:$P$1,S$1)</f>
        <v>2.9838648306784732E-4</v>
      </c>
      <c r="T6" s="38" cm="1">
        <f t="array" aca="1" ref="T6" ca="1">TREND($K6:$P6,$K$1:$P$1,T$1)</f>
        <v>3.0353107760349926E-4</v>
      </c>
      <c r="U6" s="38" cm="1">
        <f t="array" aca="1" ref="U6" ca="1">TREND($K6:$P6,$K$1:$P$1,U$1)</f>
        <v>3.086756721391512E-4</v>
      </c>
      <c r="V6" s="38" cm="1">
        <f t="array" aca="1" ref="V6" ca="1">TREND($K6:$P6,$K$1:$P$1,V$1)</f>
        <v>3.1382026667480488E-4</v>
      </c>
      <c r="W6" s="38" cm="1">
        <f t="array" aca="1" ref="W6" ca="1">TREND($K6:$P6,$K$1:$P$1,W$1)</f>
        <v>3.1896486121045682E-4</v>
      </c>
      <c r="X6" s="38" cm="1">
        <f t="array" aca="1" ref="X6" ca="1">TREND($K6:$P6,$K$1:$P$1,X$1)</f>
        <v>3.2410945574610876E-4</v>
      </c>
      <c r="Y6" s="38" cm="1">
        <f t="array" aca="1" ref="Y6" ca="1">TREND($K6:$P6,$K$1:$P$1,Y$1)</f>
        <v>3.2925405028176244E-4</v>
      </c>
      <c r="Z6" s="38" cm="1">
        <f t="array" aca="1" ref="Z6" ca="1">TREND($K6:$P6,$K$1:$P$1,Z$1)</f>
        <v>3.3439864481741438E-4</v>
      </c>
      <c r="AA6" s="38" cm="1">
        <f t="array" aca="1" ref="AA6" ca="1">TREND($K6:$P6,$K$1:$P$1,AA$1)</f>
        <v>3.3954323935306806E-4</v>
      </c>
      <c r="AB6" s="38" cm="1">
        <f t="array" aca="1" ref="AB6" ca="1">TREND($K6:$P6,$K$1:$P$1,AB$1)</f>
        <v>3.4468783388872E-4</v>
      </c>
      <c r="AC6" s="38" cm="1">
        <f t="array" aca="1" ref="AC6" ca="1">TREND($K6:$P6,$K$1:$P$1,AC$1)</f>
        <v>3.4983242842437194E-4</v>
      </c>
      <c r="AD6" s="38" cm="1">
        <f t="array" aca="1" ref="AD6" ca="1">TREND($K6:$P6,$K$1:$P$1,AD$1)</f>
        <v>3.5497702296002562E-4</v>
      </c>
      <c r="AE6" s="38" cm="1">
        <f t="array" aca="1" ref="AE6" ca="1">TREND($K6:$P6,$K$1:$P$1,AE$1)</f>
        <v>3.6012161749567756E-4</v>
      </c>
      <c r="AF6" s="38" cm="1">
        <f t="array" aca="1" ref="AF6" ca="1">TREND($K6:$P6,$K$1:$P$1,AF$1)</f>
        <v>3.652662120313295E-4</v>
      </c>
      <c r="AG6" s="38" cm="1">
        <f t="array" aca="1" ref="AG6" ca="1">TREND($K6:$P6,$K$1:$P$1,AG$1)</f>
        <v>3.7041080656698318E-4</v>
      </c>
      <c r="AH6" s="38" cm="1">
        <f t="array" aca="1" ref="AH6" ca="1">TREND($K6:$P6,$K$1:$P$1,AH$1)</f>
        <v>3.7555540110263512E-4</v>
      </c>
      <c r="AI6" s="38" cm="1">
        <f t="array" aca="1" ref="AI6" ca="1">TREND($K6:$P6,$K$1:$P$1,AI$1)</f>
        <v>3.8069999563828706E-4</v>
      </c>
      <c r="AJ6" s="38" cm="1">
        <f t="array" aca="1" ref="AJ6" ca="1">TREND($K6:$P6,$K$1:$P$1,AJ$1)</f>
        <v>3.8584459017394074E-4</v>
      </c>
    </row>
    <row r="7" spans="1:36">
      <c r="A7" t="s">
        <v>162</v>
      </c>
      <c r="B7" s="39" cm="1">
        <f t="array" aca="1" ref="B7" ca="1">INDIRECT(CONCATENATE("'",HLOOKUP(B$1,$B$21:$E$23,3,FALSE),"'!",$B$25,ROW($A7)+5))*About!$A$27</f>
        <v>7.3310472133048879E-3</v>
      </c>
      <c r="C7" s="38">
        <f t="shared" ca="1" si="3"/>
        <v>7.3310472133048879E-3</v>
      </c>
      <c r="D7" s="38">
        <f t="shared" ca="1" si="0"/>
        <v>7.3310472133048879E-3</v>
      </c>
      <c r="E7" s="38">
        <f t="shared" ca="1" si="0"/>
        <v>7.3310472133048879E-3</v>
      </c>
      <c r="F7" s="39" cm="1">
        <f t="array" aca="1" ref="F7" ca="1">INDIRECT(CONCATENATE("'",HLOOKUP(F$1,$B$21:$E$23,3,FALSE),"'!",$B$25,ROW($A7)+5))*About!$A$27</f>
        <v>7.3310472133048879E-3</v>
      </c>
      <c r="G7" s="38">
        <f t="shared" ca="1" si="4"/>
        <v>7.3567701859831502E-3</v>
      </c>
      <c r="H7" s="38">
        <f t="shared" ca="1" si="1"/>
        <v>7.3824931586614134E-3</v>
      </c>
      <c r="I7" s="38">
        <f t="shared" ca="1" si="1"/>
        <v>7.4082161313396757E-3</v>
      </c>
      <c r="J7" s="38">
        <f t="shared" ca="1" si="1"/>
        <v>7.4339391040179389E-3</v>
      </c>
      <c r="K7" s="39" cm="1">
        <f t="array" aca="1" ref="K7" ca="1">INDIRECT(CONCATENATE("'",HLOOKUP(K$1,$B$21:$E$23,3,FALSE),"'!",$B$25,ROW($A7)+5))*About!$A$27</f>
        <v>7.4596620766962012E-3</v>
      </c>
      <c r="L7" s="38">
        <f t="shared" ca="1" si="5"/>
        <v>7.4596620766962012E-3</v>
      </c>
      <c r="M7" s="38">
        <f t="shared" ca="1" si="2"/>
        <v>7.4596620766962012E-3</v>
      </c>
      <c r="N7" s="38">
        <f t="shared" ca="1" si="2"/>
        <v>7.4596620766962012E-3</v>
      </c>
      <c r="O7" s="38">
        <f t="shared" ca="1" si="2"/>
        <v>7.4596620766962012E-3</v>
      </c>
      <c r="P7" s="39" cm="1">
        <f t="array" aca="1" ref="P7" ca="1">INDIRECT(CONCATENATE("'",HLOOKUP(P$1,$B$21:$E$23,3,FALSE),"'!",$B$25,ROW($A7)+5))*About!$A$27</f>
        <v>7.4596620766962012E-3</v>
      </c>
      <c r="Q7" s="38" cm="1">
        <f t="array" aca="1" ref="Q7" ca="1">TREND($K7:$P7,$K$1:$P$1,Q$1)</f>
        <v>7.4596620766962012E-3</v>
      </c>
      <c r="R7" s="38" cm="1">
        <f t="array" aca="1" ref="R7" ca="1">TREND($K7:$P7,$K$1:$P$1,R$1)</f>
        <v>7.4596620766962012E-3</v>
      </c>
      <c r="S7" s="38" cm="1">
        <f t="array" aca="1" ref="S7" ca="1">TREND($K7:$P7,$K$1:$P$1,S$1)</f>
        <v>7.4596620766962012E-3</v>
      </c>
      <c r="T7" s="38" cm="1">
        <f t="array" aca="1" ref="T7" ca="1">TREND($K7:$P7,$K$1:$P$1,T$1)</f>
        <v>7.4596620766962012E-3</v>
      </c>
      <c r="U7" s="38" cm="1">
        <f t="array" aca="1" ref="U7" ca="1">TREND($K7:$P7,$K$1:$P$1,U$1)</f>
        <v>7.4596620766962012E-3</v>
      </c>
      <c r="V7" s="38" cm="1">
        <f t="array" aca="1" ref="V7" ca="1">TREND($K7:$P7,$K$1:$P$1,V$1)</f>
        <v>7.4596620766962012E-3</v>
      </c>
      <c r="W7" s="38" cm="1">
        <f t="array" aca="1" ref="W7" ca="1">TREND($K7:$P7,$K$1:$P$1,W$1)</f>
        <v>7.4596620766962012E-3</v>
      </c>
      <c r="X7" s="38" cm="1">
        <f t="array" aca="1" ref="X7" ca="1">TREND($K7:$P7,$K$1:$P$1,X$1)</f>
        <v>7.4596620766962012E-3</v>
      </c>
      <c r="Y7" s="38" cm="1">
        <f t="array" aca="1" ref="Y7" ca="1">TREND($K7:$P7,$K$1:$P$1,Y$1)</f>
        <v>7.4596620766962012E-3</v>
      </c>
      <c r="Z7" s="38" cm="1">
        <f t="array" aca="1" ref="Z7" ca="1">TREND($K7:$P7,$K$1:$P$1,Z$1)</f>
        <v>7.4596620766962012E-3</v>
      </c>
      <c r="AA7" s="38" cm="1">
        <f t="array" aca="1" ref="AA7" ca="1">TREND($K7:$P7,$K$1:$P$1,AA$1)</f>
        <v>7.4596620766962012E-3</v>
      </c>
      <c r="AB7" s="38" cm="1">
        <f t="array" aca="1" ref="AB7" ca="1">TREND($K7:$P7,$K$1:$P$1,AB$1)</f>
        <v>7.4596620766962012E-3</v>
      </c>
      <c r="AC7" s="38" cm="1">
        <f t="array" aca="1" ref="AC7" ca="1">TREND($K7:$P7,$K$1:$P$1,AC$1)</f>
        <v>7.4596620766962012E-3</v>
      </c>
      <c r="AD7" s="38" cm="1">
        <f t="array" aca="1" ref="AD7" ca="1">TREND($K7:$P7,$K$1:$P$1,AD$1)</f>
        <v>7.4596620766962012E-3</v>
      </c>
      <c r="AE7" s="38" cm="1">
        <f t="array" aca="1" ref="AE7" ca="1">TREND($K7:$P7,$K$1:$P$1,AE$1)</f>
        <v>7.4596620766962012E-3</v>
      </c>
      <c r="AF7" s="38" cm="1">
        <f t="array" aca="1" ref="AF7" ca="1">TREND($K7:$P7,$K$1:$P$1,AF$1)</f>
        <v>7.4596620766962012E-3</v>
      </c>
      <c r="AG7" s="38" cm="1">
        <f t="array" aca="1" ref="AG7" ca="1">TREND($K7:$P7,$K$1:$P$1,AG$1)</f>
        <v>7.4596620766962012E-3</v>
      </c>
      <c r="AH7" s="38" cm="1">
        <f t="array" aca="1" ref="AH7" ca="1">TREND($K7:$P7,$K$1:$P$1,AH$1)</f>
        <v>7.4596620766962012E-3</v>
      </c>
      <c r="AI7" s="38" cm="1">
        <f t="array" aca="1" ref="AI7" ca="1">TREND($K7:$P7,$K$1:$P$1,AI$1)</f>
        <v>7.4596620766962012E-3</v>
      </c>
      <c r="AJ7" s="38" cm="1">
        <f t="array" aca="1" ref="AJ7" ca="1">TREND($K7:$P7,$K$1:$P$1,AJ$1)</f>
        <v>7.4596620766962012E-3</v>
      </c>
    </row>
    <row r="8" spans="1:36">
      <c r="A8" t="s">
        <v>17</v>
      </c>
      <c r="B8" s="39" cm="1">
        <f t="array" aca="1" ref="B8" ca="1">INDIRECT(CONCATENATE("'",HLOOKUP(B$1,$B$21:$E$23,3,FALSE),"'!",$B$25,ROW($A8)+5))*About!$A$27</f>
        <v>1.2347026885566128E-3</v>
      </c>
      <c r="C8" s="38">
        <f t="shared" ca="1" si="3"/>
        <v>1.2379180601413957E-3</v>
      </c>
      <c r="D8" s="38">
        <f t="shared" ca="1" si="0"/>
        <v>1.2411334317261784E-3</v>
      </c>
      <c r="E8" s="38">
        <f t="shared" ca="1" si="0"/>
        <v>1.2443488033109613E-3</v>
      </c>
      <c r="F8" s="39" cm="1">
        <f t="array" aca="1" ref="F8" ca="1">INDIRECT(CONCATENATE("'",HLOOKUP(F$1,$B$21:$E$23,3,FALSE),"'!",$B$25,ROW($A8)+5))*About!$A$27</f>
        <v>1.2475641748957442E-3</v>
      </c>
      <c r="G8" s="38">
        <f t="shared" ca="1" si="4"/>
        <v>1.2501364721635704E-3</v>
      </c>
      <c r="H8" s="38">
        <f t="shared" ca="1" si="1"/>
        <v>1.2527087694313968E-3</v>
      </c>
      <c r="I8" s="38">
        <f t="shared" ca="1" si="1"/>
        <v>1.255281066699223E-3</v>
      </c>
      <c r="J8" s="38">
        <f t="shared" ca="1" si="1"/>
        <v>1.2578533639670494E-3</v>
      </c>
      <c r="K8" s="39" cm="1">
        <f t="array" aca="1" ref="K8" ca="1">INDIRECT(CONCATENATE("'",HLOOKUP(K$1,$B$21:$E$23,3,FALSE),"'!",$B$25,ROW($A8)+5))*About!$A$27</f>
        <v>1.2604256612348756E-3</v>
      </c>
      <c r="L8" s="38">
        <f t="shared" ca="1" si="5"/>
        <v>1.2629979585027018E-3</v>
      </c>
      <c r="M8" s="38">
        <f t="shared" ca="1" si="2"/>
        <v>1.2655702557705282E-3</v>
      </c>
      <c r="N8" s="38">
        <f t="shared" ca="1" si="2"/>
        <v>1.2681425530383544E-3</v>
      </c>
      <c r="O8" s="38">
        <f t="shared" ca="1" si="2"/>
        <v>1.2707148503061808E-3</v>
      </c>
      <c r="P8" s="39" cm="1">
        <f t="array" aca="1" ref="P8" ca="1">INDIRECT(CONCATENATE("'",HLOOKUP(P$1,$B$21:$E$23,3,FALSE),"'!",$B$25,ROW($A8)+5))*About!$A$27</f>
        <v>1.273287147574007E-3</v>
      </c>
      <c r="Q8" s="38" cm="1">
        <f t="array" aca="1" ref="Q8" ca="1">TREND($K8:$P8,$K$1:$P$1,Q$1)</f>
        <v>1.2758594448418334E-3</v>
      </c>
      <c r="R8" s="38" cm="1">
        <f t="array" aca="1" ref="R8" ca="1">TREND($K8:$P8,$K$1:$P$1,R$1)</f>
        <v>1.2784317421096593E-3</v>
      </c>
      <c r="S8" s="38" cm="1">
        <f t="array" aca="1" ref="S8" ca="1">TREND($K8:$P8,$K$1:$P$1,S$1)</f>
        <v>1.2810040393774862E-3</v>
      </c>
      <c r="T8" s="38" cm="1">
        <f t="array" aca="1" ref="T8" ca="1">TREND($K8:$P8,$K$1:$P$1,T$1)</f>
        <v>1.2835763366453121E-3</v>
      </c>
      <c r="U8" s="38" cm="1">
        <f t="array" aca="1" ref="U8" ca="1">TREND($K8:$P8,$K$1:$P$1,U$1)</f>
        <v>1.2861486339131381E-3</v>
      </c>
      <c r="V8" s="38" cm="1">
        <f t="array" aca="1" ref="V8" ca="1">TREND($K8:$P8,$K$1:$P$1,V$1)</f>
        <v>1.2887209311809649E-3</v>
      </c>
      <c r="W8" s="38" cm="1">
        <f t="array" aca="1" ref="W8" ca="1">TREND($K8:$P8,$K$1:$P$1,W$1)</f>
        <v>1.2912932284487909E-3</v>
      </c>
      <c r="X8" s="38" cm="1">
        <f t="array" aca="1" ref="X8" ca="1">TREND($K8:$P8,$K$1:$P$1,X$1)</f>
        <v>1.2938655257166169E-3</v>
      </c>
      <c r="Y8" s="38" cm="1">
        <f t="array" aca="1" ref="Y8" ca="1">TREND($K8:$P8,$K$1:$P$1,Y$1)</f>
        <v>1.2964378229844437E-3</v>
      </c>
      <c r="Z8" s="38" cm="1">
        <f t="array" aca="1" ref="Z8" ca="1">TREND($K8:$P8,$K$1:$P$1,Z$1)</f>
        <v>1.2990101202522697E-3</v>
      </c>
      <c r="AA8" s="38" cm="1">
        <f t="array" aca="1" ref="AA8" ca="1">TREND($K8:$P8,$K$1:$P$1,AA$1)</f>
        <v>1.3015824175200957E-3</v>
      </c>
      <c r="AB8" s="38" cm="1">
        <f t="array" aca="1" ref="AB8" ca="1">TREND($K8:$P8,$K$1:$P$1,AB$1)</f>
        <v>1.3041547147879225E-3</v>
      </c>
      <c r="AC8" s="38" cm="1">
        <f t="array" aca="1" ref="AC8" ca="1">TREND($K8:$P8,$K$1:$P$1,AC$1)</f>
        <v>1.3067270120557485E-3</v>
      </c>
      <c r="AD8" s="38" cm="1">
        <f t="array" aca="1" ref="AD8" ca="1">TREND($K8:$P8,$K$1:$P$1,AD$1)</f>
        <v>1.3092993093235753E-3</v>
      </c>
      <c r="AE8" s="38" cm="1">
        <f t="array" aca="1" ref="AE8" ca="1">TREND($K8:$P8,$K$1:$P$1,AE$1)</f>
        <v>1.3118716065914013E-3</v>
      </c>
      <c r="AF8" s="38" cm="1">
        <f t="array" aca="1" ref="AF8" ca="1">TREND($K8:$P8,$K$1:$P$1,AF$1)</f>
        <v>1.3144439038592273E-3</v>
      </c>
      <c r="AG8" s="38" cm="1">
        <f t="array" aca="1" ref="AG8" ca="1">TREND($K8:$P8,$K$1:$P$1,AG$1)</f>
        <v>1.3170162011270541E-3</v>
      </c>
      <c r="AH8" s="38" cm="1">
        <f t="array" aca="1" ref="AH8" ca="1">TREND($K8:$P8,$K$1:$P$1,AH$1)</f>
        <v>1.3195884983948801E-3</v>
      </c>
      <c r="AI8" s="38" cm="1">
        <f t="array" aca="1" ref="AI8" ca="1">TREND($K8:$P8,$K$1:$P$1,AI$1)</f>
        <v>1.322160795662706E-3</v>
      </c>
      <c r="AJ8" s="38" cm="1">
        <f t="array" aca="1" ref="AJ8" ca="1">TREND($K8:$P8,$K$1:$P$1,AJ$1)</f>
        <v>1.3247330929305329E-3</v>
      </c>
    </row>
    <row r="9" spans="1:36">
      <c r="A9" t="s">
        <v>18</v>
      </c>
      <c r="B9" s="39" cm="1">
        <f t="array" aca="1" ref="B9" ca="1">INDIRECT(CONCATENATE("'",HLOOKUP(B$1,$B$21:$E$23,3,FALSE),"'!",$B$25,ROW($A9)+5))*About!$A$27</f>
        <v>2.9581418580002178E-4</v>
      </c>
      <c r="C9" s="38">
        <f t="shared" ca="1" si="3"/>
        <v>2.9581418580002178E-4</v>
      </c>
      <c r="D9" s="38">
        <f t="shared" ca="1" si="0"/>
        <v>2.9581418580002178E-4</v>
      </c>
      <c r="E9" s="38">
        <f t="shared" ca="1" si="0"/>
        <v>2.9581418580002178E-4</v>
      </c>
      <c r="F9" s="39" cm="1">
        <f t="array" aca="1" ref="F9" ca="1">INDIRECT(CONCATENATE("'",HLOOKUP(F$1,$B$21:$E$23,3,FALSE),"'!",$B$25,ROW($A9)+5))*About!$A$27</f>
        <v>2.9581418580002178E-4</v>
      </c>
      <c r="G9" s="38">
        <f t="shared" ca="1" si="4"/>
        <v>2.9838648306784808E-4</v>
      </c>
      <c r="H9" s="38">
        <f t="shared" ca="1" si="1"/>
        <v>3.0095878033567437E-4</v>
      </c>
      <c r="I9" s="38">
        <f t="shared" ca="1" si="1"/>
        <v>3.0353107760350062E-4</v>
      </c>
      <c r="J9" s="38">
        <f t="shared" ca="1" si="1"/>
        <v>3.0610337487132691E-4</v>
      </c>
      <c r="K9" s="39" cm="1">
        <f t="array" aca="1" ref="K9" ca="1">INDIRECT(CONCATENATE("'",HLOOKUP(K$1,$B$21:$E$23,3,FALSE),"'!",$B$25,ROW($A9)+5))*About!$A$27</f>
        <v>3.0867567213915321E-4</v>
      </c>
      <c r="L9" s="38">
        <f t="shared" ca="1" si="5"/>
        <v>3.112479694069795E-4</v>
      </c>
      <c r="M9" s="38">
        <f t="shared" ca="1" si="2"/>
        <v>3.1382026667480575E-4</v>
      </c>
      <c r="N9" s="38">
        <f t="shared" ca="1" si="2"/>
        <v>3.1639256394263204E-4</v>
      </c>
      <c r="O9" s="38">
        <f t="shared" ca="1" si="2"/>
        <v>3.1896486121045828E-4</v>
      </c>
      <c r="P9" s="39" cm="1">
        <f t="array" aca="1" ref="P9" ca="1">INDIRECT(CONCATENATE("'",HLOOKUP(P$1,$B$21:$E$23,3,FALSE),"'!",$B$25,ROW($A9)+5))*About!$A$27</f>
        <v>3.2153715847828458E-4</v>
      </c>
      <c r="Q9" s="38" cm="1">
        <f t="array" aca="1" ref="Q9" ca="1">TREND($K9:$P9,$K$1:$P$1,Q$1)</f>
        <v>3.241094557461105E-4</v>
      </c>
      <c r="R9" s="38" cm="1">
        <f t="array" aca="1" ref="R9" ca="1">TREND($K9:$P9,$K$1:$P$1,R$1)</f>
        <v>3.2668175301393647E-4</v>
      </c>
      <c r="S9" s="38" cm="1">
        <f t="array" aca="1" ref="S9" ca="1">TREND($K9:$P9,$K$1:$P$1,S$1)</f>
        <v>3.2925405028176331E-4</v>
      </c>
      <c r="T9" s="38" cm="1">
        <f t="array" aca="1" ref="T9" ca="1">TREND($K9:$P9,$K$1:$P$1,T$1)</f>
        <v>3.3182634754958928E-4</v>
      </c>
      <c r="U9" s="38" cm="1">
        <f t="array" aca="1" ref="U9" ca="1">TREND($K9:$P9,$K$1:$P$1,U$1)</f>
        <v>3.3439864481741525E-4</v>
      </c>
      <c r="V9" s="38" cm="1">
        <f t="array" aca="1" ref="V9" ca="1">TREND($K9:$P9,$K$1:$P$1,V$1)</f>
        <v>3.3697094208524209E-4</v>
      </c>
      <c r="W9" s="38" cm="1">
        <f t="array" aca="1" ref="W9" ca="1">TREND($K9:$P9,$K$1:$P$1,W$1)</f>
        <v>3.3954323935306806E-4</v>
      </c>
      <c r="X9" s="38" cm="1">
        <f t="array" aca="1" ref="X9" ca="1">TREND($K9:$P9,$K$1:$P$1,X$1)</f>
        <v>3.421155366208949E-4</v>
      </c>
      <c r="Y9" s="38" cm="1">
        <f t="array" aca="1" ref="Y9" ca="1">TREND($K9:$P9,$K$1:$P$1,Y$1)</f>
        <v>3.4468783388872087E-4</v>
      </c>
      <c r="Z9" s="38" cm="1">
        <f t="array" aca="1" ref="Z9" ca="1">TREND($K9:$P9,$K$1:$P$1,Z$1)</f>
        <v>3.4726013115654684E-4</v>
      </c>
      <c r="AA9" s="38" cm="1">
        <f t="array" aca="1" ref="AA9" ca="1">TREND($K9:$P9,$K$1:$P$1,AA$1)</f>
        <v>3.4983242842437368E-4</v>
      </c>
      <c r="AB9" s="38" cm="1">
        <f t="array" aca="1" ref="AB9" ca="1">TREND($K9:$P9,$K$1:$P$1,AB$1)</f>
        <v>3.5240472569219965E-4</v>
      </c>
      <c r="AC9" s="38" cm="1">
        <f t="array" aca="1" ref="AC9" ca="1">TREND($K9:$P9,$K$1:$P$1,AC$1)</f>
        <v>3.5497702296002562E-4</v>
      </c>
      <c r="AD9" s="38" cm="1">
        <f t="array" aca="1" ref="AD9" ca="1">TREND($K9:$P9,$K$1:$P$1,AD$1)</f>
        <v>3.5754932022785246E-4</v>
      </c>
      <c r="AE9" s="38" cm="1">
        <f t="array" aca="1" ref="AE9" ca="1">TREND($K9:$P9,$K$1:$P$1,AE$1)</f>
        <v>3.6012161749567843E-4</v>
      </c>
      <c r="AF9" s="38" cm="1">
        <f t="array" aca="1" ref="AF9" ca="1">TREND($K9:$P9,$K$1:$P$1,AF$1)</f>
        <v>3.626939147635044E-4</v>
      </c>
      <c r="AG9" s="38" cm="1">
        <f t="array" aca="1" ref="AG9" ca="1">TREND($K9:$P9,$K$1:$P$1,AG$1)</f>
        <v>3.6526621203133124E-4</v>
      </c>
      <c r="AH9" s="38" cm="1">
        <f t="array" aca="1" ref="AH9" ca="1">TREND($K9:$P9,$K$1:$P$1,AH$1)</f>
        <v>3.6783850929915721E-4</v>
      </c>
      <c r="AI9" s="38" cm="1">
        <f t="array" aca="1" ref="AI9" ca="1">TREND($K9:$P9,$K$1:$P$1,AI$1)</f>
        <v>3.7041080656698318E-4</v>
      </c>
      <c r="AJ9" s="38" cm="1">
        <f t="array" aca="1" ref="AJ9" ca="1">TREND($K9:$P9,$K$1:$P$1,AJ$1)</f>
        <v>3.7298310383481002E-4</v>
      </c>
    </row>
    <row r="10" spans="1:36">
      <c r="A10" t="s">
        <v>19</v>
      </c>
      <c r="B10" s="39" cm="1">
        <f t="array" aca="1" ref="B10" ca="1">INDIRECT(CONCATENATE("'",HLOOKUP(B$1,$B$21:$E$23,3,FALSE),"'!",$B$25,ROW($A10)+5))*About!$A$27</f>
        <v>2.1864526776523351E-6</v>
      </c>
      <c r="C10" s="38">
        <f t="shared" ca="1" si="3"/>
        <v>2.2507601093479922E-6</v>
      </c>
      <c r="D10" s="38">
        <f t="shared" ca="1" si="0"/>
        <v>2.3150675410436493E-6</v>
      </c>
      <c r="E10" s="38">
        <f t="shared" ca="1" si="0"/>
        <v>2.3793749727393059E-6</v>
      </c>
      <c r="F10" s="39" cm="1">
        <f t="array" aca="1" ref="F10" ca="1">INDIRECT(CONCATENATE("'",HLOOKUP(F$1,$B$21:$E$23,3,FALSE),"'!",$B$25,ROW($A10)+5))*About!$A$27</f>
        <v>2.443682404434963E-6</v>
      </c>
      <c r="G10" s="38">
        <f t="shared" ca="1" si="4"/>
        <v>2.4694053771132258E-6</v>
      </c>
      <c r="H10" s="38">
        <f t="shared" ca="1" si="1"/>
        <v>2.4951283497914886E-6</v>
      </c>
      <c r="I10" s="38">
        <f t="shared" ca="1" si="1"/>
        <v>2.520851322469751E-6</v>
      </c>
      <c r="J10" s="38">
        <f t="shared" ca="1" si="1"/>
        <v>2.5465742951480139E-6</v>
      </c>
      <c r="K10" s="39" cm="1">
        <f t="array" aca="1" ref="K10" ca="1">INDIRECT(CONCATENATE("'",HLOOKUP(K$1,$B$21:$E$23,3,FALSE),"'!",$B$25,ROW($A10)+5))*About!$A$27</f>
        <v>2.5722972678262767E-6</v>
      </c>
      <c r="L10" s="38">
        <f t="shared" ca="1" si="5"/>
        <v>2.6237432131828023E-6</v>
      </c>
      <c r="M10" s="38">
        <f t="shared" ca="1" si="2"/>
        <v>2.675189158539328E-6</v>
      </c>
      <c r="N10" s="38">
        <f t="shared" ca="1" si="2"/>
        <v>2.7266351038958532E-6</v>
      </c>
      <c r="O10" s="38">
        <f t="shared" ca="1" si="2"/>
        <v>2.7780810492523789E-6</v>
      </c>
      <c r="P10" s="39" cm="1">
        <f t="array" aca="1" ref="P10" ca="1">INDIRECT(CONCATENATE("'",HLOOKUP(P$1,$B$21:$E$23,3,FALSE),"'!",$B$25,ROW($A10)+5))*About!$A$27</f>
        <v>2.8295269946089045E-6</v>
      </c>
      <c r="Q10" s="38" cm="1">
        <f t="array" aca="1" ref="Q10" ca="1">TREND($K10:$P10,$K$1:$P$1,Q$1)</f>
        <v>2.8809729399654365E-6</v>
      </c>
      <c r="R10" s="38" cm="1">
        <f t="array" aca="1" ref="R10" ca="1">TREND($K10:$P10,$K$1:$P$1,R$1)</f>
        <v>2.9324188853219554E-6</v>
      </c>
      <c r="S10" s="38" cm="1">
        <f t="array" aca="1" ref="S10" ca="1">TREND($K10:$P10,$K$1:$P$1,S$1)</f>
        <v>2.9838648306784878E-6</v>
      </c>
      <c r="T10" s="38" cm="1">
        <f t="array" aca="1" ref="T10" ca="1">TREND($K10:$P10,$K$1:$P$1,T$1)</f>
        <v>3.0353107760350067E-6</v>
      </c>
      <c r="U10" s="38" cm="1">
        <f t="array" aca="1" ref="U10" ca="1">TREND($K10:$P10,$K$1:$P$1,U$1)</f>
        <v>3.0867567213915391E-6</v>
      </c>
      <c r="V10" s="38" cm="1">
        <f t="array" aca="1" ref="V10" ca="1">TREND($K10:$P10,$K$1:$P$1,V$1)</f>
        <v>3.138202666748058E-6</v>
      </c>
      <c r="W10" s="38" cm="1">
        <f t="array" aca="1" ref="W10" ca="1">TREND($K10:$P10,$K$1:$P$1,W$1)</f>
        <v>3.1896486121045904E-6</v>
      </c>
      <c r="X10" s="38" cm="1">
        <f t="array" aca="1" ref="X10" ca="1">TREND($K10:$P10,$K$1:$P$1,X$1)</f>
        <v>3.2410945574611093E-6</v>
      </c>
      <c r="Y10" s="38" cm="1">
        <f t="array" aca="1" ref="Y10" ca="1">TREND($K10:$P10,$K$1:$P$1,Y$1)</f>
        <v>3.2925405028176417E-6</v>
      </c>
      <c r="Z10" s="38" cm="1">
        <f t="array" aca="1" ref="Z10" ca="1">TREND($K10:$P10,$K$1:$P$1,Z$1)</f>
        <v>3.3439864481741606E-6</v>
      </c>
      <c r="AA10" s="38" cm="1">
        <f t="array" aca="1" ref="AA10" ca="1">TREND($K10:$P10,$K$1:$P$1,AA$1)</f>
        <v>3.395432393530693E-6</v>
      </c>
      <c r="AB10" s="38" cm="1">
        <f t="array" aca="1" ref="AB10" ca="1">TREND($K10:$P10,$K$1:$P$1,AB$1)</f>
        <v>3.4468783388872119E-6</v>
      </c>
      <c r="AC10" s="38" cm="1">
        <f t="array" aca="1" ref="AC10" ca="1">TREND($K10:$P10,$K$1:$P$1,AC$1)</f>
        <v>3.4983242842437443E-6</v>
      </c>
      <c r="AD10" s="38" cm="1">
        <f t="array" aca="1" ref="AD10" ca="1">TREND($K10:$P10,$K$1:$P$1,AD$1)</f>
        <v>3.5497702296002632E-6</v>
      </c>
      <c r="AE10" s="38" cm="1">
        <f t="array" aca="1" ref="AE10" ca="1">TREND($K10:$P10,$K$1:$P$1,AE$1)</f>
        <v>3.6012161749567957E-6</v>
      </c>
      <c r="AF10" s="38" cm="1">
        <f t="array" aca="1" ref="AF10" ca="1">TREND($K10:$P10,$K$1:$P$1,AF$1)</f>
        <v>3.6526621203133145E-6</v>
      </c>
      <c r="AG10" s="38" cm="1">
        <f t="array" aca="1" ref="AG10" ca="1">TREND($K10:$P10,$K$1:$P$1,AG$1)</f>
        <v>3.704108065669847E-6</v>
      </c>
      <c r="AH10" s="38" cm="1">
        <f t="array" aca="1" ref="AH10" ca="1">TREND($K10:$P10,$K$1:$P$1,AH$1)</f>
        <v>3.7555540110263658E-6</v>
      </c>
      <c r="AI10" s="38" cm="1">
        <f t="array" aca="1" ref="AI10" ca="1">TREND($K10:$P10,$K$1:$P$1,AI$1)</f>
        <v>3.8069999563828847E-6</v>
      </c>
      <c r="AJ10" s="38" cm="1">
        <f t="array" aca="1" ref="AJ10" ca="1">TREND($K10:$P10,$K$1:$P$1,AJ$1)</f>
        <v>3.8584459017394171E-6</v>
      </c>
    </row>
    <row r="11" spans="1:36">
      <c r="A11" t="s">
        <v>20</v>
      </c>
      <c r="B11" s="39" cm="1">
        <f t="array" aca="1" ref="B11" ca="1">INDIRECT(CONCATENATE("'",HLOOKUP(B$1,$B$21:$E$23,3,FALSE),"'!",$B$25,ROW($A11)+5))*About!$A$27</f>
        <v>2.1864526776523351E-6</v>
      </c>
      <c r="C11" s="38">
        <f t="shared" ca="1" si="3"/>
        <v>2.2186063935001637E-6</v>
      </c>
      <c r="D11" s="38">
        <f t="shared" ca="1" si="0"/>
        <v>2.2507601093479922E-6</v>
      </c>
      <c r="E11" s="38">
        <f t="shared" ca="1" si="0"/>
        <v>2.2829138251958203E-6</v>
      </c>
      <c r="F11" s="39" cm="1">
        <f t="array" aca="1" ref="F11" ca="1">INDIRECT(CONCATENATE("'",HLOOKUP(F$1,$B$21:$E$23,3,FALSE),"'!",$B$25,ROW($A11)+5))*About!$A$27</f>
        <v>2.3150675410436488E-6</v>
      </c>
      <c r="G11" s="38">
        <f t="shared" ca="1" si="4"/>
        <v>2.3665134864001745E-6</v>
      </c>
      <c r="H11" s="38">
        <f t="shared" ca="1" si="1"/>
        <v>2.4179594317567001E-6</v>
      </c>
      <c r="I11" s="38">
        <f t="shared" ca="1" si="1"/>
        <v>2.4694053771132254E-6</v>
      </c>
      <c r="J11" s="38">
        <f t="shared" ca="1" si="1"/>
        <v>2.520851322469751E-6</v>
      </c>
      <c r="K11" s="39" cm="1">
        <f t="array" aca="1" ref="K11" ca="1">INDIRECT(CONCATENATE("'",HLOOKUP(K$1,$B$21:$E$23,3,FALSE),"'!",$B$25,ROW($A11)+5))*About!$A$27</f>
        <v>2.5722972678262767E-6</v>
      </c>
      <c r="L11" s="38">
        <f t="shared" ca="1" si="5"/>
        <v>2.6237432131828023E-6</v>
      </c>
      <c r="M11" s="38">
        <f t="shared" ca="1" si="2"/>
        <v>2.675189158539328E-6</v>
      </c>
      <c r="N11" s="38">
        <f t="shared" ca="1" si="2"/>
        <v>2.7266351038958532E-6</v>
      </c>
      <c r="O11" s="38">
        <f t="shared" ca="1" si="2"/>
        <v>2.7780810492523789E-6</v>
      </c>
      <c r="P11" s="39" cm="1">
        <f t="array" aca="1" ref="P11" ca="1">INDIRECT(CONCATENATE("'",HLOOKUP(P$1,$B$21:$E$23,3,FALSE),"'!",$B$25,ROW($A11)+5))*About!$A$27</f>
        <v>2.8295269946089045E-6</v>
      </c>
      <c r="Q11" s="38" cm="1">
        <f t="array" aca="1" ref="Q11" ca="1">TREND($K11:$P11,$K$1:$P$1,Q$1)</f>
        <v>2.8809729399654365E-6</v>
      </c>
      <c r="R11" s="38" cm="1">
        <f t="array" aca="1" ref="R11" ca="1">TREND($K11:$P11,$K$1:$P$1,R$1)</f>
        <v>2.9324188853219554E-6</v>
      </c>
      <c r="S11" s="38" cm="1">
        <f t="array" aca="1" ref="S11" ca="1">TREND($K11:$P11,$K$1:$P$1,S$1)</f>
        <v>2.9838648306784878E-6</v>
      </c>
      <c r="T11" s="38" cm="1">
        <f t="array" aca="1" ref="T11" ca="1">TREND($K11:$P11,$K$1:$P$1,T$1)</f>
        <v>3.0353107760350067E-6</v>
      </c>
      <c r="U11" s="38" cm="1">
        <f t="array" aca="1" ref="U11" ca="1">TREND($K11:$P11,$K$1:$P$1,U$1)</f>
        <v>3.0867567213915391E-6</v>
      </c>
      <c r="V11" s="38" cm="1">
        <f t="array" aca="1" ref="V11" ca="1">TREND($K11:$P11,$K$1:$P$1,V$1)</f>
        <v>3.138202666748058E-6</v>
      </c>
      <c r="W11" s="38" cm="1">
        <f t="array" aca="1" ref="W11" ca="1">TREND($K11:$P11,$K$1:$P$1,W$1)</f>
        <v>3.1896486121045904E-6</v>
      </c>
      <c r="X11" s="38" cm="1">
        <f t="array" aca="1" ref="X11" ca="1">TREND($K11:$P11,$K$1:$P$1,X$1)</f>
        <v>3.2410945574611093E-6</v>
      </c>
      <c r="Y11" s="38" cm="1">
        <f t="array" aca="1" ref="Y11" ca="1">TREND($K11:$P11,$K$1:$P$1,Y$1)</f>
        <v>3.2925405028176417E-6</v>
      </c>
      <c r="Z11" s="38" cm="1">
        <f t="array" aca="1" ref="Z11" ca="1">TREND($K11:$P11,$K$1:$P$1,Z$1)</f>
        <v>3.3439864481741606E-6</v>
      </c>
      <c r="AA11" s="38" cm="1">
        <f t="array" aca="1" ref="AA11" ca="1">TREND($K11:$P11,$K$1:$P$1,AA$1)</f>
        <v>3.395432393530693E-6</v>
      </c>
      <c r="AB11" s="38" cm="1">
        <f t="array" aca="1" ref="AB11" ca="1">TREND($K11:$P11,$K$1:$P$1,AB$1)</f>
        <v>3.4468783388872119E-6</v>
      </c>
      <c r="AC11" s="38" cm="1">
        <f t="array" aca="1" ref="AC11" ca="1">TREND($K11:$P11,$K$1:$P$1,AC$1)</f>
        <v>3.4983242842437443E-6</v>
      </c>
      <c r="AD11" s="38" cm="1">
        <f t="array" aca="1" ref="AD11" ca="1">TREND($K11:$P11,$K$1:$P$1,AD$1)</f>
        <v>3.5497702296002632E-6</v>
      </c>
      <c r="AE11" s="38" cm="1">
        <f t="array" aca="1" ref="AE11" ca="1">TREND($K11:$P11,$K$1:$P$1,AE$1)</f>
        <v>3.6012161749567957E-6</v>
      </c>
      <c r="AF11" s="38" cm="1">
        <f t="array" aca="1" ref="AF11" ca="1">TREND($K11:$P11,$K$1:$P$1,AF$1)</f>
        <v>3.6526621203133145E-6</v>
      </c>
      <c r="AG11" s="38" cm="1">
        <f t="array" aca="1" ref="AG11" ca="1">TREND($K11:$P11,$K$1:$P$1,AG$1)</f>
        <v>3.704108065669847E-6</v>
      </c>
      <c r="AH11" s="38" cm="1">
        <f t="array" aca="1" ref="AH11" ca="1">TREND($K11:$P11,$K$1:$P$1,AH$1)</f>
        <v>3.7555540110263658E-6</v>
      </c>
      <c r="AI11" s="38" cm="1">
        <f t="array" aca="1" ref="AI11" ca="1">TREND($K11:$P11,$K$1:$P$1,AI$1)</f>
        <v>3.8069999563828847E-6</v>
      </c>
      <c r="AJ11" s="38" cm="1">
        <f t="array" aca="1" ref="AJ11" ca="1">TREND($K11:$P11,$K$1:$P$1,AJ$1)</f>
        <v>3.8584459017394171E-6</v>
      </c>
    </row>
    <row r="12" spans="1:36">
      <c r="A12" t="s">
        <v>111</v>
      </c>
      <c r="B12" s="40">
        <f ca="1">SUM(INDIRECT(CONCATENATE("'",HLOOKUP(B$1,$B$21:$E$23,3,FALSE),"'!",$B$25,ROW($A12)+5,":",$B$25,ROW($A12)+6)))*About!$A$27</f>
        <v>1.0109128262557267E-5</v>
      </c>
      <c r="C12" s="38">
        <f t="shared" ca="1" si="3"/>
        <v>1.0253819983872494E-5</v>
      </c>
      <c r="D12" s="38">
        <f t="shared" ca="1" si="0"/>
        <v>1.0398511705187723E-5</v>
      </c>
      <c r="E12" s="38">
        <f t="shared" ca="1" si="0"/>
        <v>1.0543203426502952E-5</v>
      </c>
      <c r="F12" s="40">
        <f ca="1">SUM(INDIRECT(CONCATENATE("'",HLOOKUP(F$1,$B$21:$E$23,3,FALSE),"'!",$B$25,ROW($A12)+5,":",$B$25,ROW($A12)+6)))*About!$A$27</f>
        <v>1.0687895147818179E-5</v>
      </c>
      <c r="G12" s="38">
        <f t="shared" ca="1" si="4"/>
        <v>1.0885962037440803E-5</v>
      </c>
      <c r="H12" s="38">
        <f t="shared" ca="1" si="1"/>
        <v>1.1084028927063425E-5</v>
      </c>
      <c r="I12" s="38">
        <f t="shared" ca="1" si="1"/>
        <v>1.1282095816686048E-5</v>
      </c>
      <c r="J12" s="38">
        <f t="shared" ca="1" si="1"/>
        <v>1.148016270630867E-5</v>
      </c>
      <c r="K12" s="40">
        <f ca="1">SUM(INDIRECT(CONCATENATE("'",HLOOKUP(K$1,$B$21:$E$23,3,FALSE),"'!",$B$25,ROW($A12)+5,":",$B$25,ROW($A12)+6)))*About!$A$27</f>
        <v>1.1678229595931294E-5</v>
      </c>
      <c r="L12" s="38">
        <f t="shared" ca="1" si="5"/>
        <v>1.1878868782821744E-5</v>
      </c>
      <c r="M12" s="38">
        <f t="shared" ca="1" si="2"/>
        <v>1.2079507969712194E-5</v>
      </c>
      <c r="N12" s="38">
        <f t="shared" ca="1" si="2"/>
        <v>1.2280147156602643E-5</v>
      </c>
      <c r="O12" s="38">
        <f t="shared" ca="1" si="2"/>
        <v>1.2480786343493093E-5</v>
      </c>
      <c r="P12" s="40">
        <f ca="1">SUM(INDIRECT(CONCATENATE("'",HLOOKUP(P$1,$B$21:$E$23,3,FALSE),"'!",$B$25,ROW($A12)+5,":",$B$25,ROW($A12)+6)))*About!$A$27</f>
        <v>1.2681425530383543E-5</v>
      </c>
      <c r="Q12" s="38" cm="1">
        <f t="array" aca="1" ref="Q12" ca="1">TREND($K12:$P12,$K$1:$P$1,Q$1)</f>
        <v>1.2882064717273996E-5</v>
      </c>
      <c r="R12" s="38" cm="1">
        <f t="array" aca="1" ref="R12" ca="1">TREND($K12:$P12,$K$1:$P$1,R$1)</f>
        <v>1.3082703904164429E-5</v>
      </c>
      <c r="S12" s="38" cm="1">
        <f t="array" aca="1" ref="S12" ca="1">TREND($K12:$P12,$K$1:$P$1,S$1)</f>
        <v>1.3283343091054862E-5</v>
      </c>
      <c r="T12" s="38" cm="1">
        <f t="array" aca="1" ref="T12" ca="1">TREND($K12:$P12,$K$1:$P$1,T$1)</f>
        <v>1.348398227794535E-5</v>
      </c>
      <c r="U12" s="38" cm="1">
        <f t="array" aca="1" ref="U12" ca="1">TREND($K12:$P12,$K$1:$P$1,U$1)</f>
        <v>1.3684621464835783E-5</v>
      </c>
      <c r="V12" s="38" cm="1">
        <f t="array" aca="1" ref="V12" ca="1">TREND($K12:$P12,$K$1:$P$1,V$1)</f>
        <v>1.3885260651726216E-5</v>
      </c>
      <c r="W12" s="38" cm="1">
        <f t="array" aca="1" ref="W12" ca="1">TREND($K12:$P12,$K$1:$P$1,W$1)</f>
        <v>1.4085899838616703E-5</v>
      </c>
      <c r="X12" s="38" cm="1">
        <f t="array" aca="1" ref="X12" ca="1">TREND($K12:$P12,$K$1:$P$1,X$1)</f>
        <v>1.4286539025507136E-5</v>
      </c>
      <c r="Y12" s="38" cm="1">
        <f t="array" aca="1" ref="Y12" ca="1">TREND($K12:$P12,$K$1:$P$1,Y$1)</f>
        <v>1.4487178212397569E-5</v>
      </c>
      <c r="Z12" s="38" cm="1">
        <f t="array" aca="1" ref="Z12" ca="1">TREND($K12:$P12,$K$1:$P$1,Z$1)</f>
        <v>1.4687817399288057E-5</v>
      </c>
      <c r="AA12" s="38" cm="1">
        <f t="array" aca="1" ref="AA12" ca="1">TREND($K12:$P12,$K$1:$P$1,AA$1)</f>
        <v>1.488845658617849E-5</v>
      </c>
      <c r="AB12" s="38" cm="1">
        <f t="array" aca="1" ref="AB12" ca="1">TREND($K12:$P12,$K$1:$P$1,AB$1)</f>
        <v>1.5089095773068923E-5</v>
      </c>
      <c r="AC12" s="38" cm="1">
        <f t="array" aca="1" ref="AC12" ca="1">TREND($K12:$P12,$K$1:$P$1,AC$1)</f>
        <v>1.5289734959959356E-5</v>
      </c>
      <c r="AD12" s="38" cm="1">
        <f t="array" aca="1" ref="AD12" ca="1">TREND($K12:$P12,$K$1:$P$1,AD$1)</f>
        <v>1.5490374146849843E-5</v>
      </c>
      <c r="AE12" s="38" cm="1">
        <f t="array" aca="1" ref="AE12" ca="1">TREND($K12:$P12,$K$1:$P$1,AE$1)</f>
        <v>1.5691013333740276E-5</v>
      </c>
      <c r="AF12" s="38" cm="1">
        <f t="array" aca="1" ref="AF12" ca="1">TREND($K12:$P12,$K$1:$P$1,AF$1)</f>
        <v>1.589165252063071E-5</v>
      </c>
      <c r="AG12" s="38" cm="1">
        <f t="array" aca="1" ref="AG12" ca="1">TREND($K12:$P12,$K$1:$P$1,AG$1)</f>
        <v>1.6092291707521197E-5</v>
      </c>
      <c r="AH12" s="38" cm="1">
        <f t="array" aca="1" ref="AH12" ca="1">TREND($K12:$P12,$K$1:$P$1,AH$1)</f>
        <v>1.629293089441163E-5</v>
      </c>
      <c r="AI12" s="38" cm="1">
        <f t="array" aca="1" ref="AI12" ca="1">TREND($K12:$P12,$K$1:$P$1,AI$1)</f>
        <v>1.6493570081302063E-5</v>
      </c>
      <c r="AJ12" s="38" cm="1">
        <f t="array" aca="1" ref="AJ12" ca="1">TREND($K12:$P12,$K$1:$P$1,AJ$1)</f>
        <v>1.669420926819255E-5</v>
      </c>
    </row>
    <row r="16" spans="1:36">
      <c r="A16" s="22" t="s">
        <v>124</v>
      </c>
      <c r="B16" s="23"/>
      <c r="C16" s="23"/>
      <c r="D16" s="23"/>
    </row>
    <row r="17" spans="1:5">
      <c r="A17" t="s">
        <v>112</v>
      </c>
      <c r="B17" t="str" cm="1">
        <f t="array" aca="1" ref="B17" ca="1">MID(CELL("filename",A17),FIND("]",CELL("filename",A17))+1,255)</f>
        <v>HOIpTP-industry-NOx</v>
      </c>
    </row>
    <row r="18" spans="1:5">
      <c r="A18" t="s">
        <v>113</v>
      </c>
      <c r="B18" t="str">
        <f ca="1">RIGHT(B17,LEN(B17)-7)</f>
        <v>industry-NOx</v>
      </c>
    </row>
    <row r="19" spans="1:5">
      <c r="A19" t="s">
        <v>114</v>
      </c>
      <c r="B19" t="str">
        <f ca="1">LEFT(B18,FIND("-",B18)-1)</f>
        <v>industry</v>
      </c>
    </row>
    <row r="20" spans="1:5">
      <c r="A20" t="s">
        <v>121</v>
      </c>
      <c r="B20" t="str">
        <f ca="1">VLOOKUP($B$19,Mappings!$A$22:$B$26,COLUMN(Mappings!$B$21),FALSE)</f>
        <v>industrial point sources</v>
      </c>
    </row>
    <row r="21" spans="1:5">
      <c r="A21" s="28"/>
      <c r="B21" s="29">
        <v>2016</v>
      </c>
      <c r="C21" s="29">
        <v>2020</v>
      </c>
      <c r="D21" s="29">
        <v>2025</v>
      </c>
      <c r="E21" s="30">
        <v>2030</v>
      </c>
    </row>
    <row r="22" spans="1:5">
      <c r="A22" s="31" t="s">
        <v>129</v>
      </c>
      <c r="B22" s="32">
        <f ca="1">VLOOKUP($B$20,Mappings!$A$3:$E$19,COLUMN(Mappings!B$2),FALSE)</f>
        <v>12</v>
      </c>
      <c r="C22" s="32">
        <f ca="1">VLOOKUP($B$20,Mappings!$A$3:$E$19,COLUMN(Mappings!C$2),FALSE)</f>
        <v>29</v>
      </c>
      <c r="D22" s="32">
        <f ca="1">VLOOKUP($B$20,Mappings!$A$3:$E$19,COLUMN(Mappings!D$2),FALSE)</f>
        <v>46</v>
      </c>
      <c r="E22" s="33">
        <f ca="1">VLOOKUP($B$20,Mappings!$A$3:$E$19,COLUMN(Mappings!E$2),FALSE)</f>
        <v>63</v>
      </c>
    </row>
    <row r="23" spans="1:5">
      <c r="A23" s="34" t="s">
        <v>112</v>
      </c>
      <c r="B23" s="35" t="str">
        <f ca="1">CONCATENATE("Table ",B22)</f>
        <v>Table 12</v>
      </c>
      <c r="C23" s="35" t="str">
        <f ca="1">CONCATENATE("Table ",C22)</f>
        <v>Table 29</v>
      </c>
      <c r="D23" s="35" t="str">
        <f ca="1">CONCATENATE("Table ",D22)</f>
        <v>Table 46</v>
      </c>
      <c r="E23" s="36" t="str">
        <f ca="1">CONCATENATE("Table ",E22)</f>
        <v>Table 63</v>
      </c>
    </row>
    <row r="24" spans="1:5">
      <c r="A24" t="s">
        <v>115</v>
      </c>
      <c r="B24" t="str">
        <f ca="1">REPLACE(B18,1,FIND("-",B18),"")</f>
        <v>NOx</v>
      </c>
    </row>
    <row r="25" spans="1:5">
      <c r="A25" t="s">
        <v>123</v>
      </c>
      <c r="B25" s="2" t="str">
        <f ca="1">VLOOKUP($B$24,Mappings!$A$29:$B$31,COLUMN(Mappings!$B$29),FALSE)</f>
        <v>B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52845-1FFB-4C94-BF0D-65AC3E006328}">
  <sheetPr>
    <tabColor theme="4" tint="-0.249977111117893"/>
  </sheetPr>
  <dimension ref="A1:AJ25"/>
  <sheetViews>
    <sheetView workbookViewId="0"/>
  </sheetViews>
  <sheetFormatPr baseColWidth="10" defaultColWidth="8.83203125" defaultRowHeight="15"/>
  <cols>
    <col min="1" max="1" width="33.83203125" customWidth="1"/>
  </cols>
  <sheetData>
    <row r="1" spans="1:36" s="1" customFormat="1" ht="16">
      <c r="A1" s="27" t="s">
        <v>128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t="s">
        <v>7</v>
      </c>
      <c r="B2" s="37" cm="1">
        <f t="array" aca="1" ref="B2" ca="1">INDIRECT(CONCATENATE("'",HLOOKUP(B$1,$B$21:$E$23,3,FALSE),"'!",$B$25,ROW($A2)+3))*About!$A$27</f>
        <v>3.9870607651307287E-4</v>
      </c>
      <c r="C2" s="38">
        <f ca="1">$B2+($F2-$B2)*(C$1-$B$1)/($F$1-$B$1)</f>
        <v>4.0513681968263856E-4</v>
      </c>
      <c r="D2" s="38">
        <f t="shared" ref="D2:E12" ca="1" si="0">$B2+($F2-$B2)*(D$1-$B$1)/($F$1-$B$1)</f>
        <v>4.1156756285220424E-4</v>
      </c>
      <c r="E2" s="38">
        <f t="shared" ca="1" si="0"/>
        <v>4.1799830602176998E-4</v>
      </c>
      <c r="F2" s="37" cm="1">
        <f t="array" aca="1" ref="F2" ca="1">INDIRECT(CONCATENATE("'",HLOOKUP(F$1,$B$21:$E$23,3,FALSE),"'!",$B$25,ROW($A2)+3))*About!$A$27</f>
        <v>4.2442904919133567E-4</v>
      </c>
      <c r="G2" s="38">
        <f ca="1">$F2+($K2-$F2)*(G$1-$F$1)/($K$1-$F$1)</f>
        <v>4.2957364372698821E-4</v>
      </c>
      <c r="H2" s="38">
        <f t="shared" ref="H2:J12" ca="1" si="1">$F2+($K2-$F2)*(H$1-$F$1)/($K$1-$F$1)</f>
        <v>4.347182382626408E-4</v>
      </c>
      <c r="I2" s="38">
        <f t="shared" ca="1" si="1"/>
        <v>4.3986283279829334E-4</v>
      </c>
      <c r="J2" s="38">
        <f t="shared" ca="1" si="1"/>
        <v>4.4500742733394593E-4</v>
      </c>
      <c r="K2" s="37" cm="1">
        <f t="array" aca="1" ref="K2" ca="1">INDIRECT(CONCATENATE("'",HLOOKUP(K$1,$B$21:$E$23,3,FALSE),"'!",$B$25,ROW($A2)+3))*About!$A$27</f>
        <v>4.5015202186959847E-4</v>
      </c>
      <c r="L2" s="38">
        <f ca="1">$K2+($P2-$K2)*(L$1-$K$1)/($P$1-$K$1)</f>
        <v>4.5529661640525101E-4</v>
      </c>
      <c r="M2" s="38">
        <f t="shared" ref="M2:O12" ca="1" si="2">$K2+($P2-$K2)*(M$1-$K$1)/($P$1-$K$1)</f>
        <v>4.6044121094090354E-4</v>
      </c>
      <c r="N2" s="38">
        <f t="shared" ca="1" si="2"/>
        <v>4.6558580547655608E-4</v>
      </c>
      <c r="O2" s="38">
        <f t="shared" ca="1" si="2"/>
        <v>4.7073040001220862E-4</v>
      </c>
      <c r="P2" s="37" cm="1">
        <f t="array" aca="1" ref="P2" ca="1">INDIRECT(CONCATENATE("'",HLOOKUP(P$1,$B$21:$E$23,3,FALSE),"'!",$B$25,ROW($A2)+3))*About!$A$27</f>
        <v>4.7587499454786116E-4</v>
      </c>
      <c r="Q2" s="38" cm="1">
        <f t="array" aca="1" ref="Q2" ca="1">TREND($K2:$P2,$K$1:$P$1,Q$1)</f>
        <v>4.810195890835138E-4</v>
      </c>
      <c r="R2" s="38" cm="1">
        <f t="array" aca="1" ref="R2" ca="1">TREND($K2:$P2,$K$1:$P$1,R$1)</f>
        <v>4.8616418361916575E-4</v>
      </c>
      <c r="S2" s="38" cm="1">
        <f t="array" aca="1" ref="S2" ca="1">TREND($K2:$P2,$K$1:$P$1,S$1)</f>
        <v>4.9130877815481942E-4</v>
      </c>
      <c r="T2" s="38" cm="1">
        <f t="array" aca="1" ref="T2" ca="1">TREND($K2:$P2,$K$1:$P$1,T$1)</f>
        <v>4.9645337269047136E-4</v>
      </c>
      <c r="U2" s="38" cm="1">
        <f t="array" aca="1" ref="U2" ca="1">TREND($K2:$P2,$K$1:$P$1,U$1)</f>
        <v>5.0159796722612504E-4</v>
      </c>
      <c r="V2" s="38" cm="1">
        <f t="array" aca="1" ref="V2" ca="1">TREND($K2:$P2,$K$1:$P$1,V$1)</f>
        <v>5.0674256176177698E-4</v>
      </c>
      <c r="W2" s="38" cm="1">
        <f t="array" aca="1" ref="W2" ca="1">TREND($K2:$P2,$K$1:$P$1,W$1)</f>
        <v>5.1188715629742892E-4</v>
      </c>
      <c r="X2" s="38" cm="1">
        <f t="array" aca="1" ref="X2" ca="1">TREND($K2:$P2,$K$1:$P$1,X$1)</f>
        <v>5.170317508330826E-4</v>
      </c>
      <c r="Y2" s="38" cm="1">
        <f t="array" aca="1" ref="Y2" ca="1">TREND($K2:$P2,$K$1:$P$1,Y$1)</f>
        <v>5.2217634536873454E-4</v>
      </c>
      <c r="Z2" s="38" cm="1">
        <f t="array" aca="1" ref="Z2" ca="1">TREND($K2:$P2,$K$1:$P$1,Z$1)</f>
        <v>5.2732093990438648E-4</v>
      </c>
      <c r="AA2" s="38" cm="1">
        <f t="array" aca="1" ref="AA2" ca="1">TREND($K2:$P2,$K$1:$P$1,AA$1)</f>
        <v>5.3246553444004016E-4</v>
      </c>
      <c r="AB2" s="38" cm="1">
        <f t="array" aca="1" ref="AB2" ca="1">TREND($K2:$P2,$K$1:$P$1,AB$1)</f>
        <v>5.376101289756921E-4</v>
      </c>
      <c r="AC2" s="38" cm="1">
        <f t="array" aca="1" ref="AC2" ca="1">TREND($K2:$P2,$K$1:$P$1,AC$1)</f>
        <v>5.4275472351134404E-4</v>
      </c>
      <c r="AD2" s="38" cm="1">
        <f t="array" aca="1" ref="AD2" ca="1">TREND($K2:$P2,$K$1:$P$1,AD$1)</f>
        <v>5.4789931804699772E-4</v>
      </c>
      <c r="AE2" s="38" cm="1">
        <f t="array" aca="1" ref="AE2" ca="1">TREND($K2:$P2,$K$1:$P$1,AE$1)</f>
        <v>5.5304391258264966E-4</v>
      </c>
      <c r="AF2" s="38" cm="1">
        <f t="array" aca="1" ref="AF2" ca="1">TREND($K2:$P2,$K$1:$P$1,AF$1)</f>
        <v>5.5818850711830161E-4</v>
      </c>
      <c r="AG2" s="38" cm="1">
        <f t="array" aca="1" ref="AG2" ca="1">TREND($K2:$P2,$K$1:$P$1,AG$1)</f>
        <v>5.6333310165395528E-4</v>
      </c>
      <c r="AH2" s="38" cm="1">
        <f t="array" aca="1" ref="AH2" ca="1">TREND($K2:$P2,$K$1:$P$1,AH$1)</f>
        <v>5.6847769618960722E-4</v>
      </c>
      <c r="AI2" s="38" cm="1">
        <f t="array" aca="1" ref="AI2" ca="1">TREND($K2:$P2,$K$1:$P$1,AI$1)</f>
        <v>5.7362229072525917E-4</v>
      </c>
      <c r="AJ2" s="38" cm="1">
        <f t="array" aca="1" ref="AJ2" ca="1">TREND($K2:$P2,$K$1:$P$1,AJ$1)</f>
        <v>5.7876688526091284E-4</v>
      </c>
    </row>
    <row r="3" spans="1:36">
      <c r="A3" t="s">
        <v>13</v>
      </c>
      <c r="B3" s="39" cm="1">
        <f t="array" aca="1" ref="B3" ca="1">INDIRECT(CONCATENATE("'",HLOOKUP(B$1,$B$21:$E$23,3,FALSE),"'!",$B$25,ROW($A3)+5))*About!$A$27</f>
        <v>2.1864526776523352E-4</v>
      </c>
      <c r="C3" s="38">
        <f t="shared" ref="C3:C12" ca="1" si="3">$B3+($F3-$B3)*(C$1-$B$1)/($F$1-$B$1)</f>
        <v>2.1864526776523352E-4</v>
      </c>
      <c r="D3" s="38">
        <f t="shared" ca="1" si="0"/>
        <v>2.1864526776523352E-4</v>
      </c>
      <c r="E3" s="38">
        <f t="shared" ca="1" si="0"/>
        <v>2.1864526776523352E-4</v>
      </c>
      <c r="F3" s="39" cm="1">
        <f t="array" aca="1" ref="F3" ca="1">INDIRECT(CONCATENATE("'",HLOOKUP(F$1,$B$21:$E$23,3,FALSE),"'!",$B$25,ROW($A3)+5))*About!$A$27</f>
        <v>2.1864526776523352E-4</v>
      </c>
      <c r="G3" s="38">
        <f t="shared" ref="G3:G12" ca="1" si="4">$F3+($K3-$F3)*(G$1-$F$1)/($K$1-$F$1)</f>
        <v>2.2121756503305979E-4</v>
      </c>
      <c r="H3" s="38">
        <f t="shared" ca="1" si="1"/>
        <v>2.2378986230088606E-4</v>
      </c>
      <c r="I3" s="38">
        <f t="shared" ca="1" si="1"/>
        <v>2.2636215956871233E-4</v>
      </c>
      <c r="J3" s="38">
        <f t="shared" ca="1" si="1"/>
        <v>2.289344568365386E-4</v>
      </c>
      <c r="K3" s="39" cm="1">
        <f t="array" aca="1" ref="K3" ca="1">INDIRECT(CONCATENATE("'",HLOOKUP(K$1,$B$21:$E$23,3,FALSE),"'!",$B$25,ROW($A3)+5))*About!$A$27</f>
        <v>2.3150675410436487E-4</v>
      </c>
      <c r="L3" s="38">
        <f t="shared" ref="L3:L12" ca="1" si="5">$K3+($P3-$K3)*(L$1-$K$1)/($P$1-$K$1)</f>
        <v>2.3407905137219116E-4</v>
      </c>
      <c r="M3" s="38">
        <f t="shared" ca="1" si="2"/>
        <v>2.3665134864001743E-4</v>
      </c>
      <c r="N3" s="38">
        <f t="shared" ca="1" si="2"/>
        <v>2.3922364590784373E-4</v>
      </c>
      <c r="O3" s="38">
        <f t="shared" ca="1" si="2"/>
        <v>2.4179594317567E-4</v>
      </c>
      <c r="P3" s="39" cm="1">
        <f t="array" aca="1" ref="P3" ca="1">INDIRECT(CONCATENATE("'",HLOOKUP(P$1,$B$21:$E$23,3,FALSE),"'!",$B$25,ROW($A3)+5))*About!$A$27</f>
        <v>2.4436824044349629E-4</v>
      </c>
      <c r="Q3" s="38" cm="1">
        <f t="array" aca="1" ref="Q3" ca="1">TREND($K3:$P3,$K$1:$P$1,Q$1)</f>
        <v>2.469405377113227E-4</v>
      </c>
      <c r="R3" s="38" cm="1">
        <f t="array" aca="1" ref="R3" ca="1">TREND($K3:$P3,$K$1:$P$1,R$1)</f>
        <v>2.4951283497914867E-4</v>
      </c>
      <c r="S3" s="38" cm="1">
        <f t="array" aca="1" ref="S3" ca="1">TREND($K3:$P3,$K$1:$P$1,S$1)</f>
        <v>2.5208513224697551E-4</v>
      </c>
      <c r="T3" s="38" cm="1">
        <f t="array" aca="1" ref="T3" ca="1">TREND($K3:$P3,$K$1:$P$1,T$1)</f>
        <v>2.5465742951480148E-4</v>
      </c>
      <c r="U3" s="38" cm="1">
        <f t="array" aca="1" ref="U3" ca="1">TREND($K3:$P3,$K$1:$P$1,U$1)</f>
        <v>2.5722972678262745E-4</v>
      </c>
      <c r="V3" s="38" cm="1">
        <f t="array" aca="1" ref="V3" ca="1">TREND($K3:$P3,$K$1:$P$1,V$1)</f>
        <v>2.5980202405045429E-4</v>
      </c>
      <c r="W3" s="38" cm="1">
        <f t="array" aca="1" ref="W3" ca="1">TREND($K3:$P3,$K$1:$P$1,W$1)</f>
        <v>2.6237432131828026E-4</v>
      </c>
      <c r="X3" s="38" cm="1">
        <f t="array" aca="1" ref="X3" ca="1">TREND($K3:$P3,$K$1:$P$1,X$1)</f>
        <v>2.6494661858610623E-4</v>
      </c>
      <c r="Y3" s="38" cm="1">
        <f t="array" aca="1" ref="Y3" ca="1">TREND($K3:$P3,$K$1:$P$1,Y$1)</f>
        <v>2.6751891585393307E-4</v>
      </c>
      <c r="Z3" s="38" cm="1">
        <f t="array" aca="1" ref="Z3" ca="1">TREND($K3:$P3,$K$1:$P$1,Z$1)</f>
        <v>2.7009121312175904E-4</v>
      </c>
      <c r="AA3" s="38" cm="1">
        <f t="array" aca="1" ref="AA3" ca="1">TREND($K3:$P3,$K$1:$P$1,AA$1)</f>
        <v>2.7266351038958501E-4</v>
      </c>
      <c r="AB3" s="38" cm="1">
        <f t="array" aca="1" ref="AB3" ca="1">TREND($K3:$P3,$K$1:$P$1,AB$1)</f>
        <v>2.7523580765741185E-4</v>
      </c>
      <c r="AC3" s="38" cm="1">
        <f t="array" aca="1" ref="AC3" ca="1">TREND($K3:$P3,$K$1:$P$1,AC$1)</f>
        <v>2.7780810492523782E-4</v>
      </c>
      <c r="AD3" s="38" cm="1">
        <f t="array" aca="1" ref="AD3" ca="1">TREND($K3:$P3,$K$1:$P$1,AD$1)</f>
        <v>2.8038040219306466E-4</v>
      </c>
      <c r="AE3" s="38" cm="1">
        <f t="array" aca="1" ref="AE3" ca="1">TREND($K3:$P3,$K$1:$P$1,AE$1)</f>
        <v>2.8295269946089063E-4</v>
      </c>
      <c r="AF3" s="38" cm="1">
        <f t="array" aca="1" ref="AF3" ca="1">TREND($K3:$P3,$K$1:$P$1,AF$1)</f>
        <v>2.855249967287166E-4</v>
      </c>
      <c r="AG3" s="38" cm="1">
        <f t="array" aca="1" ref="AG3" ca="1">TREND($K3:$P3,$K$1:$P$1,AG$1)</f>
        <v>2.8809729399654344E-4</v>
      </c>
      <c r="AH3" s="38" cm="1">
        <f t="array" aca="1" ref="AH3" ca="1">TREND($K3:$P3,$K$1:$P$1,AH$1)</f>
        <v>2.9066959126436941E-4</v>
      </c>
      <c r="AI3" s="38" cm="1">
        <f t="array" aca="1" ref="AI3" ca="1">TREND($K3:$P3,$K$1:$P$1,AI$1)</f>
        <v>2.9324188853219538E-4</v>
      </c>
      <c r="AJ3" s="38" cm="1">
        <f t="array" aca="1" ref="AJ3" ca="1">TREND($K3:$P3,$K$1:$P$1,AJ$1)</f>
        <v>2.9581418580002222E-4</v>
      </c>
    </row>
    <row r="4" spans="1:36">
      <c r="A4" t="s">
        <v>14</v>
      </c>
      <c r="B4" s="39" cm="1">
        <f t="array" aca="1" ref="B4" ca="1">INDIRECT(CONCATENATE("'",HLOOKUP(B$1,$B$21:$E$23,3,FALSE),"'!",$B$25,ROW($A4)+5))*About!$A$27</f>
        <v>5.6590539892178082E-4</v>
      </c>
      <c r="C4" s="38">
        <f t="shared" ca="1" si="3"/>
        <v>5.6590539892178082E-4</v>
      </c>
      <c r="D4" s="38">
        <f t="shared" ca="1" si="0"/>
        <v>5.6590539892178082E-4</v>
      </c>
      <c r="E4" s="38">
        <f t="shared" ca="1" si="0"/>
        <v>5.6590539892178082E-4</v>
      </c>
      <c r="F4" s="39" cm="1">
        <f t="array" aca="1" ref="F4" ca="1">INDIRECT(CONCATENATE("'",HLOOKUP(F$1,$B$21:$E$23,3,FALSE),"'!",$B$25,ROW($A4)+5))*About!$A$27</f>
        <v>5.6590539892178082E-4</v>
      </c>
      <c r="G4" s="38">
        <f t="shared" ca="1" si="4"/>
        <v>5.7362229072525971E-4</v>
      </c>
      <c r="H4" s="38">
        <f t="shared" ca="1" si="1"/>
        <v>5.8133918252873849E-4</v>
      </c>
      <c r="I4" s="38">
        <f t="shared" ca="1" si="1"/>
        <v>5.8905607433221738E-4</v>
      </c>
      <c r="J4" s="38">
        <f t="shared" ca="1" si="1"/>
        <v>5.9677296613569616E-4</v>
      </c>
      <c r="K4" s="39" cm="1">
        <f t="array" aca="1" ref="K4" ca="1">INDIRECT(CONCATENATE("'",HLOOKUP(K$1,$B$21:$E$23,3,FALSE),"'!",$B$25,ROW($A4)+5))*About!$A$27</f>
        <v>6.0448985793917504E-4</v>
      </c>
      <c r="L4" s="38">
        <f t="shared" ca="1" si="5"/>
        <v>6.1220674974265382E-4</v>
      </c>
      <c r="M4" s="38">
        <f t="shared" ca="1" si="2"/>
        <v>6.1992364154613271E-4</v>
      </c>
      <c r="N4" s="38">
        <f t="shared" ca="1" si="2"/>
        <v>6.2764053334961149E-4</v>
      </c>
      <c r="O4" s="38">
        <f t="shared" ca="1" si="2"/>
        <v>6.3535742515309038E-4</v>
      </c>
      <c r="P4" s="39" cm="1">
        <f t="array" aca="1" ref="P4" ca="1">INDIRECT(CONCATENATE("'",HLOOKUP(P$1,$B$21:$E$23,3,FALSE),"'!",$B$25,ROW($A4)+5))*About!$A$27</f>
        <v>6.4307431695656916E-4</v>
      </c>
      <c r="Q4" s="38" cm="1">
        <f t="array" aca="1" ref="Q4" ca="1">TREND($K4:$P4,$K$1:$P$1,Q$1)</f>
        <v>6.507912087600487E-4</v>
      </c>
      <c r="R4" s="38" cm="1">
        <f t="array" aca="1" ref="R4" ca="1">TREND($K4:$P4,$K$1:$P$1,R$1)</f>
        <v>6.5850810056352835E-4</v>
      </c>
      <c r="S4" s="38" cm="1">
        <f t="array" aca="1" ref="S4" ca="1">TREND($K4:$P4,$K$1:$P$1,S$1)</f>
        <v>6.66224992367008E-4</v>
      </c>
      <c r="T4" s="38" cm="1">
        <f t="array" aca="1" ref="T4" ca="1">TREND($K4:$P4,$K$1:$P$1,T$1)</f>
        <v>6.7394188417048417E-4</v>
      </c>
      <c r="U4" s="38" cm="1">
        <f t="array" aca="1" ref="U4" ca="1">TREND($K4:$P4,$K$1:$P$1,U$1)</f>
        <v>6.8165877597396382E-4</v>
      </c>
      <c r="V4" s="38" cm="1">
        <f t="array" aca="1" ref="V4" ca="1">TREND($K4:$P4,$K$1:$P$1,V$1)</f>
        <v>6.8937566777744347E-4</v>
      </c>
      <c r="W4" s="38" cm="1">
        <f t="array" aca="1" ref="W4" ca="1">TREND($K4:$P4,$K$1:$P$1,W$1)</f>
        <v>6.9709255958092312E-4</v>
      </c>
      <c r="X4" s="38" cm="1">
        <f t="array" aca="1" ref="X4" ca="1">TREND($K4:$P4,$K$1:$P$1,X$1)</f>
        <v>7.0480945138439929E-4</v>
      </c>
      <c r="Y4" s="38" cm="1">
        <f t="array" aca="1" ref="Y4" ca="1">TREND($K4:$P4,$K$1:$P$1,Y$1)</f>
        <v>7.1252634318787894E-4</v>
      </c>
      <c r="Z4" s="38" cm="1">
        <f t="array" aca="1" ref="Z4" ca="1">TREND($K4:$P4,$K$1:$P$1,Z$1)</f>
        <v>7.2024323499135859E-4</v>
      </c>
      <c r="AA4" s="38" cm="1">
        <f t="array" aca="1" ref="AA4" ca="1">TREND($K4:$P4,$K$1:$P$1,AA$1)</f>
        <v>7.2796012679483824E-4</v>
      </c>
      <c r="AB4" s="38" cm="1">
        <f t="array" aca="1" ref="AB4" ca="1">TREND($K4:$P4,$K$1:$P$1,AB$1)</f>
        <v>7.3567701859831441E-4</v>
      </c>
      <c r="AC4" s="38" cm="1">
        <f t="array" aca="1" ref="AC4" ca="1">TREND($K4:$P4,$K$1:$P$1,AC$1)</f>
        <v>7.4339391040179406E-4</v>
      </c>
      <c r="AD4" s="38" cm="1">
        <f t="array" aca="1" ref="AD4" ca="1">TREND($K4:$P4,$K$1:$P$1,AD$1)</f>
        <v>7.5111080220527371E-4</v>
      </c>
      <c r="AE4" s="38" cm="1">
        <f t="array" aca="1" ref="AE4" ca="1">TREND($K4:$P4,$K$1:$P$1,AE$1)</f>
        <v>7.5882769400875336E-4</v>
      </c>
      <c r="AF4" s="38" cm="1">
        <f t="array" aca="1" ref="AF4" ca="1">TREND($K4:$P4,$K$1:$P$1,AF$1)</f>
        <v>7.6654458581222953E-4</v>
      </c>
      <c r="AG4" s="38" cm="1">
        <f t="array" aca="1" ref="AG4" ca="1">TREND($K4:$P4,$K$1:$P$1,AG$1)</f>
        <v>7.7426147761570918E-4</v>
      </c>
      <c r="AH4" s="38" cm="1">
        <f t="array" aca="1" ref="AH4" ca="1">TREND($K4:$P4,$K$1:$P$1,AH$1)</f>
        <v>7.8197836941918883E-4</v>
      </c>
      <c r="AI4" s="38" cm="1">
        <f t="array" aca="1" ref="AI4" ca="1">TREND($K4:$P4,$K$1:$P$1,AI$1)</f>
        <v>7.8969526122266848E-4</v>
      </c>
      <c r="AJ4" s="38" cm="1">
        <f t="array" aca="1" ref="AJ4" ca="1">TREND($K4:$P4,$K$1:$P$1,AJ$1)</f>
        <v>7.9741215302614812E-4</v>
      </c>
    </row>
    <row r="5" spans="1:36">
      <c r="A5" t="s">
        <v>15</v>
      </c>
      <c r="B5" s="39" cm="1">
        <f t="array" aca="1" ref="B5" ca="1">INDIRECT(CONCATENATE("'",HLOOKUP(B$1,$B$21:$E$23,3,FALSE),"'!",$B$25,ROW($A5)+5))*About!$A$27</f>
        <v>7.2024323499135755E-3</v>
      </c>
      <c r="C5" s="38">
        <f t="shared" ca="1" si="3"/>
        <v>7.2024323499135755E-3</v>
      </c>
      <c r="D5" s="38">
        <f t="shared" ca="1" si="0"/>
        <v>7.2024323499135755E-3</v>
      </c>
      <c r="E5" s="38">
        <f t="shared" ca="1" si="0"/>
        <v>7.2024323499135755E-3</v>
      </c>
      <c r="F5" s="39" cm="1">
        <f t="array" aca="1" ref="F5" ca="1">INDIRECT(CONCATENATE("'",HLOOKUP(F$1,$B$21:$E$23,3,FALSE),"'!",$B$25,ROW($A5)+5))*About!$A$27</f>
        <v>7.2024323499135755E-3</v>
      </c>
      <c r="G5" s="38">
        <f t="shared" ca="1" si="4"/>
        <v>7.2796012679483633E-3</v>
      </c>
      <c r="H5" s="38">
        <f t="shared" ca="1" si="1"/>
        <v>7.3567701859831511E-3</v>
      </c>
      <c r="I5" s="38">
        <f t="shared" ca="1" si="1"/>
        <v>7.4339391040179397E-3</v>
      </c>
      <c r="J5" s="38">
        <f t="shared" ca="1" si="1"/>
        <v>7.5111080220527275E-3</v>
      </c>
      <c r="K5" s="39" cm="1">
        <f t="array" aca="1" ref="K5" ca="1">INDIRECT(CONCATENATE("'",HLOOKUP(K$1,$B$21:$E$23,3,FALSE),"'!",$B$25,ROW($A5)+5))*About!$A$27</f>
        <v>7.5882769400875153E-3</v>
      </c>
      <c r="L5" s="38">
        <f t="shared" ca="1" si="5"/>
        <v>7.7168918034788295E-3</v>
      </c>
      <c r="M5" s="38">
        <f t="shared" ca="1" si="2"/>
        <v>7.8455066668701428E-3</v>
      </c>
      <c r="N5" s="38">
        <f t="shared" ca="1" si="2"/>
        <v>7.974121530261457E-3</v>
      </c>
      <c r="O5" s="38">
        <f t="shared" ca="1" si="2"/>
        <v>8.1027363936527711E-3</v>
      </c>
      <c r="P5" s="39" cm="1">
        <f t="array" aca="1" ref="P5" ca="1">INDIRECT(CONCATENATE("'",HLOOKUP(P$1,$B$21:$E$23,3,FALSE),"'!",$B$25,ROW($A5)+5))*About!$A$27</f>
        <v>8.2313512570440853E-3</v>
      </c>
      <c r="Q5" s="38" cm="1">
        <f t="array" aca="1" ref="Q5" ca="1">TREND($K5:$P5,$K$1:$P$1,Q$1)</f>
        <v>8.3599661204353803E-3</v>
      </c>
      <c r="R5" s="38" cm="1">
        <f t="array" aca="1" ref="R5" ca="1">TREND($K5:$P5,$K$1:$P$1,R$1)</f>
        <v>8.4885809838267101E-3</v>
      </c>
      <c r="S5" s="38" cm="1">
        <f t="array" aca="1" ref="S5" ca="1">TREND($K5:$P5,$K$1:$P$1,S$1)</f>
        <v>8.6171958472179844E-3</v>
      </c>
      <c r="T5" s="38" cm="1">
        <f t="array" aca="1" ref="T5" ca="1">TREND($K5:$P5,$K$1:$P$1,T$1)</f>
        <v>8.7458107106093141E-3</v>
      </c>
      <c r="U5" s="38" cm="1">
        <f t="array" aca="1" ref="U5" ca="1">TREND($K5:$P5,$K$1:$P$1,U$1)</f>
        <v>8.8744255740006439E-3</v>
      </c>
      <c r="V5" s="38" cm="1">
        <f t="array" aca="1" ref="V5" ca="1">TREND($K5:$P5,$K$1:$P$1,V$1)</f>
        <v>9.0030404373919182E-3</v>
      </c>
      <c r="W5" s="38" cm="1">
        <f t="array" aca="1" ref="W5" ca="1">TREND($K5:$P5,$K$1:$P$1,W$1)</f>
        <v>9.1316553007832479E-3</v>
      </c>
      <c r="X5" s="38" cm="1">
        <f t="array" aca="1" ref="X5" ca="1">TREND($K5:$P5,$K$1:$P$1,X$1)</f>
        <v>9.2602701641745777E-3</v>
      </c>
      <c r="Y5" s="38" cm="1">
        <f t="array" aca="1" ref="Y5" ca="1">TREND($K5:$P5,$K$1:$P$1,Y$1)</f>
        <v>9.3888850275659075E-3</v>
      </c>
      <c r="Z5" s="38" cm="1">
        <f t="array" aca="1" ref="Z5" ca="1">TREND($K5:$P5,$K$1:$P$1,Z$1)</f>
        <v>9.5174998909571817E-3</v>
      </c>
      <c r="AA5" s="38" cm="1">
        <f t="array" aca="1" ref="AA5" ca="1">TREND($K5:$P5,$K$1:$P$1,AA$1)</f>
        <v>9.6461147543485115E-3</v>
      </c>
      <c r="AB5" s="38" cm="1">
        <f t="array" aca="1" ref="AB5" ca="1">TREND($K5:$P5,$K$1:$P$1,AB$1)</f>
        <v>9.7747296177398413E-3</v>
      </c>
      <c r="AC5" s="38" cm="1">
        <f t="array" aca="1" ref="AC5" ca="1">TREND($K5:$P5,$K$1:$P$1,AC$1)</f>
        <v>9.9033444811311155E-3</v>
      </c>
      <c r="AD5" s="38" cm="1">
        <f t="array" aca="1" ref="AD5" ca="1">TREND($K5:$P5,$K$1:$P$1,AD$1)</f>
        <v>1.0031959344522445E-2</v>
      </c>
      <c r="AE5" s="38" cm="1">
        <f t="array" aca="1" ref="AE5" ca="1">TREND($K5:$P5,$K$1:$P$1,AE$1)</f>
        <v>1.0160574207913775E-2</v>
      </c>
      <c r="AF5" s="38" cm="1">
        <f t="array" aca="1" ref="AF5" ca="1">TREND($K5:$P5,$K$1:$P$1,AF$1)</f>
        <v>1.0289189071305105E-2</v>
      </c>
      <c r="AG5" s="38" cm="1">
        <f t="array" aca="1" ref="AG5" ca="1">TREND($K5:$P5,$K$1:$P$1,AG$1)</f>
        <v>1.0417803934696379E-2</v>
      </c>
      <c r="AH5" s="38" cm="1">
        <f t="array" aca="1" ref="AH5" ca="1">TREND($K5:$P5,$K$1:$P$1,AH$1)</f>
        <v>1.0546418798087709E-2</v>
      </c>
      <c r="AI5" s="38" cm="1">
        <f t="array" aca="1" ref="AI5" ca="1">TREND($K5:$P5,$K$1:$P$1,AI$1)</f>
        <v>1.0675033661479039E-2</v>
      </c>
      <c r="AJ5" s="38" cm="1">
        <f t="array" aca="1" ref="AJ5" ca="1">TREND($K5:$P5,$K$1:$P$1,AJ$1)</f>
        <v>1.0803648524870313E-2</v>
      </c>
    </row>
    <row r="6" spans="1:36">
      <c r="A6" t="s">
        <v>16</v>
      </c>
      <c r="B6" s="39" cm="1">
        <f t="array" aca="1" ref="B6" ca="1">INDIRECT(CONCATENATE("'",HLOOKUP(B$1,$B$21:$E$23,3,FALSE),"'!",$B$25,ROW($A6)+5))*About!$A$27</f>
        <v>1.0289189071305107E-2</v>
      </c>
      <c r="C6" s="38">
        <f t="shared" ca="1" si="3"/>
        <v>1.0321342787152936E-2</v>
      </c>
      <c r="D6" s="38">
        <f t="shared" ca="1" si="0"/>
        <v>1.0353496503000763E-2</v>
      </c>
      <c r="E6" s="38">
        <f t="shared" ca="1" si="0"/>
        <v>1.0385650218848592E-2</v>
      </c>
      <c r="F6" s="39" cm="1">
        <f t="array" aca="1" ref="F6" ca="1">INDIRECT(CONCATENATE("'",HLOOKUP(F$1,$B$21:$E$23,3,FALSE),"'!",$B$25,ROW($A6)+5))*About!$A$27</f>
        <v>1.0417803934696421E-2</v>
      </c>
      <c r="G6" s="38">
        <f t="shared" ca="1" si="4"/>
        <v>1.0494972852731209E-2</v>
      </c>
      <c r="H6" s="38">
        <f t="shared" ca="1" si="1"/>
        <v>1.0572141770765996E-2</v>
      </c>
      <c r="I6" s="38">
        <f t="shared" ca="1" si="1"/>
        <v>1.0649310688800786E-2</v>
      </c>
      <c r="J6" s="38">
        <f t="shared" ca="1" si="1"/>
        <v>1.0726479606835574E-2</v>
      </c>
      <c r="K6" s="39" cm="1">
        <f t="array" aca="1" ref="K6" ca="1">INDIRECT(CONCATENATE("'",HLOOKUP(K$1,$B$21:$E$23,3,FALSE),"'!",$B$25,ROW($A6)+5))*About!$A$27</f>
        <v>1.0803648524870361E-2</v>
      </c>
      <c r="L6" s="38">
        <f t="shared" ca="1" si="5"/>
        <v>1.1009432306296463E-2</v>
      </c>
      <c r="M6" s="38">
        <f t="shared" ca="1" si="2"/>
        <v>1.1215216087722565E-2</v>
      </c>
      <c r="N6" s="38">
        <f t="shared" ca="1" si="2"/>
        <v>1.1420999869148669E-2</v>
      </c>
      <c r="O6" s="38">
        <f t="shared" ca="1" si="2"/>
        <v>1.1626783650574771E-2</v>
      </c>
      <c r="P6" s="39" cm="1">
        <f t="array" aca="1" ref="P6" ca="1">INDIRECT(CONCATENATE("'",HLOOKUP(P$1,$B$21:$E$23,3,FALSE),"'!",$B$25,ROW($A6)+5))*About!$A$27</f>
        <v>1.1832567432000873E-2</v>
      </c>
      <c r="Q6" s="38" cm="1">
        <f t="array" aca="1" ref="Q6" ca="1">TREND($K6:$P6,$K$1:$P$1,Q$1)</f>
        <v>1.2038351213427001E-2</v>
      </c>
      <c r="R6" s="38" cm="1">
        <f t="array" aca="1" ref="R6" ca="1">TREND($K6:$P6,$K$1:$P$1,R$1)</f>
        <v>1.2244134994853106E-2</v>
      </c>
      <c r="S6" s="38" cm="1">
        <f t="array" aca="1" ref="S6" ca="1">TREND($K6:$P6,$K$1:$P$1,S$1)</f>
        <v>1.2449918776279212E-2</v>
      </c>
      <c r="T6" s="38" cm="1">
        <f t="array" aca="1" ref="T6" ca="1">TREND($K6:$P6,$K$1:$P$1,T$1)</f>
        <v>1.2655702557705317E-2</v>
      </c>
      <c r="U6" s="38" cm="1">
        <f t="array" aca="1" ref="U6" ca="1">TREND($K6:$P6,$K$1:$P$1,U$1)</f>
        <v>1.2861486339131423E-2</v>
      </c>
      <c r="V6" s="38" cm="1">
        <f t="array" aca="1" ref="V6" ca="1">TREND($K6:$P6,$K$1:$P$1,V$1)</f>
        <v>1.3067270120557528E-2</v>
      </c>
      <c r="W6" s="38" cm="1">
        <f t="array" aca="1" ref="W6" ca="1">TREND($K6:$P6,$K$1:$P$1,W$1)</f>
        <v>1.3273053901983634E-2</v>
      </c>
      <c r="X6" s="38" cm="1">
        <f t="array" aca="1" ref="X6" ca="1">TREND($K6:$P6,$K$1:$P$1,X$1)</f>
        <v>1.3478837683409739E-2</v>
      </c>
      <c r="Y6" s="38" cm="1">
        <f t="array" aca="1" ref="Y6" ca="1">TREND($K6:$P6,$K$1:$P$1,Y$1)</f>
        <v>1.3684621464835789E-2</v>
      </c>
      <c r="Z6" s="38" cm="1">
        <f t="array" aca="1" ref="Z6" ca="1">TREND($K6:$P6,$K$1:$P$1,Z$1)</f>
        <v>1.3890405246261894E-2</v>
      </c>
      <c r="AA6" s="38" cm="1">
        <f t="array" aca="1" ref="AA6" ca="1">TREND($K6:$P6,$K$1:$P$1,AA$1)</f>
        <v>1.4096189027688E-2</v>
      </c>
      <c r="AB6" s="38" cm="1">
        <f t="array" aca="1" ref="AB6" ca="1">TREND($K6:$P6,$K$1:$P$1,AB$1)</f>
        <v>1.4301972809114105E-2</v>
      </c>
      <c r="AC6" s="38" cm="1">
        <f t="array" aca="1" ref="AC6" ca="1">TREND($K6:$P6,$K$1:$P$1,AC$1)</f>
        <v>1.4507756590540211E-2</v>
      </c>
      <c r="AD6" s="38" cm="1">
        <f t="array" aca="1" ref="AD6" ca="1">TREND($K6:$P6,$K$1:$P$1,AD$1)</f>
        <v>1.4713540371966316E-2</v>
      </c>
      <c r="AE6" s="38" cm="1">
        <f t="array" aca="1" ref="AE6" ca="1">TREND($K6:$P6,$K$1:$P$1,AE$1)</f>
        <v>1.4919324153392421E-2</v>
      </c>
      <c r="AF6" s="38" cm="1">
        <f t="array" aca="1" ref="AF6" ca="1">TREND($K6:$P6,$K$1:$P$1,AF$1)</f>
        <v>1.5125107934818527E-2</v>
      </c>
      <c r="AG6" s="38" cm="1">
        <f t="array" aca="1" ref="AG6" ca="1">TREND($K6:$P6,$K$1:$P$1,AG$1)</f>
        <v>1.5330891716244632E-2</v>
      </c>
      <c r="AH6" s="38" cm="1">
        <f t="array" aca="1" ref="AH6" ca="1">TREND($K6:$P6,$K$1:$P$1,AH$1)</f>
        <v>1.5536675497670738E-2</v>
      </c>
      <c r="AI6" s="38" cm="1">
        <f t="array" aca="1" ref="AI6" ca="1">TREND($K6:$P6,$K$1:$P$1,AI$1)</f>
        <v>1.5742459279096843E-2</v>
      </c>
      <c r="AJ6" s="38" cm="1">
        <f t="array" aca="1" ref="AJ6" ca="1">TREND($K6:$P6,$K$1:$P$1,AJ$1)</f>
        <v>1.5948243060522949E-2</v>
      </c>
    </row>
    <row r="7" spans="1:36">
      <c r="A7" t="s">
        <v>162</v>
      </c>
      <c r="B7" s="39" cm="1">
        <f t="array" aca="1" ref="B7" ca="1">INDIRECT(CONCATENATE("'",HLOOKUP(B$1,$B$21:$E$23,3,FALSE),"'!",$B$25,ROW($A7)+5))*About!$A$27</f>
        <v>0.3086756721391532</v>
      </c>
      <c r="C7" s="38">
        <f t="shared" ca="1" si="3"/>
        <v>0.3086756721391532</v>
      </c>
      <c r="D7" s="38">
        <f t="shared" ca="1" si="0"/>
        <v>0.3086756721391532</v>
      </c>
      <c r="E7" s="38">
        <f t="shared" ca="1" si="0"/>
        <v>0.3086756721391532</v>
      </c>
      <c r="F7" s="39" cm="1">
        <f t="array" aca="1" ref="F7" ca="1">INDIRECT(CONCATENATE("'",HLOOKUP(F$1,$B$21:$E$23,3,FALSE),"'!",$B$25,ROW($A7)+5))*About!$A$27</f>
        <v>0.3086756721391532</v>
      </c>
      <c r="G7" s="38">
        <f t="shared" ca="1" si="4"/>
        <v>0.31124796940697946</v>
      </c>
      <c r="H7" s="38">
        <f t="shared" ca="1" si="1"/>
        <v>0.31382026667480573</v>
      </c>
      <c r="I7" s="38">
        <f t="shared" ca="1" si="1"/>
        <v>0.31639256394263204</v>
      </c>
      <c r="J7" s="38">
        <f t="shared" ca="1" si="1"/>
        <v>0.31896486121045831</v>
      </c>
      <c r="K7" s="39" cm="1">
        <f t="array" aca="1" ref="K7" ca="1">INDIRECT(CONCATENATE("'",HLOOKUP(K$1,$B$21:$E$23,3,FALSE),"'!",$B$25,ROW($A7)+5))*About!$A$27</f>
        <v>0.32153715847828457</v>
      </c>
      <c r="L7" s="38">
        <f t="shared" ca="1" si="5"/>
        <v>0.32153715847828457</v>
      </c>
      <c r="M7" s="38">
        <f t="shared" ca="1" si="2"/>
        <v>0.32153715847828457</v>
      </c>
      <c r="N7" s="38">
        <f t="shared" ca="1" si="2"/>
        <v>0.32153715847828457</v>
      </c>
      <c r="O7" s="38">
        <f t="shared" ca="1" si="2"/>
        <v>0.32153715847828457</v>
      </c>
      <c r="P7" s="39" cm="1">
        <f t="array" aca="1" ref="P7" ca="1">INDIRECT(CONCATENATE("'",HLOOKUP(P$1,$B$21:$E$23,3,FALSE),"'!",$B$25,ROW($A7)+5))*About!$A$27</f>
        <v>0.32153715847828457</v>
      </c>
      <c r="Q7" s="38" cm="1">
        <f t="array" aca="1" ref="Q7" ca="1">TREND($K7:$P7,$K$1:$P$1,Q$1)</f>
        <v>0.32153715847828451</v>
      </c>
      <c r="R7" s="38" cm="1">
        <f t="array" aca="1" ref="R7" ca="1">TREND($K7:$P7,$K$1:$P$1,R$1)</f>
        <v>0.32153715847828451</v>
      </c>
      <c r="S7" s="38" cm="1">
        <f t="array" aca="1" ref="S7" ca="1">TREND($K7:$P7,$K$1:$P$1,S$1)</f>
        <v>0.32153715847828451</v>
      </c>
      <c r="T7" s="38" cm="1">
        <f t="array" aca="1" ref="T7" ca="1">TREND($K7:$P7,$K$1:$P$1,T$1)</f>
        <v>0.32153715847828451</v>
      </c>
      <c r="U7" s="38" cm="1">
        <f t="array" aca="1" ref="U7" ca="1">TREND($K7:$P7,$K$1:$P$1,U$1)</f>
        <v>0.32153715847828451</v>
      </c>
      <c r="V7" s="38" cm="1">
        <f t="array" aca="1" ref="V7" ca="1">TREND($K7:$P7,$K$1:$P$1,V$1)</f>
        <v>0.32153715847828451</v>
      </c>
      <c r="W7" s="38" cm="1">
        <f t="array" aca="1" ref="W7" ca="1">TREND($K7:$P7,$K$1:$P$1,W$1)</f>
        <v>0.32153715847828451</v>
      </c>
      <c r="X7" s="38" cm="1">
        <f t="array" aca="1" ref="X7" ca="1">TREND($K7:$P7,$K$1:$P$1,X$1)</f>
        <v>0.32153715847828451</v>
      </c>
      <c r="Y7" s="38" cm="1">
        <f t="array" aca="1" ref="Y7" ca="1">TREND($K7:$P7,$K$1:$P$1,Y$1)</f>
        <v>0.32153715847828451</v>
      </c>
      <c r="Z7" s="38" cm="1">
        <f t="array" aca="1" ref="Z7" ca="1">TREND($K7:$P7,$K$1:$P$1,Z$1)</f>
        <v>0.32153715847828451</v>
      </c>
      <c r="AA7" s="38" cm="1">
        <f t="array" aca="1" ref="AA7" ca="1">TREND($K7:$P7,$K$1:$P$1,AA$1)</f>
        <v>0.32153715847828451</v>
      </c>
      <c r="AB7" s="38" cm="1">
        <f t="array" aca="1" ref="AB7" ca="1">TREND($K7:$P7,$K$1:$P$1,AB$1)</f>
        <v>0.32153715847828451</v>
      </c>
      <c r="AC7" s="38" cm="1">
        <f t="array" aca="1" ref="AC7" ca="1">TREND($K7:$P7,$K$1:$P$1,AC$1)</f>
        <v>0.32153715847828451</v>
      </c>
      <c r="AD7" s="38" cm="1">
        <f t="array" aca="1" ref="AD7" ca="1">TREND($K7:$P7,$K$1:$P$1,AD$1)</f>
        <v>0.32153715847828451</v>
      </c>
      <c r="AE7" s="38" cm="1">
        <f t="array" aca="1" ref="AE7" ca="1">TREND($K7:$P7,$K$1:$P$1,AE$1)</f>
        <v>0.32153715847828451</v>
      </c>
      <c r="AF7" s="38" cm="1">
        <f t="array" aca="1" ref="AF7" ca="1">TREND($K7:$P7,$K$1:$P$1,AF$1)</f>
        <v>0.32153715847828451</v>
      </c>
      <c r="AG7" s="38" cm="1">
        <f t="array" aca="1" ref="AG7" ca="1">TREND($K7:$P7,$K$1:$P$1,AG$1)</f>
        <v>0.32153715847828451</v>
      </c>
      <c r="AH7" s="38" cm="1">
        <f t="array" aca="1" ref="AH7" ca="1">TREND($K7:$P7,$K$1:$P$1,AH$1)</f>
        <v>0.32153715847828451</v>
      </c>
      <c r="AI7" s="38" cm="1">
        <f t="array" aca="1" ref="AI7" ca="1">TREND($K7:$P7,$K$1:$P$1,AI$1)</f>
        <v>0.32153715847828451</v>
      </c>
      <c r="AJ7" s="38" cm="1">
        <f t="array" aca="1" ref="AJ7" ca="1">TREND($K7:$P7,$K$1:$P$1,AJ$1)</f>
        <v>0.32153715847828451</v>
      </c>
    </row>
    <row r="8" spans="1:36">
      <c r="A8" t="s">
        <v>17</v>
      </c>
      <c r="B8" s="39" cm="1">
        <f t="array" aca="1" ref="B8" ca="1">INDIRECT(CONCATENATE("'",HLOOKUP(B$1,$B$21:$E$23,3,FALSE),"'!",$B$25,ROW($A8)+5))*About!$A$27</f>
        <v>5.1445945356525531E-2</v>
      </c>
      <c r="C8" s="38">
        <f t="shared" ca="1" si="3"/>
        <v>5.1767482515003814E-2</v>
      </c>
      <c r="D8" s="38">
        <f t="shared" ca="1" si="0"/>
        <v>5.2089019673482097E-2</v>
      </c>
      <c r="E8" s="38">
        <f t="shared" ca="1" si="0"/>
        <v>5.241055683196038E-2</v>
      </c>
      <c r="F8" s="39" cm="1">
        <f t="array" aca="1" ref="F8" ca="1">INDIRECT(CONCATENATE("'",HLOOKUP(F$1,$B$21:$E$23,3,FALSE),"'!",$B$25,ROW($A8)+5))*About!$A$27</f>
        <v>5.2732093990438662E-2</v>
      </c>
      <c r="G8" s="38">
        <f t="shared" ca="1" si="4"/>
        <v>5.2989323717221294E-2</v>
      </c>
      <c r="H8" s="38">
        <f t="shared" ca="1" si="1"/>
        <v>5.3246553444003919E-2</v>
      </c>
      <c r="I8" s="38">
        <f t="shared" ca="1" si="1"/>
        <v>5.3503783170786551E-2</v>
      </c>
      <c r="J8" s="38">
        <f t="shared" ca="1" si="1"/>
        <v>5.3761012897569176E-2</v>
      </c>
      <c r="K8" s="39" cm="1">
        <f t="array" aca="1" ref="K8" ca="1">INDIRECT(CONCATENATE("'",HLOOKUP(K$1,$B$21:$E$23,3,FALSE),"'!",$B$25,ROW($A8)+5))*About!$A$27</f>
        <v>5.4018242624351807E-2</v>
      </c>
      <c r="L8" s="38">
        <f t="shared" ca="1" si="5"/>
        <v>5.4275472351134432E-2</v>
      </c>
      <c r="M8" s="38">
        <f t="shared" ca="1" si="2"/>
        <v>5.4532702077917064E-2</v>
      </c>
      <c r="N8" s="38">
        <f t="shared" ca="1" si="2"/>
        <v>5.4789931804699689E-2</v>
      </c>
      <c r="O8" s="38">
        <f t="shared" ca="1" si="2"/>
        <v>5.5047161531482321E-2</v>
      </c>
      <c r="P8" s="39" cm="1">
        <f t="array" aca="1" ref="P8" ca="1">INDIRECT(CONCATENATE("'",HLOOKUP(P$1,$B$21:$E$23,3,FALSE),"'!",$B$25,ROW($A8)+5))*About!$A$27</f>
        <v>5.5304391258264946E-2</v>
      </c>
      <c r="Q8" s="38" cm="1">
        <f t="array" aca="1" ref="Q8" ca="1">TREND($K8:$P8,$K$1:$P$1,Q$1)</f>
        <v>5.5561620985047577E-2</v>
      </c>
      <c r="R8" s="38" cm="1">
        <f t="array" aca="1" ref="R8" ca="1">TREND($K8:$P8,$K$1:$P$1,R$1)</f>
        <v>5.5818850711830237E-2</v>
      </c>
      <c r="S8" s="38" cm="1">
        <f t="array" aca="1" ref="S8" ca="1">TREND($K8:$P8,$K$1:$P$1,S$1)</f>
        <v>5.6076080438612785E-2</v>
      </c>
      <c r="T8" s="38" cm="1">
        <f t="array" aca="1" ref="T8" ca="1">TREND($K8:$P8,$K$1:$P$1,T$1)</f>
        <v>5.6333310165395445E-2</v>
      </c>
      <c r="U8" s="38" cm="1">
        <f t="array" aca="1" ref="U8" ca="1">TREND($K8:$P8,$K$1:$P$1,U$1)</f>
        <v>5.6590539892178104E-2</v>
      </c>
      <c r="V8" s="38" cm="1">
        <f t="array" aca="1" ref="V8" ca="1">TREND($K8:$P8,$K$1:$P$1,V$1)</f>
        <v>5.6847769618960653E-2</v>
      </c>
      <c r="W8" s="38" cm="1">
        <f t="array" aca="1" ref="W8" ca="1">TREND($K8:$P8,$K$1:$P$1,W$1)</f>
        <v>5.7104999345743312E-2</v>
      </c>
      <c r="X8" s="38" cm="1">
        <f t="array" aca="1" ref="X8" ca="1">TREND($K8:$P8,$K$1:$P$1,X$1)</f>
        <v>5.7362229072525972E-2</v>
      </c>
      <c r="Y8" s="38" cm="1">
        <f t="array" aca="1" ref="Y8" ca="1">TREND($K8:$P8,$K$1:$P$1,Y$1)</f>
        <v>5.7619458799308632E-2</v>
      </c>
      <c r="Z8" s="38" cm="1">
        <f t="array" aca="1" ref="Z8" ca="1">TREND($K8:$P8,$K$1:$P$1,Z$1)</f>
        <v>5.787668852609118E-2</v>
      </c>
      <c r="AA8" s="38" cm="1">
        <f t="array" aca="1" ref="AA8" ca="1">TREND($K8:$P8,$K$1:$P$1,AA$1)</f>
        <v>5.813391825287384E-2</v>
      </c>
      <c r="AB8" s="38" cm="1">
        <f t="array" aca="1" ref="AB8" ca="1">TREND($K8:$P8,$K$1:$P$1,AB$1)</f>
        <v>5.8391147979656499E-2</v>
      </c>
      <c r="AC8" s="38" cm="1">
        <f t="array" aca="1" ref="AC8" ca="1">TREND($K8:$P8,$K$1:$P$1,AC$1)</f>
        <v>5.8648377706439048E-2</v>
      </c>
      <c r="AD8" s="38" cm="1">
        <f t="array" aca="1" ref="AD8" ca="1">TREND($K8:$P8,$K$1:$P$1,AD$1)</f>
        <v>5.8905607433221707E-2</v>
      </c>
      <c r="AE8" s="38" cm="1">
        <f t="array" aca="1" ref="AE8" ca="1">TREND($K8:$P8,$K$1:$P$1,AE$1)</f>
        <v>5.9162837160004367E-2</v>
      </c>
      <c r="AF8" s="38" cm="1">
        <f t="array" aca="1" ref="AF8" ca="1">TREND($K8:$P8,$K$1:$P$1,AF$1)</f>
        <v>5.9420066886787026E-2</v>
      </c>
      <c r="AG8" s="38" cm="1">
        <f t="array" aca="1" ref="AG8" ca="1">TREND($K8:$P8,$K$1:$P$1,AG$1)</f>
        <v>5.9677296613569575E-2</v>
      </c>
      <c r="AH8" s="38" cm="1">
        <f t="array" aca="1" ref="AH8" ca="1">TREND($K8:$P8,$K$1:$P$1,AH$1)</f>
        <v>5.9934526340352234E-2</v>
      </c>
      <c r="AI8" s="38" cm="1">
        <f t="array" aca="1" ref="AI8" ca="1">TREND($K8:$P8,$K$1:$P$1,AI$1)</f>
        <v>6.0191756067134894E-2</v>
      </c>
      <c r="AJ8" s="38" cm="1">
        <f t="array" aca="1" ref="AJ8" ca="1">TREND($K8:$P8,$K$1:$P$1,AJ$1)</f>
        <v>6.0448985793917442E-2</v>
      </c>
    </row>
    <row r="9" spans="1:36">
      <c r="A9" t="s">
        <v>18</v>
      </c>
      <c r="B9" s="39" cm="1">
        <f t="array" aca="1" ref="B9" ca="1">INDIRECT(CONCATENATE("'",HLOOKUP(B$1,$B$21:$E$23,3,FALSE),"'!",$B$25,ROW($A9)+5))*About!$A$27</f>
        <v>1.20897971587835E-2</v>
      </c>
      <c r="C9" s="38">
        <f t="shared" ca="1" si="3"/>
        <v>1.20897971587835E-2</v>
      </c>
      <c r="D9" s="38">
        <f t="shared" ca="1" si="0"/>
        <v>1.20897971587835E-2</v>
      </c>
      <c r="E9" s="38">
        <f t="shared" ca="1" si="0"/>
        <v>1.20897971587835E-2</v>
      </c>
      <c r="F9" s="39" cm="1">
        <f t="array" aca="1" ref="F9" ca="1">INDIRECT(CONCATENATE("'",HLOOKUP(F$1,$B$21:$E$23,3,FALSE),"'!",$B$25,ROW($A9)+5))*About!$A$27</f>
        <v>1.20897971587835E-2</v>
      </c>
      <c r="G9" s="38">
        <f t="shared" ca="1" si="4"/>
        <v>1.2218412022174814E-2</v>
      </c>
      <c r="H9" s="38">
        <f t="shared" ca="1" si="1"/>
        <v>1.2347026885566128E-2</v>
      </c>
      <c r="I9" s="38">
        <f t="shared" ca="1" si="1"/>
        <v>1.247564174895744E-2</v>
      </c>
      <c r="J9" s="38">
        <f t="shared" ca="1" si="1"/>
        <v>1.2604256612348754E-2</v>
      </c>
      <c r="K9" s="39" cm="1">
        <f t="array" aca="1" ref="K9" ca="1">INDIRECT(CONCATENATE("'",HLOOKUP(K$1,$B$21:$E$23,3,FALSE),"'!",$B$25,ROW($A9)+5))*About!$A$27</f>
        <v>1.2732871475740069E-2</v>
      </c>
      <c r="L9" s="38">
        <f t="shared" ca="1" si="5"/>
        <v>1.301582417520096E-2</v>
      </c>
      <c r="M9" s="38">
        <f t="shared" ca="1" si="2"/>
        <v>1.329877687466185E-2</v>
      </c>
      <c r="N9" s="38">
        <f t="shared" ca="1" si="2"/>
        <v>1.3581729574122741E-2</v>
      </c>
      <c r="O9" s="38">
        <f t="shared" ca="1" si="2"/>
        <v>1.3864682273583631E-2</v>
      </c>
      <c r="P9" s="39" cm="1">
        <f t="array" aca="1" ref="P9" ca="1">INDIRECT(CONCATENATE("'",HLOOKUP(P$1,$B$21:$E$23,3,FALSE),"'!",$B$25,ROW($A9)+5))*About!$A$27</f>
        <v>1.4147634973044523E-2</v>
      </c>
      <c r="Q9" s="38" cm="1">
        <f t="array" aca="1" ref="Q9" ca="1">TREND($K9:$P9,$K$1:$P$1,Q$1)</f>
        <v>1.443058767250549E-2</v>
      </c>
      <c r="R9" s="38" cm="1">
        <f t="array" aca="1" ref="R9" ca="1">TREND($K9:$P9,$K$1:$P$1,R$1)</f>
        <v>1.4713540371966372E-2</v>
      </c>
      <c r="S9" s="38" cm="1">
        <f t="array" aca="1" ref="S9" ca="1">TREND($K9:$P9,$K$1:$P$1,S$1)</f>
        <v>1.4996493071427253E-2</v>
      </c>
      <c r="T9" s="38" cm="1">
        <f t="array" aca="1" ref="T9" ca="1">TREND($K9:$P9,$K$1:$P$1,T$1)</f>
        <v>1.5279445770888134E-2</v>
      </c>
      <c r="U9" s="38" cm="1">
        <f t="array" aca="1" ref="U9" ca="1">TREND($K9:$P9,$K$1:$P$1,U$1)</f>
        <v>1.5562398470349015E-2</v>
      </c>
      <c r="V9" s="38" cm="1">
        <f t="array" aca="1" ref="V9" ca="1">TREND($K9:$P9,$K$1:$P$1,V$1)</f>
        <v>1.5845351169809896E-2</v>
      </c>
      <c r="W9" s="38" cm="1">
        <f t="array" aca="1" ref="W9" ca="1">TREND($K9:$P9,$K$1:$P$1,W$1)</f>
        <v>1.6128303869270777E-2</v>
      </c>
      <c r="X9" s="38" cm="1">
        <f t="array" aca="1" ref="X9" ca="1">TREND($K9:$P9,$K$1:$P$1,X$1)</f>
        <v>1.6411256568731658E-2</v>
      </c>
      <c r="Y9" s="38" cm="1">
        <f t="array" aca="1" ref="Y9" ca="1">TREND($K9:$P9,$K$1:$P$1,Y$1)</f>
        <v>1.6694209268192539E-2</v>
      </c>
      <c r="Z9" s="38" cm="1">
        <f t="array" aca="1" ref="Z9" ca="1">TREND($K9:$P9,$K$1:$P$1,Z$1)</f>
        <v>1.697716196765342E-2</v>
      </c>
      <c r="AA9" s="38" cm="1">
        <f t="array" aca="1" ref="AA9" ca="1">TREND($K9:$P9,$K$1:$P$1,AA$1)</f>
        <v>1.7260114667114301E-2</v>
      </c>
      <c r="AB9" s="38" cm="1">
        <f t="array" aca="1" ref="AB9" ca="1">TREND($K9:$P9,$K$1:$P$1,AB$1)</f>
        <v>1.7543067366575182E-2</v>
      </c>
      <c r="AC9" s="38" cm="1">
        <f t="array" aca="1" ref="AC9" ca="1">TREND($K9:$P9,$K$1:$P$1,AC$1)</f>
        <v>1.7826020066036175E-2</v>
      </c>
      <c r="AD9" s="38" cm="1">
        <f t="array" aca="1" ref="AD9" ca="1">TREND($K9:$P9,$K$1:$P$1,AD$1)</f>
        <v>1.8108972765497056E-2</v>
      </c>
      <c r="AE9" s="38" cm="1">
        <f t="array" aca="1" ref="AE9" ca="1">TREND($K9:$P9,$K$1:$P$1,AE$1)</f>
        <v>1.8391925464957937E-2</v>
      </c>
      <c r="AF9" s="38" cm="1">
        <f t="array" aca="1" ref="AF9" ca="1">TREND($K9:$P9,$K$1:$P$1,AF$1)</f>
        <v>1.8674878164418818E-2</v>
      </c>
      <c r="AG9" s="38" cm="1">
        <f t="array" aca="1" ref="AG9" ca="1">TREND($K9:$P9,$K$1:$P$1,AG$1)</f>
        <v>1.8957830863879699E-2</v>
      </c>
      <c r="AH9" s="38" cm="1">
        <f t="array" aca="1" ref="AH9" ca="1">TREND($K9:$P9,$K$1:$P$1,AH$1)</f>
        <v>1.924078356334058E-2</v>
      </c>
      <c r="AI9" s="38" cm="1">
        <f t="array" aca="1" ref="AI9" ca="1">TREND($K9:$P9,$K$1:$P$1,AI$1)</f>
        <v>1.9523736262801461E-2</v>
      </c>
      <c r="AJ9" s="38" cm="1">
        <f t="array" aca="1" ref="AJ9" ca="1">TREND($K9:$P9,$K$1:$P$1,AJ$1)</f>
        <v>1.9806688962262342E-2</v>
      </c>
    </row>
    <row r="10" spans="1:36">
      <c r="A10" t="s">
        <v>19</v>
      </c>
      <c r="B10" s="39" cm="1">
        <f t="array" aca="1" ref="B10" ca="1">INDIRECT(CONCATENATE("'",HLOOKUP(B$1,$B$21:$E$23,3,FALSE),"'!",$B$25,ROW($A10)+5))*About!$A$27</f>
        <v>9.7747296177398509E-5</v>
      </c>
      <c r="C10" s="38">
        <f t="shared" ca="1" si="3"/>
        <v>9.9676519128268217E-5</v>
      </c>
      <c r="D10" s="38">
        <f t="shared" ca="1" si="0"/>
        <v>1.0160574207913793E-4</v>
      </c>
      <c r="E10" s="38">
        <f t="shared" ca="1" si="0"/>
        <v>1.0353496503000763E-4</v>
      </c>
      <c r="F10" s="39" cm="1">
        <f t="array" aca="1" ref="F10" ca="1">INDIRECT(CONCATENATE("'",HLOOKUP(F$1,$B$21:$E$23,3,FALSE),"'!",$B$25,ROW($A10)+5))*About!$A$27</f>
        <v>1.0546418798087734E-4</v>
      </c>
      <c r="G10" s="38">
        <f t="shared" ca="1" si="4"/>
        <v>1.0777925552192099E-4</v>
      </c>
      <c r="H10" s="38">
        <f t="shared" ca="1" si="1"/>
        <v>1.1009432306296464E-4</v>
      </c>
      <c r="I10" s="38">
        <f t="shared" ca="1" si="1"/>
        <v>1.124093906040083E-4</v>
      </c>
      <c r="J10" s="38">
        <f t="shared" ca="1" si="1"/>
        <v>1.1472445814505195E-4</v>
      </c>
      <c r="K10" s="39" cm="1">
        <f t="array" aca="1" ref="K10" ca="1">INDIRECT(CONCATENATE("'",HLOOKUP(K$1,$B$21:$E$23,3,FALSE),"'!",$B$25,ROW($A10)+5))*About!$A$27</f>
        <v>1.1703952568609559E-4</v>
      </c>
      <c r="L10" s="38">
        <f t="shared" ca="1" si="5"/>
        <v>1.1935459322713924E-4</v>
      </c>
      <c r="M10" s="38">
        <f t="shared" ca="1" si="2"/>
        <v>1.2166966076818289E-4</v>
      </c>
      <c r="N10" s="38">
        <f t="shared" ca="1" si="2"/>
        <v>1.2398472830922654E-4</v>
      </c>
      <c r="O10" s="38">
        <f t="shared" ca="1" si="2"/>
        <v>1.262997958502702E-4</v>
      </c>
      <c r="P10" s="39" cm="1">
        <f t="array" aca="1" ref="P10" ca="1">INDIRECT(CONCATENATE("'",HLOOKUP(P$1,$B$21:$E$23,3,FALSE),"'!",$B$25,ROW($A10)+5))*About!$A$27</f>
        <v>1.2861486339131383E-4</v>
      </c>
      <c r="Q10" s="38" cm="1">
        <f t="array" aca="1" ref="Q10" ca="1">TREND($K10:$P10,$K$1:$P$1,Q$1)</f>
        <v>1.3092993093235736E-4</v>
      </c>
      <c r="R10" s="38" cm="1">
        <f t="array" aca="1" ref="R10" ca="1">TREND($K10:$P10,$K$1:$P$1,R$1)</f>
        <v>1.3324499847340143E-4</v>
      </c>
      <c r="S10" s="38" cm="1">
        <f t="array" aca="1" ref="S10" ca="1">TREND($K10:$P10,$K$1:$P$1,S$1)</f>
        <v>1.3556006601444463E-4</v>
      </c>
      <c r="T10" s="38" cm="1">
        <f t="array" aca="1" ref="T10" ca="1">TREND($K10:$P10,$K$1:$P$1,T$1)</f>
        <v>1.3787513355548869E-4</v>
      </c>
      <c r="U10" s="38" cm="1">
        <f t="array" aca="1" ref="U10" ca="1">TREND($K10:$P10,$K$1:$P$1,U$1)</f>
        <v>1.4019020109653189E-4</v>
      </c>
      <c r="V10" s="38" cm="1">
        <f t="array" aca="1" ref="V10" ca="1">TREND($K10:$P10,$K$1:$P$1,V$1)</f>
        <v>1.4250526863757596E-4</v>
      </c>
      <c r="W10" s="38" cm="1">
        <f t="array" aca="1" ref="W10" ca="1">TREND($K10:$P10,$K$1:$P$1,W$1)</f>
        <v>1.4482033617861916E-4</v>
      </c>
      <c r="X10" s="38" cm="1">
        <f t="array" aca="1" ref="X10" ca="1">TREND($K10:$P10,$K$1:$P$1,X$1)</f>
        <v>1.4713540371966323E-4</v>
      </c>
      <c r="Y10" s="38" cm="1">
        <f t="array" aca="1" ref="Y10" ca="1">TREND($K10:$P10,$K$1:$P$1,Y$1)</f>
        <v>1.4945047126070643E-4</v>
      </c>
      <c r="Z10" s="38" cm="1">
        <f t="array" aca="1" ref="Z10" ca="1">TREND($K10:$P10,$K$1:$P$1,Z$1)</f>
        <v>1.517655388017505E-4</v>
      </c>
      <c r="AA10" s="38" cm="1">
        <f t="array" aca="1" ref="AA10" ca="1">TREND($K10:$P10,$K$1:$P$1,AA$1)</f>
        <v>1.540806063427937E-4</v>
      </c>
      <c r="AB10" s="38" cm="1">
        <f t="array" aca="1" ref="AB10" ca="1">TREND($K10:$P10,$K$1:$P$1,AB$1)</f>
        <v>1.5639567388383777E-4</v>
      </c>
      <c r="AC10" s="38" cm="1">
        <f t="array" aca="1" ref="AC10" ca="1">TREND($K10:$P10,$K$1:$P$1,AC$1)</f>
        <v>1.5871074142488097E-4</v>
      </c>
      <c r="AD10" s="38" cm="1">
        <f t="array" aca="1" ref="AD10" ca="1">TREND($K10:$P10,$K$1:$P$1,AD$1)</f>
        <v>1.6102580896592503E-4</v>
      </c>
      <c r="AE10" s="38" cm="1">
        <f t="array" aca="1" ref="AE10" ca="1">TREND($K10:$P10,$K$1:$P$1,AE$1)</f>
        <v>1.6334087650696823E-4</v>
      </c>
      <c r="AF10" s="38" cm="1">
        <f t="array" aca="1" ref="AF10" ca="1">TREND($K10:$P10,$K$1:$P$1,AF$1)</f>
        <v>1.656559440480123E-4</v>
      </c>
      <c r="AG10" s="38" cm="1">
        <f t="array" aca="1" ref="AG10" ca="1">TREND($K10:$P10,$K$1:$P$1,AG$1)</f>
        <v>1.679710115890555E-4</v>
      </c>
      <c r="AH10" s="38" cm="1">
        <f t="array" aca="1" ref="AH10" ca="1">TREND($K10:$P10,$K$1:$P$1,AH$1)</f>
        <v>1.7028607913009957E-4</v>
      </c>
      <c r="AI10" s="38" cm="1">
        <f t="array" aca="1" ref="AI10" ca="1">TREND($K10:$P10,$K$1:$P$1,AI$1)</f>
        <v>1.7260114667114364E-4</v>
      </c>
      <c r="AJ10" s="38" cm="1">
        <f t="array" aca="1" ref="AJ10" ca="1">TREND($K10:$P10,$K$1:$P$1,AJ$1)</f>
        <v>1.7491621421218684E-4</v>
      </c>
    </row>
    <row r="11" spans="1:36">
      <c r="A11" t="s">
        <v>20</v>
      </c>
      <c r="B11" s="39" cm="1">
        <f t="array" aca="1" ref="B11" ca="1">INDIRECT(CONCATENATE("'",HLOOKUP(B$1,$B$21:$E$23,3,FALSE),"'!",$B$25,ROW($A11)+5))*About!$A$27</f>
        <v>9.2602701641745957E-5</v>
      </c>
      <c r="C11" s="38">
        <f t="shared" ca="1" si="3"/>
        <v>9.4853461751093953E-5</v>
      </c>
      <c r="D11" s="38">
        <f t="shared" ca="1" si="0"/>
        <v>9.7104221860441948E-5</v>
      </c>
      <c r="E11" s="38">
        <f t="shared" ca="1" si="0"/>
        <v>9.9354981969789944E-5</v>
      </c>
      <c r="F11" s="39" cm="1">
        <f t="array" aca="1" ref="F11" ca="1">INDIRECT(CONCATENATE("'",HLOOKUP(F$1,$B$21:$E$23,3,FALSE),"'!",$B$25,ROW($A11)+5))*About!$A$27</f>
        <v>1.0160574207913794E-4</v>
      </c>
      <c r="G11" s="38">
        <f t="shared" ca="1" si="4"/>
        <v>1.0392080962018159E-4</v>
      </c>
      <c r="H11" s="38">
        <f t="shared" ca="1" si="1"/>
        <v>1.0623587716122523E-4</v>
      </c>
      <c r="I11" s="38">
        <f t="shared" ca="1" si="1"/>
        <v>1.0855094470226888E-4</v>
      </c>
      <c r="J11" s="38">
        <f t="shared" ca="1" si="1"/>
        <v>1.1086601224331253E-4</v>
      </c>
      <c r="K11" s="39" cm="1">
        <f t="array" aca="1" ref="K11" ca="1">INDIRECT(CONCATENATE("'",HLOOKUP(K$1,$B$21:$E$23,3,FALSE),"'!",$B$25,ROW($A11)+5))*About!$A$27</f>
        <v>1.1318107978435618E-4</v>
      </c>
      <c r="L11" s="38">
        <f t="shared" ca="1" si="5"/>
        <v>1.1575337705218245E-4</v>
      </c>
      <c r="M11" s="38">
        <f t="shared" ca="1" si="2"/>
        <v>1.1832567432000872E-4</v>
      </c>
      <c r="N11" s="38">
        <f t="shared" ca="1" si="2"/>
        <v>1.20897971587835E-4</v>
      </c>
      <c r="O11" s="38">
        <f t="shared" ca="1" si="2"/>
        <v>1.2347026885566127E-4</v>
      </c>
      <c r="P11" s="39" cm="1">
        <f t="array" aca="1" ref="P11" ca="1">INDIRECT(CONCATENATE("'",HLOOKUP(P$1,$B$21:$E$23,3,FALSE),"'!",$B$25,ROW($A11)+5))*About!$A$27</f>
        <v>1.2604256612348754E-4</v>
      </c>
      <c r="Q11" s="38" cm="1">
        <f t="array" aca="1" ref="Q11" ca="1">TREND($K11:$P11,$K$1:$P$1,Q$1)</f>
        <v>1.2861486339131329E-4</v>
      </c>
      <c r="R11" s="38" cm="1">
        <f t="array" aca="1" ref="R11" ca="1">TREND($K11:$P11,$K$1:$P$1,R$1)</f>
        <v>1.3118716065913926E-4</v>
      </c>
      <c r="S11" s="38" cm="1">
        <f t="array" aca="1" ref="S11" ca="1">TREND($K11:$P11,$K$1:$P$1,S$1)</f>
        <v>1.337594579269661E-4</v>
      </c>
      <c r="T11" s="38" cm="1">
        <f t="array" aca="1" ref="T11" ca="1">TREND($K11:$P11,$K$1:$P$1,T$1)</f>
        <v>1.3633175519479207E-4</v>
      </c>
      <c r="U11" s="38" cm="1">
        <f t="array" aca="1" ref="U11" ca="1">TREND($K11:$P11,$K$1:$P$1,U$1)</f>
        <v>1.3890405246261804E-4</v>
      </c>
      <c r="V11" s="38" cm="1">
        <f t="array" aca="1" ref="V11" ca="1">TREND($K11:$P11,$K$1:$P$1,V$1)</f>
        <v>1.4147634973044488E-4</v>
      </c>
      <c r="W11" s="38" cm="1">
        <f t="array" aca="1" ref="W11" ca="1">TREND($K11:$P11,$K$1:$P$1,W$1)</f>
        <v>1.4404864699827085E-4</v>
      </c>
      <c r="X11" s="38" cm="1">
        <f t="array" aca="1" ref="X11" ca="1">TREND($K11:$P11,$K$1:$P$1,X$1)</f>
        <v>1.4662094426609769E-4</v>
      </c>
      <c r="Y11" s="38" cm="1">
        <f t="array" aca="1" ref="Y11" ca="1">TREND($K11:$P11,$K$1:$P$1,Y$1)</f>
        <v>1.4919324153392366E-4</v>
      </c>
      <c r="Z11" s="38" cm="1">
        <f t="array" aca="1" ref="Z11" ca="1">TREND($K11:$P11,$K$1:$P$1,Z$1)</f>
        <v>1.5176553880174963E-4</v>
      </c>
      <c r="AA11" s="38" cm="1">
        <f t="array" aca="1" ref="AA11" ca="1">TREND($K11:$P11,$K$1:$P$1,AA$1)</f>
        <v>1.5433783606957647E-4</v>
      </c>
      <c r="AB11" s="38" cm="1">
        <f t="array" aca="1" ref="AB11" ca="1">TREND($K11:$P11,$K$1:$P$1,AB$1)</f>
        <v>1.5691013333740244E-4</v>
      </c>
      <c r="AC11" s="38" cm="1">
        <f t="array" aca="1" ref="AC11" ca="1">TREND($K11:$P11,$K$1:$P$1,AC$1)</f>
        <v>1.5948243060522841E-4</v>
      </c>
      <c r="AD11" s="38" cm="1">
        <f t="array" aca="1" ref="AD11" ca="1">TREND($K11:$P11,$K$1:$P$1,AD$1)</f>
        <v>1.6205472787305525E-4</v>
      </c>
      <c r="AE11" s="38" cm="1">
        <f t="array" aca="1" ref="AE11" ca="1">TREND($K11:$P11,$K$1:$P$1,AE$1)</f>
        <v>1.6462702514088122E-4</v>
      </c>
      <c r="AF11" s="38" cm="1">
        <f t="array" aca="1" ref="AF11" ca="1">TREND($K11:$P11,$K$1:$P$1,AF$1)</f>
        <v>1.6719932240870719E-4</v>
      </c>
      <c r="AG11" s="38" cm="1">
        <f t="array" aca="1" ref="AG11" ca="1">TREND($K11:$P11,$K$1:$P$1,AG$1)</f>
        <v>1.6977161967653403E-4</v>
      </c>
      <c r="AH11" s="38" cm="1">
        <f t="array" aca="1" ref="AH11" ca="1">TREND($K11:$P11,$K$1:$P$1,AH$1)</f>
        <v>1.7234391694436E-4</v>
      </c>
      <c r="AI11" s="38" cm="1">
        <f t="array" aca="1" ref="AI11" ca="1">TREND($K11:$P11,$K$1:$P$1,AI$1)</f>
        <v>1.7491621421218597E-4</v>
      </c>
      <c r="AJ11" s="38" cm="1">
        <f t="array" aca="1" ref="AJ11" ca="1">TREND($K11:$P11,$K$1:$P$1,AJ$1)</f>
        <v>1.7748851148001281E-4</v>
      </c>
    </row>
    <row r="12" spans="1:36">
      <c r="A12" t="s">
        <v>111</v>
      </c>
      <c r="B12" s="40">
        <f ca="1">SUM(INDIRECT(CONCATENATE("'",HLOOKUP(B$1,$B$21:$E$23,3,FALSE),"'!",$B$25,ROW($A12)+5,":",$B$25,ROW($A12)+6)))*About!$A$27</f>
        <v>4.4114898143220638E-4</v>
      </c>
      <c r="C12" s="38">
        <f t="shared" ca="1" si="3"/>
        <v>4.4854433607720691E-4</v>
      </c>
      <c r="D12" s="38">
        <f t="shared" ca="1" si="0"/>
        <v>4.559396907222075E-4</v>
      </c>
      <c r="E12" s="38">
        <f t="shared" ca="1" si="0"/>
        <v>4.6333504536720809E-4</v>
      </c>
      <c r="F12" s="40">
        <f ca="1">SUM(INDIRECT(CONCATENATE("'",HLOOKUP(F$1,$B$21:$E$23,3,FALSE),"'!",$B$25,ROW($A12)+5,":",$B$25,ROW($A12)+6)))*About!$A$27</f>
        <v>4.7073040001220862E-4</v>
      </c>
      <c r="G12" s="38">
        <f t="shared" ca="1" si="4"/>
        <v>4.7921898099603533E-4</v>
      </c>
      <c r="H12" s="38">
        <f t="shared" ca="1" si="1"/>
        <v>4.8770756197986204E-4</v>
      </c>
      <c r="I12" s="38">
        <f t="shared" ca="1" si="1"/>
        <v>4.961961429636887E-4</v>
      </c>
      <c r="J12" s="38">
        <f t="shared" ca="1" si="1"/>
        <v>5.0468472394751547E-4</v>
      </c>
      <c r="K12" s="40">
        <f ca="1">SUM(INDIRECT(CONCATENATE("'",HLOOKUP(K$1,$B$21:$E$23,3,FALSE),"'!",$B$25,ROW($A12)+5,":",$B$25,ROW($A12)+6)))*About!$A$27</f>
        <v>5.1317330493134213E-4</v>
      </c>
      <c r="L12" s="38">
        <f t="shared" ca="1" si="5"/>
        <v>5.2449141290977774E-4</v>
      </c>
      <c r="M12" s="38">
        <f t="shared" ca="1" si="2"/>
        <v>5.3580952088821336E-4</v>
      </c>
      <c r="N12" s="38">
        <f t="shared" ca="1" si="2"/>
        <v>5.4712762886664898E-4</v>
      </c>
      <c r="O12" s="38">
        <f t="shared" ca="1" si="2"/>
        <v>5.5844573684508459E-4</v>
      </c>
      <c r="P12" s="40">
        <f ca="1">SUM(INDIRECT(CONCATENATE("'",HLOOKUP(P$1,$B$21:$E$23,3,FALSE),"'!",$B$25,ROW($A12)+5,":",$B$25,ROW($A12)+6)))*About!$A$27</f>
        <v>5.6976384482352021E-4</v>
      </c>
      <c r="Q12" s="38" cm="1">
        <f t="array" aca="1" ref="Q12" ca="1">TREND($K12:$P12,$K$1:$P$1,Q$1)</f>
        <v>5.8108195280195604E-4</v>
      </c>
      <c r="R12" s="38" cm="1">
        <f t="array" aca="1" ref="R12" ca="1">TREND($K12:$P12,$K$1:$P$1,R$1)</f>
        <v>5.9240006078039101E-4</v>
      </c>
      <c r="S12" s="38" cm="1">
        <f t="array" aca="1" ref="S12" ca="1">TREND($K12:$P12,$K$1:$P$1,S$1)</f>
        <v>6.0371816875882597E-4</v>
      </c>
      <c r="T12" s="38" cm="1">
        <f t="array" aca="1" ref="T12" ca="1">TREND($K12:$P12,$K$1:$P$1,T$1)</f>
        <v>6.1503627673726094E-4</v>
      </c>
      <c r="U12" s="38" cm="1">
        <f t="array" aca="1" ref="U12" ca="1">TREND($K12:$P12,$K$1:$P$1,U$1)</f>
        <v>6.2635438471569937E-4</v>
      </c>
      <c r="V12" s="38" cm="1">
        <f t="array" aca="1" ref="V12" ca="1">TREND($K12:$P12,$K$1:$P$1,V$1)</f>
        <v>6.3767249269413434E-4</v>
      </c>
      <c r="W12" s="38" cm="1">
        <f t="array" aca="1" ref="W12" ca="1">TREND($K12:$P12,$K$1:$P$1,W$1)</f>
        <v>6.4899060067256931E-4</v>
      </c>
      <c r="X12" s="38" cm="1">
        <f t="array" aca="1" ref="X12" ca="1">TREND($K12:$P12,$K$1:$P$1,X$1)</f>
        <v>6.6030870865100427E-4</v>
      </c>
      <c r="Y12" s="38" cm="1">
        <f t="array" aca="1" ref="Y12" ca="1">TREND($K12:$P12,$K$1:$P$1,Y$1)</f>
        <v>6.7162681662943924E-4</v>
      </c>
      <c r="Z12" s="38" cm="1">
        <f t="array" aca="1" ref="Z12" ca="1">TREND($K12:$P12,$K$1:$P$1,Z$1)</f>
        <v>6.829449246078742E-4</v>
      </c>
      <c r="AA12" s="38" cm="1">
        <f t="array" aca="1" ref="AA12" ca="1">TREND($K12:$P12,$K$1:$P$1,AA$1)</f>
        <v>6.9426303258631264E-4</v>
      </c>
      <c r="AB12" s="38" cm="1">
        <f t="array" aca="1" ref="AB12" ca="1">TREND($K12:$P12,$K$1:$P$1,AB$1)</f>
        <v>7.0558114056474761E-4</v>
      </c>
      <c r="AC12" s="38" cm="1">
        <f t="array" aca="1" ref="AC12" ca="1">TREND($K12:$P12,$K$1:$P$1,AC$1)</f>
        <v>7.1689924854318257E-4</v>
      </c>
      <c r="AD12" s="38" cm="1">
        <f t="array" aca="1" ref="AD12" ca="1">TREND($K12:$P12,$K$1:$P$1,AD$1)</f>
        <v>7.2821735652161754E-4</v>
      </c>
      <c r="AE12" s="38" cm="1">
        <f t="array" aca="1" ref="AE12" ca="1">TREND($K12:$P12,$K$1:$P$1,AE$1)</f>
        <v>7.395354645000525E-4</v>
      </c>
      <c r="AF12" s="38" cm="1">
        <f t="array" aca="1" ref="AF12" ca="1">TREND($K12:$P12,$K$1:$P$1,AF$1)</f>
        <v>7.5085357247849094E-4</v>
      </c>
      <c r="AG12" s="38" cm="1">
        <f t="array" aca="1" ref="AG12" ca="1">TREND($K12:$P12,$K$1:$P$1,AG$1)</f>
        <v>7.621716804569259E-4</v>
      </c>
      <c r="AH12" s="38" cm="1">
        <f t="array" aca="1" ref="AH12" ca="1">TREND($K12:$P12,$K$1:$P$1,AH$1)</f>
        <v>7.7348978843536087E-4</v>
      </c>
      <c r="AI12" s="38" cm="1">
        <f t="array" aca="1" ref="AI12" ca="1">TREND($K12:$P12,$K$1:$P$1,AI$1)</f>
        <v>7.8480789641379584E-4</v>
      </c>
      <c r="AJ12" s="38" cm="1">
        <f t="array" aca="1" ref="AJ12" ca="1">TREND($K12:$P12,$K$1:$P$1,AJ$1)</f>
        <v>7.961260043922308E-4</v>
      </c>
    </row>
    <row r="16" spans="1:36">
      <c r="A16" s="22" t="s">
        <v>124</v>
      </c>
      <c r="B16" s="23"/>
      <c r="C16" s="23"/>
      <c r="D16" s="23"/>
    </row>
    <row r="17" spans="1:5">
      <c r="A17" t="s">
        <v>112</v>
      </c>
      <c r="B17" t="str" cm="1">
        <f t="array" aca="1" ref="B17" ca="1">MID(CELL("filename",A17),FIND("]",CELL("filename",A17))+1,255)</f>
        <v>HOIpTP-industry-PM25</v>
      </c>
    </row>
    <row r="18" spans="1:5">
      <c r="A18" t="s">
        <v>113</v>
      </c>
      <c r="B18" t="str">
        <f ca="1">RIGHT(B17,LEN(B17)-7)</f>
        <v>industry-PM25</v>
      </c>
    </row>
    <row r="19" spans="1:5">
      <c r="A19" t="s">
        <v>114</v>
      </c>
      <c r="B19" t="str">
        <f ca="1">LEFT(B18,FIND("-",B18)-1)</f>
        <v>industry</v>
      </c>
    </row>
    <row r="20" spans="1:5">
      <c r="A20" t="s">
        <v>121</v>
      </c>
      <c r="B20" t="str">
        <f ca="1">VLOOKUP($B$19,Mappings!$A$22:$B$26,COLUMN(Mappings!$B$21),FALSE)</f>
        <v>industrial point sources</v>
      </c>
    </row>
    <row r="21" spans="1:5">
      <c r="A21" s="28"/>
      <c r="B21" s="29">
        <v>2016</v>
      </c>
      <c r="C21" s="29">
        <v>2020</v>
      </c>
      <c r="D21" s="29">
        <v>2025</v>
      </c>
      <c r="E21" s="30">
        <v>2030</v>
      </c>
    </row>
    <row r="22" spans="1:5">
      <c r="A22" s="31" t="s">
        <v>129</v>
      </c>
      <c r="B22" s="32">
        <f ca="1">VLOOKUP($B$20,Mappings!$A$3:$E$19,COLUMN(Mappings!B$2),FALSE)</f>
        <v>12</v>
      </c>
      <c r="C22" s="32">
        <f ca="1">VLOOKUP($B$20,Mappings!$A$3:$E$19,COLUMN(Mappings!C$2),FALSE)</f>
        <v>29</v>
      </c>
      <c r="D22" s="32">
        <f ca="1">VLOOKUP($B$20,Mappings!$A$3:$E$19,COLUMN(Mappings!D$2),FALSE)</f>
        <v>46</v>
      </c>
      <c r="E22" s="33">
        <f ca="1">VLOOKUP($B$20,Mappings!$A$3:$E$19,COLUMN(Mappings!E$2),FALSE)</f>
        <v>63</v>
      </c>
    </row>
    <row r="23" spans="1:5">
      <c r="A23" s="34" t="s">
        <v>112</v>
      </c>
      <c r="B23" s="35" t="str">
        <f ca="1">CONCATENATE("Table ",B22)</f>
        <v>Table 12</v>
      </c>
      <c r="C23" s="35" t="str">
        <f ca="1">CONCATENATE("Table ",C22)</f>
        <v>Table 29</v>
      </c>
      <c r="D23" s="35" t="str">
        <f ca="1">CONCATENATE("Table ",D22)</f>
        <v>Table 46</v>
      </c>
      <c r="E23" s="36" t="str">
        <f ca="1">CONCATENATE("Table ",E22)</f>
        <v>Table 63</v>
      </c>
    </row>
    <row r="24" spans="1:5">
      <c r="A24" t="s">
        <v>115</v>
      </c>
      <c r="B24" t="str">
        <f ca="1">REPLACE(B18,1,FIND("-",B18),"")</f>
        <v>PM25</v>
      </c>
    </row>
    <row r="25" spans="1:5">
      <c r="A25" t="s">
        <v>123</v>
      </c>
      <c r="B25" s="2" t="str">
        <f ca="1">VLOOKUP($B$24,Mappings!$A$29:$B$31,COLUMN(Mappings!$B$29),FALSE)</f>
        <v>D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35420-C192-410E-A762-AC413F5C5FE7}">
  <sheetPr>
    <tabColor theme="4" tint="-0.249977111117893"/>
  </sheetPr>
  <dimension ref="A1:AJ25"/>
  <sheetViews>
    <sheetView workbookViewId="0"/>
  </sheetViews>
  <sheetFormatPr baseColWidth="10" defaultColWidth="8.83203125" defaultRowHeight="15"/>
  <cols>
    <col min="1" max="1" width="33.83203125" customWidth="1"/>
  </cols>
  <sheetData>
    <row r="1" spans="1:36" s="1" customFormat="1" ht="16">
      <c r="A1" s="27" t="s">
        <v>128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t="s">
        <v>7</v>
      </c>
      <c r="B2" s="37" cm="1">
        <f t="array" aca="1" ref="B2" ca="1">INDIRECT(CONCATENATE("'",HLOOKUP(B$1,$B$21:$E$23,3,FALSE),"'!",$B$25,ROW($A2)+3))*About!$A$27</f>
        <v>6.3021283061743768E-5</v>
      </c>
      <c r="C2" s="38">
        <f ca="1">$B2+($F2-$B2)*(C$1-$B$1)/($F$1-$B$1)</f>
        <v>6.3342820220222055E-5</v>
      </c>
      <c r="D2" s="38">
        <f t="shared" ref="D2:E12" ca="1" si="0">$B2+($F2-$B2)*(D$1-$B$1)/($F$1-$B$1)</f>
        <v>6.3664357378700342E-5</v>
      </c>
      <c r="E2" s="38">
        <f t="shared" ca="1" si="0"/>
        <v>6.3985894537178629E-5</v>
      </c>
      <c r="F2" s="37" cm="1">
        <f t="array" aca="1" ref="F2" ca="1">INDIRECT(CONCATENATE("'",HLOOKUP(F$1,$B$21:$E$23,3,FALSE),"'!",$B$25,ROW($A2)+3))*About!$A$27</f>
        <v>6.4307431695656916E-5</v>
      </c>
      <c r="G2" s="38">
        <f ca="1">$F2+($K2-$F2)*(G$1-$F$1)/($K$1-$F$1)</f>
        <v>6.5336350602787429E-5</v>
      </c>
      <c r="H2" s="38">
        <f t="shared" ref="H2:J12" ca="1" si="1">$F2+($K2-$F2)*(H$1-$F$1)/($K$1-$F$1)</f>
        <v>6.6365269509917942E-5</v>
      </c>
      <c r="I2" s="38">
        <f t="shared" ca="1" si="1"/>
        <v>6.7394188417048442E-5</v>
      </c>
      <c r="J2" s="38">
        <f t="shared" ca="1" si="1"/>
        <v>6.8423107324178955E-5</v>
      </c>
      <c r="K2" s="37" cm="1">
        <f t="array" aca="1" ref="K2" ca="1">INDIRECT(CONCATENATE("'",HLOOKUP(K$1,$B$21:$E$23,3,FALSE),"'!",$B$25,ROW($A2)+3))*About!$A$27</f>
        <v>6.9452026231309468E-5</v>
      </c>
      <c r="L2" s="38">
        <f ca="1">$K2+($P2-$K2)*(L$1-$K$1)/($P$1-$K$1)</f>
        <v>7.0223715411657346E-5</v>
      </c>
      <c r="M2" s="38">
        <f t="shared" ref="M2:O12" ca="1" si="2">$K2+($P2-$K2)*(M$1-$K$1)/($P$1-$K$1)</f>
        <v>7.0995404592005237E-5</v>
      </c>
      <c r="N2" s="38">
        <f t="shared" ca="1" si="2"/>
        <v>7.1767093772353115E-5</v>
      </c>
      <c r="O2" s="38">
        <f t="shared" ca="1" si="2"/>
        <v>7.2538782952701007E-5</v>
      </c>
      <c r="P2" s="37" cm="1">
        <f t="array" aca="1" ref="P2" ca="1">INDIRECT(CONCATENATE("'",HLOOKUP(P$1,$B$21:$E$23,3,FALSE),"'!",$B$25,ROW($A2)+3))*About!$A$27</f>
        <v>7.3310472133048885E-5</v>
      </c>
      <c r="Q2" s="38" cm="1">
        <f t="array" aca="1" ref="Q2" ca="1">TREND($K2:$P2,$K$1:$P$1,Q$1)</f>
        <v>7.4082161313396939E-5</v>
      </c>
      <c r="R2" s="38" cm="1">
        <f t="array" aca="1" ref="R2" ca="1">TREND($K2:$P2,$K$1:$P$1,R$1)</f>
        <v>7.4853850493744817E-5</v>
      </c>
      <c r="S2" s="38" cm="1">
        <f t="array" aca="1" ref="S2" ca="1">TREND($K2:$P2,$K$1:$P$1,S$1)</f>
        <v>7.5625539674092695E-5</v>
      </c>
      <c r="T2" s="38" cm="1">
        <f t="array" aca="1" ref="T2" ca="1">TREND($K2:$P2,$K$1:$P$1,T$1)</f>
        <v>7.6397228854440573E-5</v>
      </c>
      <c r="U2" s="38" cm="1">
        <f t="array" aca="1" ref="U2" ca="1">TREND($K2:$P2,$K$1:$P$1,U$1)</f>
        <v>7.7168918034788451E-5</v>
      </c>
      <c r="V2" s="38" cm="1">
        <f t="array" aca="1" ref="V2" ca="1">TREND($K2:$P2,$K$1:$P$1,V$1)</f>
        <v>7.7940607215136329E-5</v>
      </c>
      <c r="W2" s="38" cm="1">
        <f t="array" aca="1" ref="W2" ca="1">TREND($K2:$P2,$K$1:$P$1,W$1)</f>
        <v>7.8712296395484207E-5</v>
      </c>
      <c r="X2" s="38" cm="1">
        <f t="array" aca="1" ref="X2" ca="1">TREND($K2:$P2,$K$1:$P$1,X$1)</f>
        <v>7.9483985575832085E-5</v>
      </c>
      <c r="Y2" s="38" cm="1">
        <f t="array" aca="1" ref="Y2" ca="1">TREND($K2:$P2,$K$1:$P$1,Y$1)</f>
        <v>8.0255674756179963E-5</v>
      </c>
      <c r="Z2" s="38" cm="1">
        <f t="array" aca="1" ref="Z2" ca="1">TREND($K2:$P2,$K$1:$P$1,Z$1)</f>
        <v>8.1027363936527841E-5</v>
      </c>
      <c r="AA2" s="38" cm="1">
        <f t="array" aca="1" ref="AA2" ca="1">TREND($K2:$P2,$K$1:$P$1,AA$1)</f>
        <v>8.1799053116875719E-5</v>
      </c>
      <c r="AB2" s="38" cm="1">
        <f t="array" aca="1" ref="AB2" ca="1">TREND($K2:$P2,$K$1:$P$1,AB$1)</f>
        <v>8.2570742297223597E-5</v>
      </c>
      <c r="AC2" s="38" cm="1">
        <f t="array" aca="1" ref="AC2" ca="1">TREND($K2:$P2,$K$1:$P$1,AC$1)</f>
        <v>8.3342431477571475E-5</v>
      </c>
      <c r="AD2" s="38" cm="1">
        <f t="array" aca="1" ref="AD2" ca="1">TREND($K2:$P2,$K$1:$P$1,AD$1)</f>
        <v>8.4114120657919353E-5</v>
      </c>
      <c r="AE2" s="38" cm="1">
        <f t="array" aca="1" ref="AE2" ca="1">TREND($K2:$P2,$K$1:$P$1,AE$1)</f>
        <v>8.4885809838267231E-5</v>
      </c>
      <c r="AF2" s="38" cm="1">
        <f t="array" aca="1" ref="AF2" ca="1">TREND($K2:$P2,$K$1:$P$1,AF$1)</f>
        <v>8.5657499018615109E-5</v>
      </c>
      <c r="AG2" s="38" cm="1">
        <f t="array" aca="1" ref="AG2" ca="1">TREND($K2:$P2,$K$1:$P$1,AG$1)</f>
        <v>8.6429188198962987E-5</v>
      </c>
      <c r="AH2" s="38" cm="1">
        <f t="array" aca="1" ref="AH2" ca="1">TREND($K2:$P2,$K$1:$P$1,AH$1)</f>
        <v>8.7200877379310865E-5</v>
      </c>
      <c r="AI2" s="38" cm="1">
        <f t="array" aca="1" ref="AI2" ca="1">TREND($K2:$P2,$K$1:$P$1,AI$1)</f>
        <v>8.7972566559658743E-5</v>
      </c>
      <c r="AJ2" s="38" cm="1">
        <f t="array" aca="1" ref="AJ2" ca="1">TREND($K2:$P2,$K$1:$P$1,AJ$1)</f>
        <v>8.8744255740006621E-5</v>
      </c>
    </row>
    <row r="3" spans="1:36">
      <c r="A3" t="s">
        <v>13</v>
      </c>
      <c r="B3" s="39" cm="1">
        <f t="array" aca="1" ref="B3" ca="1">INDIRECT(CONCATENATE("'",HLOOKUP(B$1,$B$21:$E$23,3,FALSE),"'!",$B$25,ROW($A3)+5))*About!$A$27</f>
        <v>3.3439864481741593E-5</v>
      </c>
      <c r="C3" s="38">
        <f t="shared" ref="C3:C12" ca="1" si="3">$B3+($F3-$B3)*(C$1-$B$1)/($F$1-$B$1)</f>
        <v>3.376140164021988E-5</v>
      </c>
      <c r="D3" s="38">
        <f t="shared" ca="1" si="0"/>
        <v>3.4082938798698167E-5</v>
      </c>
      <c r="E3" s="38">
        <f t="shared" ca="1" si="0"/>
        <v>3.4404475957176447E-5</v>
      </c>
      <c r="F3" s="39" cm="1">
        <f t="array" aca="1" ref="F3" ca="1">INDIRECT(CONCATENATE("'",HLOOKUP(F$1,$B$21:$E$23,3,FALSE),"'!",$B$25,ROW($A3)+5))*About!$A$27</f>
        <v>3.4726013115654734E-5</v>
      </c>
      <c r="G3" s="38">
        <f t="shared" ref="G3:G12" ca="1" si="4">$F3+($K3-$F3)*(G$1-$F$1)/($K$1-$F$1)</f>
        <v>3.4983242842437362E-5</v>
      </c>
      <c r="H3" s="38">
        <f t="shared" ca="1" si="1"/>
        <v>3.524047256921999E-5</v>
      </c>
      <c r="I3" s="38">
        <f t="shared" ca="1" si="1"/>
        <v>3.5497702296002612E-5</v>
      </c>
      <c r="J3" s="38">
        <f t="shared" ca="1" si="1"/>
        <v>3.575493202278524E-5</v>
      </c>
      <c r="K3" s="39" cm="1">
        <f t="array" aca="1" ref="K3" ca="1">INDIRECT(CONCATENATE("'",HLOOKUP(K$1,$B$21:$E$23,3,FALSE),"'!",$B$25,ROW($A3)+5))*About!$A$27</f>
        <v>3.6012161749567868E-5</v>
      </c>
      <c r="L3" s="38">
        <f t="shared" ref="L3:L12" ca="1" si="5">$K3+($P3-$K3)*(L$1-$K$1)/($P$1-$K$1)</f>
        <v>3.6269391476350497E-5</v>
      </c>
      <c r="M3" s="38">
        <f t="shared" ca="1" si="2"/>
        <v>3.6526621203133125E-5</v>
      </c>
      <c r="N3" s="38">
        <f t="shared" ca="1" si="2"/>
        <v>3.6783850929915753E-5</v>
      </c>
      <c r="O3" s="38">
        <f t="shared" ca="1" si="2"/>
        <v>3.7041080656698381E-5</v>
      </c>
      <c r="P3" s="39" cm="1">
        <f t="array" aca="1" ref="P3" ca="1">INDIRECT(CONCATENATE("'",HLOOKUP(P$1,$B$21:$E$23,3,FALSE),"'!",$B$25,ROW($A3)+5))*About!$A$27</f>
        <v>3.729831038348101E-5</v>
      </c>
      <c r="Q3" s="38" cm="1">
        <f t="array" aca="1" ref="Q3" ca="1">TREND($K3:$P3,$K$1:$P$1,Q$1)</f>
        <v>3.7555540110263577E-5</v>
      </c>
      <c r="R3" s="38" cm="1">
        <f t="array" aca="1" ref="R3" ca="1">TREND($K3:$P3,$K$1:$P$1,R$1)</f>
        <v>3.7812769837046239E-5</v>
      </c>
      <c r="S3" s="38" cm="1">
        <f t="array" aca="1" ref="S3" ca="1">TREND($K3:$P3,$K$1:$P$1,S$1)</f>
        <v>3.8069999563828901E-5</v>
      </c>
      <c r="T3" s="38" cm="1">
        <f t="array" aca="1" ref="T3" ca="1">TREND($K3:$P3,$K$1:$P$1,T$1)</f>
        <v>3.8327229290611455E-5</v>
      </c>
      <c r="U3" s="38" cm="1">
        <f t="array" aca="1" ref="U3" ca="1">TREND($K3:$P3,$K$1:$P$1,U$1)</f>
        <v>3.8584459017394117E-5</v>
      </c>
      <c r="V3" s="38" cm="1">
        <f t="array" aca="1" ref="V3" ca="1">TREND($K3:$P3,$K$1:$P$1,V$1)</f>
        <v>3.8841688744176779E-5</v>
      </c>
      <c r="W3" s="38" cm="1">
        <f t="array" aca="1" ref="W3" ca="1">TREND($K3:$P3,$K$1:$P$1,W$1)</f>
        <v>3.9098918470959333E-5</v>
      </c>
      <c r="X3" s="38" cm="1">
        <f t="array" aca="1" ref="X3" ca="1">TREND($K3:$P3,$K$1:$P$1,X$1)</f>
        <v>3.9356148197741995E-5</v>
      </c>
      <c r="Y3" s="38" cm="1">
        <f t="array" aca="1" ref="Y3" ca="1">TREND($K3:$P3,$K$1:$P$1,Y$1)</f>
        <v>3.9613377924524657E-5</v>
      </c>
      <c r="Z3" s="38" cm="1">
        <f t="array" aca="1" ref="Z3" ca="1">TREND($K3:$P3,$K$1:$P$1,Z$1)</f>
        <v>3.9870607651307211E-5</v>
      </c>
      <c r="AA3" s="38" cm="1">
        <f t="array" aca="1" ref="AA3" ca="1">TREND($K3:$P3,$K$1:$P$1,AA$1)</f>
        <v>4.0127837378089873E-5</v>
      </c>
      <c r="AB3" s="38" cm="1">
        <f t="array" aca="1" ref="AB3" ca="1">TREND($K3:$P3,$K$1:$P$1,AB$1)</f>
        <v>4.0385067104872535E-5</v>
      </c>
      <c r="AC3" s="38" cm="1">
        <f t="array" aca="1" ref="AC3" ca="1">TREND($K3:$P3,$K$1:$P$1,AC$1)</f>
        <v>4.0642296831655197E-5</v>
      </c>
      <c r="AD3" s="38" cm="1">
        <f t="array" aca="1" ref="AD3" ca="1">TREND($K3:$P3,$K$1:$P$1,AD$1)</f>
        <v>4.0899526558437751E-5</v>
      </c>
      <c r="AE3" s="38" cm="1">
        <f t="array" aca="1" ref="AE3" ca="1">TREND($K3:$P3,$K$1:$P$1,AE$1)</f>
        <v>4.1156756285220413E-5</v>
      </c>
      <c r="AF3" s="38" cm="1">
        <f t="array" aca="1" ref="AF3" ca="1">TREND($K3:$P3,$K$1:$P$1,AF$1)</f>
        <v>4.1413986012003075E-5</v>
      </c>
      <c r="AG3" s="38" cm="1">
        <f t="array" aca="1" ref="AG3" ca="1">TREND($K3:$P3,$K$1:$P$1,AG$1)</f>
        <v>4.1671215738785629E-5</v>
      </c>
      <c r="AH3" s="38" cm="1">
        <f t="array" aca="1" ref="AH3" ca="1">TREND($K3:$P3,$K$1:$P$1,AH$1)</f>
        <v>4.1928445465568291E-5</v>
      </c>
      <c r="AI3" s="38" cm="1">
        <f t="array" aca="1" ref="AI3" ca="1">TREND($K3:$P3,$K$1:$P$1,AI$1)</f>
        <v>4.2185675192350953E-5</v>
      </c>
      <c r="AJ3" s="38" cm="1">
        <f t="array" aca="1" ref="AJ3" ca="1">TREND($K3:$P3,$K$1:$P$1,AJ$1)</f>
        <v>4.2442904919133507E-5</v>
      </c>
    </row>
    <row r="4" spans="1:36">
      <c r="A4" t="s">
        <v>14</v>
      </c>
      <c r="B4" s="39" cm="1">
        <f t="array" aca="1" ref="B4" ca="1">INDIRECT(CONCATENATE("'",HLOOKUP(B$1,$B$21:$E$23,3,FALSE),"'!",$B$25,ROW($A4)+5))*About!$A$27</f>
        <v>8.2313512570440854E-5</v>
      </c>
      <c r="C4" s="38">
        <f t="shared" ca="1" si="3"/>
        <v>8.2313512570440854E-5</v>
      </c>
      <c r="D4" s="38">
        <f t="shared" ca="1" si="0"/>
        <v>8.2313512570440854E-5</v>
      </c>
      <c r="E4" s="38">
        <f t="shared" ca="1" si="0"/>
        <v>8.2313512570440854E-5</v>
      </c>
      <c r="F4" s="39" cm="1">
        <f t="array" aca="1" ref="F4" ca="1">INDIRECT(CONCATENATE("'",HLOOKUP(F$1,$B$21:$E$23,3,FALSE),"'!",$B$25,ROW($A4)+5))*About!$A$27</f>
        <v>8.2313512570440854E-5</v>
      </c>
      <c r="G4" s="38">
        <f t="shared" ca="1" si="4"/>
        <v>8.3342431477571367E-5</v>
      </c>
      <c r="H4" s="38">
        <f t="shared" ca="1" si="1"/>
        <v>8.4371350384701866E-5</v>
      </c>
      <c r="I4" s="38">
        <f t="shared" ca="1" si="1"/>
        <v>8.5400269291832379E-5</v>
      </c>
      <c r="J4" s="38">
        <f t="shared" ca="1" si="1"/>
        <v>8.6429188198962879E-5</v>
      </c>
      <c r="K4" s="39" cm="1">
        <f t="array" aca="1" ref="K4" ca="1">INDIRECT(CONCATENATE("'",HLOOKUP(K$1,$B$21:$E$23,3,FALSE),"'!",$B$25,ROW($A4)+5))*About!$A$27</f>
        <v>8.7458107106093392E-5</v>
      </c>
      <c r="L4" s="38">
        <f t="shared" ca="1" si="5"/>
        <v>8.8744255740006526E-5</v>
      </c>
      <c r="M4" s="38">
        <f t="shared" ca="1" si="2"/>
        <v>9.0030404373919674E-5</v>
      </c>
      <c r="N4" s="38">
        <f t="shared" ca="1" si="2"/>
        <v>9.1316553007832809E-5</v>
      </c>
      <c r="O4" s="38">
        <f t="shared" ca="1" si="2"/>
        <v>9.2602701641745957E-5</v>
      </c>
      <c r="P4" s="39" cm="1">
        <f t="array" aca="1" ref="P4" ca="1">INDIRECT(CONCATENATE("'",HLOOKUP(P$1,$B$21:$E$23,3,FALSE),"'!",$B$25,ROW($A4)+5))*About!$A$27</f>
        <v>9.3888850275659092E-5</v>
      </c>
      <c r="Q4" s="38" cm="1">
        <f t="array" aca="1" ref="Q4" ca="1">TREND($K4:$P4,$K$1:$P$1,Q$1)</f>
        <v>9.5174998909572199E-5</v>
      </c>
      <c r="R4" s="38" cm="1">
        <f t="array" aca="1" ref="R4" ca="1">TREND($K4:$P4,$K$1:$P$1,R$1)</f>
        <v>9.6461147543485184E-5</v>
      </c>
      <c r="S4" s="38" cm="1">
        <f t="array" aca="1" ref="S4" ca="1">TREND($K4:$P4,$K$1:$P$1,S$1)</f>
        <v>9.7747296177398604E-5</v>
      </c>
      <c r="T4" s="38" cm="1">
        <f t="array" aca="1" ref="T4" ca="1">TREND($K4:$P4,$K$1:$P$1,T$1)</f>
        <v>9.9033444811311589E-5</v>
      </c>
      <c r="U4" s="38" cm="1">
        <f t="array" aca="1" ref="U4" ca="1">TREND($K4:$P4,$K$1:$P$1,U$1)</f>
        <v>1.0031959344522457E-4</v>
      </c>
      <c r="V4" s="38" cm="1">
        <f t="array" aca="1" ref="V4" ca="1">TREND($K4:$P4,$K$1:$P$1,V$1)</f>
        <v>1.0160574207913799E-4</v>
      </c>
      <c r="W4" s="38" cm="1">
        <f t="array" aca="1" ref="W4" ca="1">TREND($K4:$P4,$K$1:$P$1,W$1)</f>
        <v>1.0289189071305098E-4</v>
      </c>
      <c r="X4" s="38" cm="1">
        <f t="array" aca="1" ref="X4" ca="1">TREND($K4:$P4,$K$1:$P$1,X$1)</f>
        <v>1.0417803934696396E-4</v>
      </c>
      <c r="Y4" s="38" cm="1">
        <f t="array" aca="1" ref="Y4" ca="1">TREND($K4:$P4,$K$1:$P$1,Y$1)</f>
        <v>1.0546418798087738E-4</v>
      </c>
      <c r="Z4" s="38" cm="1">
        <f t="array" aca="1" ref="Z4" ca="1">TREND($K4:$P4,$K$1:$P$1,Z$1)</f>
        <v>1.0675033661479037E-4</v>
      </c>
      <c r="AA4" s="38" cm="1">
        <f t="array" aca="1" ref="AA4" ca="1">TREND($K4:$P4,$K$1:$P$1,AA$1)</f>
        <v>1.0803648524870335E-4</v>
      </c>
      <c r="AB4" s="38" cm="1">
        <f t="array" aca="1" ref="AB4" ca="1">TREND($K4:$P4,$K$1:$P$1,AB$1)</f>
        <v>1.0932263388261677E-4</v>
      </c>
      <c r="AC4" s="38" cm="1">
        <f t="array" aca="1" ref="AC4" ca="1">TREND($K4:$P4,$K$1:$P$1,AC$1)</f>
        <v>1.1060878251652976E-4</v>
      </c>
      <c r="AD4" s="38" cm="1">
        <f t="array" aca="1" ref="AD4" ca="1">TREND($K4:$P4,$K$1:$P$1,AD$1)</f>
        <v>1.1189493115044318E-4</v>
      </c>
      <c r="AE4" s="38" cm="1">
        <f t="array" aca="1" ref="AE4" ca="1">TREND($K4:$P4,$K$1:$P$1,AE$1)</f>
        <v>1.1318107978435616E-4</v>
      </c>
      <c r="AF4" s="38" cm="1">
        <f t="array" aca="1" ref="AF4" ca="1">TREND($K4:$P4,$K$1:$P$1,AF$1)</f>
        <v>1.1446722841826915E-4</v>
      </c>
      <c r="AG4" s="38" cm="1">
        <f t="array" aca="1" ref="AG4" ca="1">TREND($K4:$P4,$K$1:$P$1,AG$1)</f>
        <v>1.1575337705218257E-4</v>
      </c>
      <c r="AH4" s="38" cm="1">
        <f t="array" aca="1" ref="AH4" ca="1">TREND($K4:$P4,$K$1:$P$1,AH$1)</f>
        <v>1.1703952568609555E-4</v>
      </c>
      <c r="AI4" s="38" cm="1">
        <f t="array" aca="1" ref="AI4" ca="1">TREND($K4:$P4,$K$1:$P$1,AI$1)</f>
        <v>1.1832567432000854E-4</v>
      </c>
      <c r="AJ4" s="38" cm="1">
        <f t="array" aca="1" ref="AJ4" ca="1">TREND($K4:$P4,$K$1:$P$1,AJ$1)</f>
        <v>1.1961182295392196E-4</v>
      </c>
    </row>
    <row r="5" spans="1:36">
      <c r="A5" t="s">
        <v>15</v>
      </c>
      <c r="B5" s="39" cm="1">
        <f t="array" aca="1" ref="B5" ca="1">INDIRECT(CONCATENATE("'",HLOOKUP(B$1,$B$21:$E$23,3,FALSE),"'!",$B$25,ROW($A5)+5))*About!$A$27</f>
        <v>1.0546418798087734E-3</v>
      </c>
      <c r="C5" s="38">
        <f t="shared" ca="1" si="3"/>
        <v>1.0546418798087734E-3</v>
      </c>
      <c r="D5" s="38">
        <f t="shared" ca="1" si="0"/>
        <v>1.0546418798087734E-3</v>
      </c>
      <c r="E5" s="38">
        <f t="shared" ca="1" si="0"/>
        <v>1.0546418798087734E-3</v>
      </c>
      <c r="F5" s="39" cm="1">
        <f t="array" aca="1" ref="F5" ca="1">INDIRECT(CONCATENATE("'",HLOOKUP(F$1,$B$21:$E$23,3,FALSE),"'!",$B$25,ROW($A5)+5))*About!$A$27</f>
        <v>1.0546418798087734E-3</v>
      </c>
      <c r="G5" s="38">
        <f t="shared" ca="1" si="4"/>
        <v>1.0649310688800786E-3</v>
      </c>
      <c r="H5" s="38">
        <f t="shared" ca="1" si="1"/>
        <v>1.0752202579513836E-3</v>
      </c>
      <c r="I5" s="38">
        <f t="shared" ca="1" si="1"/>
        <v>1.0855094470226887E-3</v>
      </c>
      <c r="J5" s="38">
        <f t="shared" ca="1" si="1"/>
        <v>1.0957986360939937E-3</v>
      </c>
      <c r="K5" s="39" cm="1">
        <f t="array" aca="1" ref="K5" ca="1">INDIRECT(CONCATENATE("'",HLOOKUP(K$1,$B$21:$E$23,3,FALSE),"'!",$B$25,ROW($A5)+5))*About!$A$27</f>
        <v>1.1060878251652989E-3</v>
      </c>
      <c r="L5" s="38">
        <f t="shared" ca="1" si="5"/>
        <v>1.1240939060400829E-3</v>
      </c>
      <c r="M5" s="38">
        <f t="shared" ca="1" si="2"/>
        <v>1.1420999869148668E-3</v>
      </c>
      <c r="N5" s="38">
        <f t="shared" ca="1" si="2"/>
        <v>1.1601060677896506E-3</v>
      </c>
      <c r="O5" s="38">
        <f t="shared" ca="1" si="2"/>
        <v>1.1781121486644345E-3</v>
      </c>
      <c r="P5" s="39" cm="1">
        <f t="array" aca="1" ref="P5" ca="1">INDIRECT(CONCATENATE("'",HLOOKUP(P$1,$B$21:$E$23,3,FALSE),"'!",$B$25,ROW($A5)+5))*About!$A$27</f>
        <v>1.1961182295392185E-3</v>
      </c>
      <c r="Q5" s="38" cm="1">
        <f t="array" aca="1" ref="Q5" ca="1">TREND($K5:$P5,$K$1:$P$1,Q$1)</f>
        <v>1.214124310414004E-3</v>
      </c>
      <c r="R5" s="38" cm="1">
        <f t="array" aca="1" ref="R5" ca="1">TREND($K5:$P5,$K$1:$P$1,R$1)</f>
        <v>1.232130391288784E-3</v>
      </c>
      <c r="S5" s="38" cm="1">
        <f t="array" aca="1" ref="S5" ca="1">TREND($K5:$P5,$K$1:$P$1,S$1)</f>
        <v>1.250136472163571E-3</v>
      </c>
      <c r="T5" s="38" cm="1">
        <f t="array" aca="1" ref="T5" ca="1">TREND($K5:$P5,$K$1:$P$1,T$1)</f>
        <v>1.2681425530383511E-3</v>
      </c>
      <c r="U5" s="38" cm="1">
        <f t="array" aca="1" ref="U5" ca="1">TREND($K5:$P5,$K$1:$P$1,U$1)</f>
        <v>1.2861486339131381E-3</v>
      </c>
      <c r="V5" s="38" cm="1">
        <f t="array" aca="1" ref="V5" ca="1">TREND($K5:$P5,$K$1:$P$1,V$1)</f>
        <v>1.3041547147879182E-3</v>
      </c>
      <c r="W5" s="38" cm="1">
        <f t="array" aca="1" ref="W5" ca="1">TREND($K5:$P5,$K$1:$P$1,W$1)</f>
        <v>1.3221607956627052E-3</v>
      </c>
      <c r="X5" s="38" cm="1">
        <f t="array" aca="1" ref="X5" ca="1">TREND($K5:$P5,$K$1:$P$1,X$1)</f>
        <v>1.3401668765374852E-3</v>
      </c>
      <c r="Y5" s="38" cm="1">
        <f t="array" aca="1" ref="Y5" ca="1">TREND($K5:$P5,$K$1:$P$1,Y$1)</f>
        <v>1.3581729574122722E-3</v>
      </c>
      <c r="Z5" s="38" cm="1">
        <f t="array" aca="1" ref="Z5" ca="1">TREND($K5:$P5,$K$1:$P$1,Z$1)</f>
        <v>1.3761790382870592E-3</v>
      </c>
      <c r="AA5" s="38" cm="1">
        <f t="array" aca="1" ref="AA5" ca="1">TREND($K5:$P5,$K$1:$P$1,AA$1)</f>
        <v>1.3941851191618393E-3</v>
      </c>
      <c r="AB5" s="38" cm="1">
        <f t="array" aca="1" ref="AB5" ca="1">TREND($K5:$P5,$K$1:$P$1,AB$1)</f>
        <v>1.4121912000366263E-3</v>
      </c>
      <c r="AC5" s="38" cm="1">
        <f t="array" aca="1" ref="AC5" ca="1">TREND($K5:$P5,$K$1:$P$1,AC$1)</f>
        <v>1.4301972809114064E-3</v>
      </c>
      <c r="AD5" s="38" cm="1">
        <f t="array" aca="1" ref="AD5" ca="1">TREND($K5:$P5,$K$1:$P$1,AD$1)</f>
        <v>1.4482033617861934E-3</v>
      </c>
      <c r="AE5" s="38" cm="1">
        <f t="array" aca="1" ref="AE5" ca="1">TREND($K5:$P5,$K$1:$P$1,AE$1)</f>
        <v>1.4662094426609734E-3</v>
      </c>
      <c r="AF5" s="38" cm="1">
        <f t="array" aca="1" ref="AF5" ca="1">TREND($K5:$P5,$K$1:$P$1,AF$1)</f>
        <v>1.4842155235357604E-3</v>
      </c>
      <c r="AG5" s="38" cm="1">
        <f t="array" aca="1" ref="AG5" ca="1">TREND($K5:$P5,$K$1:$P$1,AG$1)</f>
        <v>1.5022216044105405E-3</v>
      </c>
      <c r="AH5" s="38" cm="1">
        <f t="array" aca="1" ref="AH5" ca="1">TREND($K5:$P5,$K$1:$P$1,AH$1)</f>
        <v>1.5202276852853275E-3</v>
      </c>
      <c r="AI5" s="38" cm="1">
        <f t="array" aca="1" ref="AI5" ca="1">TREND($K5:$P5,$K$1:$P$1,AI$1)</f>
        <v>1.5382337661601145E-3</v>
      </c>
      <c r="AJ5" s="38" cm="1">
        <f t="array" aca="1" ref="AJ5" ca="1">TREND($K5:$P5,$K$1:$P$1,AJ$1)</f>
        <v>1.5562398470348945E-3</v>
      </c>
    </row>
    <row r="6" spans="1:36">
      <c r="A6" t="s">
        <v>16</v>
      </c>
      <c r="B6" s="39" cm="1">
        <f t="array" aca="1" ref="B6" ca="1">INDIRECT(CONCATENATE("'",HLOOKUP(B$1,$B$21:$E$23,3,FALSE),"'!",$B$25,ROW($A6)+5))*About!$A$27</f>
        <v>1.5433783606957658E-3</v>
      </c>
      <c r="C6" s="38">
        <f t="shared" ca="1" si="3"/>
        <v>1.5433783606957658E-3</v>
      </c>
      <c r="D6" s="38">
        <f t="shared" ca="1" si="0"/>
        <v>1.5433783606957658E-3</v>
      </c>
      <c r="E6" s="38">
        <f t="shared" ca="1" si="0"/>
        <v>1.5433783606957658E-3</v>
      </c>
      <c r="F6" s="39" cm="1">
        <f t="array" aca="1" ref="F6" ca="1">INDIRECT(CONCATENATE("'",HLOOKUP(F$1,$B$21:$E$23,3,FALSE),"'!",$B$25,ROW($A6)+5))*About!$A$27</f>
        <v>1.5433783606957658E-3</v>
      </c>
      <c r="G6" s="38">
        <f t="shared" ca="1" si="4"/>
        <v>1.5433783606957658E-3</v>
      </c>
      <c r="H6" s="38">
        <f t="shared" ca="1" si="1"/>
        <v>1.5433783606957658E-3</v>
      </c>
      <c r="I6" s="38">
        <f t="shared" ca="1" si="1"/>
        <v>1.5433783606957658E-3</v>
      </c>
      <c r="J6" s="38">
        <f t="shared" ca="1" si="1"/>
        <v>1.5433783606957658E-3</v>
      </c>
      <c r="K6" s="39" cm="1">
        <f t="array" aca="1" ref="K6" ca="1">INDIRECT(CONCATENATE("'",HLOOKUP(K$1,$B$21:$E$23,3,FALSE),"'!",$B$25,ROW($A6)+5))*About!$A$27</f>
        <v>1.5433783606957658E-3</v>
      </c>
      <c r="L6" s="38">
        <f t="shared" ca="1" si="5"/>
        <v>1.5691013333740285E-3</v>
      </c>
      <c r="M6" s="38">
        <f t="shared" ca="1" si="2"/>
        <v>1.5948243060522915E-3</v>
      </c>
      <c r="N6" s="38">
        <f t="shared" ca="1" si="2"/>
        <v>1.6205472787305542E-3</v>
      </c>
      <c r="O6" s="38">
        <f t="shared" ca="1" si="2"/>
        <v>1.6462702514088172E-3</v>
      </c>
      <c r="P6" s="39" cm="1">
        <f t="array" aca="1" ref="P6" ca="1">INDIRECT(CONCATENATE("'",HLOOKUP(P$1,$B$21:$E$23,3,FALSE),"'!",$B$25,ROW($A6)+5))*About!$A$27</f>
        <v>1.6719932240870799E-3</v>
      </c>
      <c r="Q6" s="38" cm="1">
        <f t="array" aca="1" ref="Q6" ca="1">TREND($K6:$P6,$K$1:$P$1,Q$1)</f>
        <v>1.697716196765342E-3</v>
      </c>
      <c r="R6" s="38" cm="1">
        <f t="array" aca="1" ref="R6" ca="1">TREND($K6:$P6,$K$1:$P$1,R$1)</f>
        <v>1.7234391694436052E-3</v>
      </c>
      <c r="S6" s="38" cm="1">
        <f t="array" aca="1" ref="S6" ca="1">TREND($K6:$P6,$K$1:$P$1,S$1)</f>
        <v>1.7491621421218684E-3</v>
      </c>
      <c r="T6" s="38" cm="1">
        <f t="array" aca="1" ref="T6" ca="1">TREND($K6:$P6,$K$1:$P$1,T$1)</f>
        <v>1.7748851148001316E-3</v>
      </c>
      <c r="U6" s="38" cm="1">
        <f t="array" aca="1" ref="U6" ca="1">TREND($K6:$P6,$K$1:$P$1,U$1)</f>
        <v>1.8006080874783947E-3</v>
      </c>
      <c r="V6" s="38" cm="1">
        <f t="array" aca="1" ref="V6" ca="1">TREND($K6:$P6,$K$1:$P$1,V$1)</f>
        <v>1.8263310601566579E-3</v>
      </c>
      <c r="W6" s="38" cm="1">
        <f t="array" aca="1" ref="W6" ca="1">TREND($K6:$P6,$K$1:$P$1,W$1)</f>
        <v>1.8520540328349211E-3</v>
      </c>
      <c r="X6" s="38" cm="1">
        <f t="array" aca="1" ref="X6" ca="1">TREND($K6:$P6,$K$1:$P$1,X$1)</f>
        <v>1.8777770055131773E-3</v>
      </c>
      <c r="Y6" s="38" cm="1">
        <f t="array" aca="1" ref="Y6" ca="1">TREND($K6:$P6,$K$1:$P$1,Y$1)</f>
        <v>1.9034999781914405E-3</v>
      </c>
      <c r="Z6" s="38" cm="1">
        <f t="array" aca="1" ref="Z6" ca="1">TREND($K6:$P6,$K$1:$P$1,Z$1)</f>
        <v>1.9292229508697037E-3</v>
      </c>
      <c r="AA6" s="38" cm="1">
        <f t="array" aca="1" ref="AA6" ca="1">TREND($K6:$P6,$K$1:$P$1,AA$1)</f>
        <v>1.9549459235479669E-3</v>
      </c>
      <c r="AB6" s="38" cm="1">
        <f t="array" aca="1" ref="AB6" ca="1">TREND($K6:$P6,$K$1:$P$1,AB$1)</f>
        <v>1.98066889622623E-3</v>
      </c>
      <c r="AC6" s="38" cm="1">
        <f t="array" aca="1" ref="AC6" ca="1">TREND($K6:$P6,$K$1:$P$1,AC$1)</f>
        <v>2.0063918689044932E-3</v>
      </c>
      <c r="AD6" s="38" cm="1">
        <f t="array" aca="1" ref="AD6" ca="1">TREND($K6:$P6,$K$1:$P$1,AD$1)</f>
        <v>2.0321148415827564E-3</v>
      </c>
      <c r="AE6" s="38" cm="1">
        <f t="array" aca="1" ref="AE6" ca="1">TREND($K6:$P6,$K$1:$P$1,AE$1)</f>
        <v>2.0578378142610196E-3</v>
      </c>
      <c r="AF6" s="38" cm="1">
        <f t="array" aca="1" ref="AF6" ca="1">TREND($K6:$P6,$K$1:$P$1,AF$1)</f>
        <v>2.0835607869392828E-3</v>
      </c>
      <c r="AG6" s="38" cm="1">
        <f t="array" aca="1" ref="AG6" ca="1">TREND($K6:$P6,$K$1:$P$1,AG$1)</f>
        <v>2.1092837596175459E-3</v>
      </c>
      <c r="AH6" s="38" cm="1">
        <f t="array" aca="1" ref="AH6" ca="1">TREND($K6:$P6,$K$1:$P$1,AH$1)</f>
        <v>2.1350067322958091E-3</v>
      </c>
      <c r="AI6" s="38" cm="1">
        <f t="array" aca="1" ref="AI6" ca="1">TREND($K6:$P6,$K$1:$P$1,AI$1)</f>
        <v>2.1607297049740723E-3</v>
      </c>
      <c r="AJ6" s="38" cm="1">
        <f t="array" aca="1" ref="AJ6" ca="1">TREND($K6:$P6,$K$1:$P$1,AJ$1)</f>
        <v>2.1864526776523355E-3</v>
      </c>
    </row>
    <row r="7" spans="1:36">
      <c r="A7" t="s">
        <v>162</v>
      </c>
      <c r="B7" s="39" cm="1">
        <f t="array" aca="1" ref="B7" ca="1">INDIRECT(CONCATENATE("'",HLOOKUP(B$1,$B$21:$E$23,3,FALSE),"'!",$B$25,ROW($A7)+5))*About!$A$27</f>
        <v>4.5015202186959841E-2</v>
      </c>
      <c r="C7" s="38">
        <f t="shared" ca="1" si="3"/>
        <v>4.5015202186959841E-2</v>
      </c>
      <c r="D7" s="38">
        <f t="shared" ca="1" si="0"/>
        <v>4.5015202186959841E-2</v>
      </c>
      <c r="E7" s="38">
        <f t="shared" ca="1" si="0"/>
        <v>4.5015202186959841E-2</v>
      </c>
      <c r="F7" s="39" cm="1">
        <f t="array" aca="1" ref="F7" ca="1">INDIRECT(CONCATENATE("'",HLOOKUP(F$1,$B$21:$E$23,3,FALSE),"'!",$B$25,ROW($A7)+5))*About!$A$27</f>
        <v>4.5015202186959841E-2</v>
      </c>
      <c r="G7" s="38">
        <f t="shared" ca="1" si="4"/>
        <v>4.5272431913742466E-2</v>
      </c>
      <c r="H7" s="38">
        <f t="shared" ca="1" si="1"/>
        <v>4.5529661640525097E-2</v>
      </c>
      <c r="I7" s="38">
        <f t="shared" ca="1" si="1"/>
        <v>4.5786891367307722E-2</v>
      </c>
      <c r="J7" s="38">
        <f t="shared" ca="1" si="1"/>
        <v>4.6044121094090354E-2</v>
      </c>
      <c r="K7" s="39" cm="1">
        <f t="array" aca="1" ref="K7" ca="1">INDIRECT(CONCATENATE("'",HLOOKUP(K$1,$B$21:$E$23,3,FALSE),"'!",$B$25,ROW($A7)+5))*About!$A$27</f>
        <v>4.6301350820872979E-2</v>
      </c>
      <c r="L7" s="38">
        <f t="shared" ca="1" si="5"/>
        <v>4.6301350820872979E-2</v>
      </c>
      <c r="M7" s="38">
        <f t="shared" ca="1" si="2"/>
        <v>4.6301350820872979E-2</v>
      </c>
      <c r="N7" s="38">
        <f t="shared" ca="1" si="2"/>
        <v>4.6301350820872979E-2</v>
      </c>
      <c r="O7" s="38">
        <f t="shared" ca="1" si="2"/>
        <v>4.6301350820872979E-2</v>
      </c>
      <c r="P7" s="39" cm="1">
        <f t="array" aca="1" ref="P7" ca="1">INDIRECT(CONCATENATE("'",HLOOKUP(P$1,$B$21:$E$23,3,FALSE),"'!",$B$25,ROW($A7)+5))*About!$A$27</f>
        <v>4.6301350820872979E-2</v>
      </c>
      <c r="Q7" s="38" cm="1">
        <f t="array" aca="1" ref="Q7" ca="1">TREND($K7:$P7,$K$1:$P$1,Q$1)</f>
        <v>4.6301350820872979E-2</v>
      </c>
      <c r="R7" s="38" cm="1">
        <f t="array" aca="1" ref="R7" ca="1">TREND($K7:$P7,$K$1:$P$1,R$1)</f>
        <v>4.6301350820872979E-2</v>
      </c>
      <c r="S7" s="38" cm="1">
        <f t="array" aca="1" ref="S7" ca="1">TREND($K7:$P7,$K$1:$P$1,S$1)</f>
        <v>4.6301350820872979E-2</v>
      </c>
      <c r="T7" s="38" cm="1">
        <f t="array" aca="1" ref="T7" ca="1">TREND($K7:$P7,$K$1:$P$1,T$1)</f>
        <v>4.6301350820872979E-2</v>
      </c>
      <c r="U7" s="38" cm="1">
        <f t="array" aca="1" ref="U7" ca="1">TREND($K7:$P7,$K$1:$P$1,U$1)</f>
        <v>4.6301350820872979E-2</v>
      </c>
      <c r="V7" s="38" cm="1">
        <f t="array" aca="1" ref="V7" ca="1">TREND($K7:$P7,$K$1:$P$1,V$1)</f>
        <v>4.6301350820872979E-2</v>
      </c>
      <c r="W7" s="38" cm="1">
        <f t="array" aca="1" ref="W7" ca="1">TREND($K7:$P7,$K$1:$P$1,W$1)</f>
        <v>4.6301350820872979E-2</v>
      </c>
      <c r="X7" s="38" cm="1">
        <f t="array" aca="1" ref="X7" ca="1">TREND($K7:$P7,$K$1:$P$1,X$1)</f>
        <v>4.6301350820872979E-2</v>
      </c>
      <c r="Y7" s="38" cm="1">
        <f t="array" aca="1" ref="Y7" ca="1">TREND($K7:$P7,$K$1:$P$1,Y$1)</f>
        <v>4.6301350820872979E-2</v>
      </c>
      <c r="Z7" s="38" cm="1">
        <f t="array" aca="1" ref="Z7" ca="1">TREND($K7:$P7,$K$1:$P$1,Z$1)</f>
        <v>4.6301350820872979E-2</v>
      </c>
      <c r="AA7" s="38" cm="1">
        <f t="array" aca="1" ref="AA7" ca="1">TREND($K7:$P7,$K$1:$P$1,AA$1)</f>
        <v>4.6301350820872979E-2</v>
      </c>
      <c r="AB7" s="38" cm="1">
        <f t="array" aca="1" ref="AB7" ca="1">TREND($K7:$P7,$K$1:$P$1,AB$1)</f>
        <v>4.6301350820872979E-2</v>
      </c>
      <c r="AC7" s="38" cm="1">
        <f t="array" aca="1" ref="AC7" ca="1">TREND($K7:$P7,$K$1:$P$1,AC$1)</f>
        <v>4.6301350820872979E-2</v>
      </c>
      <c r="AD7" s="38" cm="1">
        <f t="array" aca="1" ref="AD7" ca="1">TREND($K7:$P7,$K$1:$P$1,AD$1)</f>
        <v>4.6301350820872979E-2</v>
      </c>
      <c r="AE7" s="38" cm="1">
        <f t="array" aca="1" ref="AE7" ca="1">TREND($K7:$P7,$K$1:$P$1,AE$1)</f>
        <v>4.6301350820872979E-2</v>
      </c>
      <c r="AF7" s="38" cm="1">
        <f t="array" aca="1" ref="AF7" ca="1">TREND($K7:$P7,$K$1:$P$1,AF$1)</f>
        <v>4.6301350820872979E-2</v>
      </c>
      <c r="AG7" s="38" cm="1">
        <f t="array" aca="1" ref="AG7" ca="1">TREND($K7:$P7,$K$1:$P$1,AG$1)</f>
        <v>4.6301350820872979E-2</v>
      </c>
      <c r="AH7" s="38" cm="1">
        <f t="array" aca="1" ref="AH7" ca="1">TREND($K7:$P7,$K$1:$P$1,AH$1)</f>
        <v>4.6301350820872979E-2</v>
      </c>
      <c r="AI7" s="38" cm="1">
        <f t="array" aca="1" ref="AI7" ca="1">TREND($K7:$P7,$K$1:$P$1,AI$1)</f>
        <v>4.6301350820872979E-2</v>
      </c>
      <c r="AJ7" s="38" cm="1">
        <f t="array" aca="1" ref="AJ7" ca="1">TREND($K7:$P7,$K$1:$P$1,AJ$1)</f>
        <v>4.6301350820872979E-2</v>
      </c>
    </row>
    <row r="8" spans="1:36">
      <c r="A8" t="s">
        <v>17</v>
      </c>
      <c r="B8" s="39" cm="1">
        <f t="array" aca="1" ref="B8" ca="1">INDIRECT(CONCATENATE("'",HLOOKUP(B$1,$B$21:$E$23,3,FALSE),"'!",$B$25,ROW($A8)+5))*About!$A$27</f>
        <v>7.4596620766962012E-3</v>
      </c>
      <c r="C8" s="38">
        <f t="shared" ca="1" si="3"/>
        <v>7.4918157925440293E-3</v>
      </c>
      <c r="D8" s="38">
        <f t="shared" ca="1" si="0"/>
        <v>7.5239695083918583E-3</v>
      </c>
      <c r="E8" s="38">
        <f t="shared" ca="1" si="0"/>
        <v>7.5561232242396872E-3</v>
      </c>
      <c r="F8" s="39" cm="1">
        <f t="array" aca="1" ref="F8" ca="1">INDIRECT(CONCATENATE("'",HLOOKUP(F$1,$B$21:$E$23,3,FALSE),"'!",$B$25,ROW($A8)+5))*About!$A$27</f>
        <v>7.5882769400875153E-3</v>
      </c>
      <c r="G8" s="38">
        <f t="shared" ca="1" si="4"/>
        <v>7.6397228854440408E-3</v>
      </c>
      <c r="H8" s="38">
        <f t="shared" ca="1" si="1"/>
        <v>7.6911688308005663E-3</v>
      </c>
      <c r="I8" s="38">
        <f t="shared" ca="1" si="1"/>
        <v>7.7426147761570918E-3</v>
      </c>
      <c r="J8" s="38">
        <f t="shared" ca="1" si="1"/>
        <v>7.7940607215136173E-3</v>
      </c>
      <c r="K8" s="39" cm="1">
        <f t="array" aca="1" ref="K8" ca="1">INDIRECT(CONCATENATE("'",HLOOKUP(K$1,$B$21:$E$23,3,FALSE),"'!",$B$25,ROW($A8)+5))*About!$A$27</f>
        <v>7.8455066668701428E-3</v>
      </c>
      <c r="L8" s="38">
        <f t="shared" ca="1" si="5"/>
        <v>7.871229639548406E-3</v>
      </c>
      <c r="M8" s="38">
        <f t="shared" ca="1" si="2"/>
        <v>7.8969526122266692E-3</v>
      </c>
      <c r="N8" s="38">
        <f t="shared" ca="1" si="2"/>
        <v>7.9226755849049306E-3</v>
      </c>
      <c r="O8" s="38">
        <f t="shared" ca="1" si="2"/>
        <v>7.9483985575831938E-3</v>
      </c>
      <c r="P8" s="39" cm="1">
        <f t="array" aca="1" ref="P8" ca="1">INDIRECT(CONCATENATE("'",HLOOKUP(P$1,$B$21:$E$23,3,FALSE),"'!",$B$25,ROW($A8)+5))*About!$A$27</f>
        <v>7.974121530261457E-3</v>
      </c>
      <c r="Q8" s="38" cm="1">
        <f t="array" aca="1" ref="Q8" ca="1">TREND($K8:$P8,$K$1:$P$1,Q$1)</f>
        <v>7.9998445029397236E-3</v>
      </c>
      <c r="R8" s="38" cm="1">
        <f t="array" aca="1" ref="R8" ca="1">TREND($K8:$P8,$K$1:$P$1,R$1)</f>
        <v>8.0255674756179868E-3</v>
      </c>
      <c r="S8" s="38" cm="1">
        <f t="array" aca="1" ref="S8" ca="1">TREND($K8:$P8,$K$1:$P$1,S$1)</f>
        <v>8.05129044829625E-3</v>
      </c>
      <c r="T8" s="38" cm="1">
        <f t="array" aca="1" ref="T8" ca="1">TREND($K8:$P8,$K$1:$P$1,T$1)</f>
        <v>8.0770134209745131E-3</v>
      </c>
      <c r="U8" s="38" cm="1">
        <f t="array" aca="1" ref="U8" ca="1">TREND($K8:$P8,$K$1:$P$1,U$1)</f>
        <v>8.1027363936527763E-3</v>
      </c>
      <c r="V8" s="38" cm="1">
        <f t="array" aca="1" ref="V8" ca="1">TREND($K8:$P8,$K$1:$P$1,V$1)</f>
        <v>8.1284593663310395E-3</v>
      </c>
      <c r="W8" s="38" cm="1">
        <f t="array" aca="1" ref="W8" ca="1">TREND($K8:$P8,$K$1:$P$1,W$1)</f>
        <v>8.1541823390093027E-3</v>
      </c>
      <c r="X8" s="38" cm="1">
        <f t="array" aca="1" ref="X8" ca="1">TREND($K8:$P8,$K$1:$P$1,X$1)</f>
        <v>8.1799053116875658E-3</v>
      </c>
      <c r="Y8" s="38" cm="1">
        <f t="array" aca="1" ref="Y8" ca="1">TREND($K8:$P8,$K$1:$P$1,Y$1)</f>
        <v>8.205628284365829E-3</v>
      </c>
      <c r="Z8" s="38" cm="1">
        <f t="array" aca="1" ref="Z8" ca="1">TREND($K8:$P8,$K$1:$P$1,Z$1)</f>
        <v>8.2313512570440922E-3</v>
      </c>
      <c r="AA8" s="38" cm="1">
        <f t="array" aca="1" ref="AA8" ca="1">TREND($K8:$P8,$K$1:$P$1,AA$1)</f>
        <v>8.2570742297223484E-3</v>
      </c>
      <c r="AB8" s="38" cm="1">
        <f t="array" aca="1" ref="AB8" ca="1">TREND($K8:$P8,$K$1:$P$1,AB$1)</f>
        <v>8.2827972024006116E-3</v>
      </c>
      <c r="AC8" s="38" cm="1">
        <f t="array" aca="1" ref="AC8" ca="1">TREND($K8:$P8,$K$1:$P$1,AC$1)</f>
        <v>8.3085201750788748E-3</v>
      </c>
      <c r="AD8" s="38" cm="1">
        <f t="array" aca="1" ref="AD8" ca="1">TREND($K8:$P8,$K$1:$P$1,AD$1)</f>
        <v>8.334243147757138E-3</v>
      </c>
      <c r="AE8" s="38" cm="1">
        <f t="array" aca="1" ref="AE8" ca="1">TREND($K8:$P8,$K$1:$P$1,AE$1)</f>
        <v>8.3599661204354012E-3</v>
      </c>
      <c r="AF8" s="38" cm="1">
        <f t="array" aca="1" ref="AF8" ca="1">TREND($K8:$P8,$K$1:$P$1,AF$1)</f>
        <v>8.3856890931136643E-3</v>
      </c>
      <c r="AG8" s="38" cm="1">
        <f t="array" aca="1" ref="AG8" ca="1">TREND($K8:$P8,$K$1:$P$1,AG$1)</f>
        <v>8.4114120657919275E-3</v>
      </c>
      <c r="AH8" s="38" cm="1">
        <f t="array" aca="1" ref="AH8" ca="1">TREND($K8:$P8,$K$1:$P$1,AH$1)</f>
        <v>8.4371350384701907E-3</v>
      </c>
      <c r="AI8" s="38" cm="1">
        <f t="array" aca="1" ref="AI8" ca="1">TREND($K8:$P8,$K$1:$P$1,AI$1)</f>
        <v>8.4628580111484539E-3</v>
      </c>
      <c r="AJ8" s="38" cm="1">
        <f t="array" aca="1" ref="AJ8" ca="1">TREND($K8:$P8,$K$1:$P$1,AJ$1)</f>
        <v>8.4885809838267171E-3</v>
      </c>
    </row>
    <row r="9" spans="1:36">
      <c r="A9" t="s">
        <v>18</v>
      </c>
      <c r="B9" s="39" cm="1">
        <f t="array" aca="1" ref="B9" ca="1">INDIRECT(CONCATENATE("'",HLOOKUP(B$1,$B$21:$E$23,3,FALSE),"'!",$B$25,ROW($A9)+5))*About!$A$27</f>
        <v>1.8006080874783939E-3</v>
      </c>
      <c r="C9" s="38">
        <f t="shared" ca="1" si="3"/>
        <v>1.8006080874783939E-3</v>
      </c>
      <c r="D9" s="38">
        <f t="shared" ca="1" si="0"/>
        <v>1.8006080874783939E-3</v>
      </c>
      <c r="E9" s="38">
        <f t="shared" ca="1" si="0"/>
        <v>1.8006080874783939E-3</v>
      </c>
      <c r="F9" s="39" cm="1">
        <f t="array" aca="1" ref="F9" ca="1">INDIRECT(CONCATENATE("'",HLOOKUP(F$1,$B$21:$E$23,3,FALSE),"'!",$B$25,ROW($A9)+5))*About!$A$27</f>
        <v>1.8006080874783939E-3</v>
      </c>
      <c r="G9" s="38">
        <f t="shared" ca="1" si="4"/>
        <v>1.8006080874783939E-3</v>
      </c>
      <c r="H9" s="38">
        <f t="shared" ca="1" si="1"/>
        <v>1.8006080874783939E-3</v>
      </c>
      <c r="I9" s="38">
        <f t="shared" ca="1" si="1"/>
        <v>1.8006080874783939E-3</v>
      </c>
      <c r="J9" s="38">
        <f t="shared" ca="1" si="1"/>
        <v>1.8006080874783939E-3</v>
      </c>
      <c r="K9" s="39" cm="1">
        <f t="array" aca="1" ref="K9" ca="1">INDIRECT(CONCATENATE("'",HLOOKUP(K$1,$B$21:$E$23,3,FALSE),"'!",$B$25,ROW($A9)+5))*About!$A$27</f>
        <v>1.8006080874783939E-3</v>
      </c>
      <c r="L9" s="38">
        <f t="shared" ca="1" si="5"/>
        <v>1.8263310601566566E-3</v>
      </c>
      <c r="M9" s="38">
        <f t="shared" ca="1" si="2"/>
        <v>1.8520540328349194E-3</v>
      </c>
      <c r="N9" s="38">
        <f t="shared" ca="1" si="2"/>
        <v>1.8777770055131819E-3</v>
      </c>
      <c r="O9" s="38">
        <f t="shared" ca="1" si="2"/>
        <v>1.9034999781914446E-3</v>
      </c>
      <c r="P9" s="39" cm="1">
        <f t="array" aca="1" ref="P9" ca="1">INDIRECT(CONCATENATE("'",HLOOKUP(P$1,$B$21:$E$23,3,FALSE),"'!",$B$25,ROW($A9)+5))*About!$A$27</f>
        <v>1.9292229508697074E-3</v>
      </c>
      <c r="Q9" s="38" cm="1">
        <f t="array" aca="1" ref="Q9" ca="1">TREND($K9:$P9,$K$1:$P$1,Q$1)</f>
        <v>1.9549459235479738E-3</v>
      </c>
      <c r="R9" s="38" cm="1">
        <f t="array" aca="1" ref="R9" ca="1">TREND($K9:$P9,$K$1:$P$1,R$1)</f>
        <v>1.980668896226237E-3</v>
      </c>
      <c r="S9" s="38" cm="1">
        <f t="array" aca="1" ref="S9" ca="1">TREND($K9:$P9,$K$1:$P$1,S$1)</f>
        <v>2.0063918689045002E-3</v>
      </c>
      <c r="T9" s="38" cm="1">
        <f t="array" aca="1" ref="T9" ca="1">TREND($K9:$P9,$K$1:$P$1,T$1)</f>
        <v>2.0321148415827633E-3</v>
      </c>
      <c r="U9" s="38" cm="1">
        <f t="array" aca="1" ref="U9" ca="1">TREND($K9:$P9,$K$1:$P$1,U$1)</f>
        <v>2.0578378142610265E-3</v>
      </c>
      <c r="V9" s="38" cm="1">
        <f t="array" aca="1" ref="V9" ca="1">TREND($K9:$P9,$K$1:$P$1,V$1)</f>
        <v>2.0835607869392897E-3</v>
      </c>
      <c r="W9" s="38" cm="1">
        <f t="array" aca="1" ref="W9" ca="1">TREND($K9:$P9,$K$1:$P$1,W$1)</f>
        <v>2.1092837596175529E-3</v>
      </c>
      <c r="X9" s="38" cm="1">
        <f t="array" aca="1" ref="X9" ca="1">TREND($K9:$P9,$K$1:$P$1,X$1)</f>
        <v>2.1350067322958161E-3</v>
      </c>
      <c r="Y9" s="38" cm="1">
        <f t="array" aca="1" ref="Y9" ca="1">TREND($K9:$P9,$K$1:$P$1,Y$1)</f>
        <v>2.1607297049740792E-3</v>
      </c>
      <c r="Z9" s="38" cm="1">
        <f t="array" aca="1" ref="Z9" ca="1">TREND($K9:$P9,$K$1:$P$1,Z$1)</f>
        <v>2.1864526776523424E-3</v>
      </c>
      <c r="AA9" s="38" cm="1">
        <f t="array" aca="1" ref="AA9" ca="1">TREND($K9:$P9,$K$1:$P$1,AA$1)</f>
        <v>2.2121756503305987E-3</v>
      </c>
      <c r="AB9" s="38" cm="1">
        <f t="array" aca="1" ref="AB9" ca="1">TREND($K9:$P9,$K$1:$P$1,AB$1)</f>
        <v>2.2378986230088618E-3</v>
      </c>
      <c r="AC9" s="38" cm="1">
        <f t="array" aca="1" ref="AC9" ca="1">TREND($K9:$P9,$K$1:$P$1,AC$1)</f>
        <v>2.263621595687125E-3</v>
      </c>
      <c r="AD9" s="38" cm="1">
        <f t="array" aca="1" ref="AD9" ca="1">TREND($K9:$P9,$K$1:$P$1,AD$1)</f>
        <v>2.2893445683653882E-3</v>
      </c>
      <c r="AE9" s="38" cm="1">
        <f t="array" aca="1" ref="AE9" ca="1">TREND($K9:$P9,$K$1:$P$1,AE$1)</f>
        <v>2.3150675410436514E-3</v>
      </c>
      <c r="AF9" s="38" cm="1">
        <f t="array" aca="1" ref="AF9" ca="1">TREND($K9:$P9,$K$1:$P$1,AF$1)</f>
        <v>2.3407905137219145E-3</v>
      </c>
      <c r="AG9" s="38" cm="1">
        <f t="array" aca="1" ref="AG9" ca="1">TREND($K9:$P9,$K$1:$P$1,AG$1)</f>
        <v>2.3665134864001777E-3</v>
      </c>
      <c r="AH9" s="38" cm="1">
        <f t="array" aca="1" ref="AH9" ca="1">TREND($K9:$P9,$K$1:$P$1,AH$1)</f>
        <v>2.3922364590784409E-3</v>
      </c>
      <c r="AI9" s="38" cm="1">
        <f t="array" aca="1" ref="AI9" ca="1">TREND($K9:$P9,$K$1:$P$1,AI$1)</f>
        <v>2.4179594317567041E-3</v>
      </c>
      <c r="AJ9" s="38" cm="1">
        <f t="array" aca="1" ref="AJ9" ca="1">TREND($K9:$P9,$K$1:$P$1,AJ$1)</f>
        <v>2.4436824044349673E-3</v>
      </c>
    </row>
    <row r="10" spans="1:36">
      <c r="A10" t="s">
        <v>19</v>
      </c>
      <c r="B10" s="39" cm="1">
        <f t="array" aca="1" ref="B10" ca="1">INDIRECT(CONCATENATE("'",HLOOKUP(B$1,$B$21:$E$23,3,FALSE),"'!",$B$25,ROW($A10)+5))*About!$A$27</f>
        <v>1.5433783606957658E-5</v>
      </c>
      <c r="C10" s="38">
        <f t="shared" ca="1" si="3"/>
        <v>1.5755320765435942E-5</v>
      </c>
      <c r="D10" s="38">
        <f t="shared" ca="1" si="0"/>
        <v>1.6076857923914229E-5</v>
      </c>
      <c r="E10" s="38">
        <f t="shared" ca="1" si="0"/>
        <v>1.6398395082392513E-5</v>
      </c>
      <c r="F10" s="39" cm="1">
        <f t="array" aca="1" ref="F10" ca="1">INDIRECT(CONCATENATE("'",HLOOKUP(F$1,$B$21:$E$23,3,FALSE),"'!",$B$25,ROW($A10)+5))*About!$A$27</f>
        <v>1.6719932240870796E-5</v>
      </c>
      <c r="G10" s="38">
        <f t="shared" ca="1" si="4"/>
        <v>1.6977161967653425E-5</v>
      </c>
      <c r="H10" s="38">
        <f t="shared" ca="1" si="1"/>
        <v>1.7234391694436053E-5</v>
      </c>
      <c r="I10" s="38">
        <f t="shared" ca="1" si="1"/>
        <v>1.7491621421218678E-5</v>
      </c>
      <c r="J10" s="38">
        <f t="shared" ca="1" si="1"/>
        <v>1.7748851148001306E-5</v>
      </c>
      <c r="K10" s="39" cm="1">
        <f t="array" aca="1" ref="K10" ca="1">INDIRECT(CONCATENATE("'",HLOOKUP(K$1,$B$21:$E$23,3,FALSE),"'!",$B$25,ROW($A10)+5))*About!$A$27</f>
        <v>1.8006080874783934E-5</v>
      </c>
      <c r="L10" s="38">
        <f t="shared" ca="1" si="5"/>
        <v>1.8263310601566562E-5</v>
      </c>
      <c r="M10" s="38">
        <f t="shared" ca="1" si="2"/>
        <v>1.8520540328349191E-5</v>
      </c>
      <c r="N10" s="38">
        <f t="shared" ca="1" si="2"/>
        <v>1.8777770055131819E-5</v>
      </c>
      <c r="O10" s="38">
        <f t="shared" ca="1" si="2"/>
        <v>1.9034999781914447E-5</v>
      </c>
      <c r="P10" s="39" cm="1">
        <f t="array" aca="1" ref="P10" ca="1">INDIRECT(CONCATENATE("'",HLOOKUP(P$1,$B$21:$E$23,3,FALSE),"'!",$B$25,ROW($A10)+5))*About!$A$27</f>
        <v>1.9292229508697076E-5</v>
      </c>
      <c r="Q10" s="38" cm="1">
        <f t="array" aca="1" ref="Q10" ca="1">TREND($K10:$P10,$K$1:$P$1,Q$1)</f>
        <v>1.9549459235479612E-5</v>
      </c>
      <c r="R10" s="38" cm="1">
        <f t="array" aca="1" ref="R10" ca="1">TREND($K10:$P10,$K$1:$P$1,R$1)</f>
        <v>1.9806688962262274E-5</v>
      </c>
      <c r="S10" s="38" cm="1">
        <f t="array" aca="1" ref="S10" ca="1">TREND($K10:$P10,$K$1:$P$1,S$1)</f>
        <v>2.0063918689044937E-5</v>
      </c>
      <c r="T10" s="38" cm="1">
        <f t="array" aca="1" ref="T10" ca="1">TREND($K10:$P10,$K$1:$P$1,T$1)</f>
        <v>2.032114841582749E-5</v>
      </c>
      <c r="U10" s="38" cm="1">
        <f t="array" aca="1" ref="U10" ca="1">TREND($K10:$P10,$K$1:$P$1,U$1)</f>
        <v>2.0578378142610152E-5</v>
      </c>
      <c r="V10" s="38" cm="1">
        <f t="array" aca="1" ref="V10" ca="1">TREND($K10:$P10,$K$1:$P$1,V$1)</f>
        <v>2.0835607869392815E-5</v>
      </c>
      <c r="W10" s="38" cm="1">
        <f t="array" aca="1" ref="W10" ca="1">TREND($K10:$P10,$K$1:$P$1,W$1)</f>
        <v>2.1092837596175368E-5</v>
      </c>
      <c r="X10" s="38" cm="1">
        <f t="array" aca="1" ref="X10" ca="1">TREND($K10:$P10,$K$1:$P$1,X$1)</f>
        <v>2.135006732295803E-5</v>
      </c>
      <c r="Y10" s="38" cm="1">
        <f t="array" aca="1" ref="Y10" ca="1">TREND($K10:$P10,$K$1:$P$1,Y$1)</f>
        <v>2.1607297049740693E-5</v>
      </c>
      <c r="Z10" s="38" cm="1">
        <f t="array" aca="1" ref="Z10" ca="1">TREND($K10:$P10,$K$1:$P$1,Z$1)</f>
        <v>2.1864526776523246E-5</v>
      </c>
      <c r="AA10" s="38" cm="1">
        <f t="array" aca="1" ref="AA10" ca="1">TREND($K10:$P10,$K$1:$P$1,AA$1)</f>
        <v>2.2121756503305908E-5</v>
      </c>
      <c r="AB10" s="38" cm="1">
        <f t="array" aca="1" ref="AB10" ca="1">TREND($K10:$P10,$K$1:$P$1,AB$1)</f>
        <v>2.2378986230088571E-5</v>
      </c>
      <c r="AC10" s="38" cm="1">
        <f t="array" aca="1" ref="AC10" ca="1">TREND($K10:$P10,$K$1:$P$1,AC$1)</f>
        <v>2.2636215956871233E-5</v>
      </c>
      <c r="AD10" s="38" cm="1">
        <f t="array" aca="1" ref="AD10" ca="1">TREND($K10:$P10,$K$1:$P$1,AD$1)</f>
        <v>2.2893445683653786E-5</v>
      </c>
      <c r="AE10" s="38" cm="1">
        <f t="array" aca="1" ref="AE10" ca="1">TREND($K10:$P10,$K$1:$P$1,AE$1)</f>
        <v>2.3150675410436449E-5</v>
      </c>
      <c r="AF10" s="38" cm="1">
        <f t="array" aca="1" ref="AF10" ca="1">TREND($K10:$P10,$K$1:$P$1,AF$1)</f>
        <v>2.3407905137219111E-5</v>
      </c>
      <c r="AG10" s="38" cm="1">
        <f t="array" aca="1" ref="AG10" ca="1">TREND($K10:$P10,$K$1:$P$1,AG$1)</f>
        <v>2.3665134864001664E-5</v>
      </c>
      <c r="AH10" s="38" cm="1">
        <f t="array" aca="1" ref="AH10" ca="1">TREND($K10:$P10,$K$1:$P$1,AH$1)</f>
        <v>2.3922364590784327E-5</v>
      </c>
      <c r="AI10" s="38" cm="1">
        <f t="array" aca="1" ref="AI10" ca="1">TREND($K10:$P10,$K$1:$P$1,AI$1)</f>
        <v>2.4179594317566989E-5</v>
      </c>
      <c r="AJ10" s="38" cm="1">
        <f t="array" aca="1" ref="AJ10" ca="1">TREND($K10:$P10,$K$1:$P$1,AJ$1)</f>
        <v>2.4436824044349542E-5</v>
      </c>
    </row>
    <row r="11" spans="1:36">
      <c r="A11" t="s">
        <v>20</v>
      </c>
      <c r="B11" s="39" cm="1">
        <f t="array" aca="1" ref="B11" ca="1">INDIRECT(CONCATENATE("'",HLOOKUP(B$1,$B$21:$E$23,3,FALSE),"'!",$B$25,ROW($A11)+5))*About!$A$27</f>
        <v>1.4147634973044522E-5</v>
      </c>
      <c r="C11" s="38">
        <f t="shared" ca="1" si="3"/>
        <v>1.4469172131522806E-5</v>
      </c>
      <c r="D11" s="38">
        <f t="shared" ca="1" si="0"/>
        <v>1.4790709290001091E-5</v>
      </c>
      <c r="E11" s="38">
        <f t="shared" ca="1" si="0"/>
        <v>1.5112246448479375E-5</v>
      </c>
      <c r="F11" s="39" cm="1">
        <f t="array" aca="1" ref="F11" ca="1">INDIRECT(CONCATENATE("'",HLOOKUP(F$1,$B$21:$E$23,3,FALSE),"'!",$B$25,ROW($A11)+5))*About!$A$27</f>
        <v>1.5433783606957658E-5</v>
      </c>
      <c r="G11" s="38">
        <f t="shared" ca="1" si="4"/>
        <v>1.5948243060522915E-5</v>
      </c>
      <c r="H11" s="38">
        <f t="shared" ca="1" si="1"/>
        <v>1.6462702514088168E-5</v>
      </c>
      <c r="I11" s="38">
        <f t="shared" ca="1" si="1"/>
        <v>1.6977161967653425E-5</v>
      </c>
      <c r="J11" s="38">
        <f t="shared" ca="1" si="1"/>
        <v>1.7491621421218678E-5</v>
      </c>
      <c r="K11" s="39" cm="1">
        <f t="array" aca="1" ref="K11" ca="1">INDIRECT(CONCATENATE("'",HLOOKUP(K$1,$B$21:$E$23,3,FALSE),"'!",$B$25,ROW($A11)+5))*About!$A$27</f>
        <v>1.8006080874783934E-5</v>
      </c>
      <c r="L11" s="38">
        <f t="shared" ca="1" si="5"/>
        <v>1.8263310601566562E-5</v>
      </c>
      <c r="M11" s="38">
        <f t="shared" ca="1" si="2"/>
        <v>1.8520540328349191E-5</v>
      </c>
      <c r="N11" s="38">
        <f t="shared" ca="1" si="2"/>
        <v>1.8777770055131819E-5</v>
      </c>
      <c r="O11" s="38">
        <f t="shared" ca="1" si="2"/>
        <v>1.9034999781914447E-5</v>
      </c>
      <c r="P11" s="39" cm="1">
        <f t="array" aca="1" ref="P11" ca="1">INDIRECT(CONCATENATE("'",HLOOKUP(P$1,$B$21:$E$23,3,FALSE),"'!",$B$25,ROW($A11)+5))*About!$A$27</f>
        <v>1.9292229508697076E-5</v>
      </c>
      <c r="Q11" s="38" cm="1">
        <f t="array" aca="1" ref="Q11" ca="1">TREND($K11:$P11,$K$1:$P$1,Q$1)</f>
        <v>1.9549459235479612E-5</v>
      </c>
      <c r="R11" s="38" cm="1">
        <f t="array" aca="1" ref="R11" ca="1">TREND($K11:$P11,$K$1:$P$1,R$1)</f>
        <v>1.9806688962262274E-5</v>
      </c>
      <c r="S11" s="38" cm="1">
        <f t="array" aca="1" ref="S11" ca="1">TREND($K11:$P11,$K$1:$P$1,S$1)</f>
        <v>2.0063918689044937E-5</v>
      </c>
      <c r="T11" s="38" cm="1">
        <f t="array" aca="1" ref="T11" ca="1">TREND($K11:$P11,$K$1:$P$1,T$1)</f>
        <v>2.032114841582749E-5</v>
      </c>
      <c r="U11" s="38" cm="1">
        <f t="array" aca="1" ref="U11" ca="1">TREND($K11:$P11,$K$1:$P$1,U$1)</f>
        <v>2.0578378142610152E-5</v>
      </c>
      <c r="V11" s="38" cm="1">
        <f t="array" aca="1" ref="V11" ca="1">TREND($K11:$P11,$K$1:$P$1,V$1)</f>
        <v>2.0835607869392815E-5</v>
      </c>
      <c r="W11" s="38" cm="1">
        <f t="array" aca="1" ref="W11" ca="1">TREND($K11:$P11,$K$1:$P$1,W$1)</f>
        <v>2.1092837596175368E-5</v>
      </c>
      <c r="X11" s="38" cm="1">
        <f t="array" aca="1" ref="X11" ca="1">TREND($K11:$P11,$K$1:$P$1,X$1)</f>
        <v>2.135006732295803E-5</v>
      </c>
      <c r="Y11" s="38" cm="1">
        <f t="array" aca="1" ref="Y11" ca="1">TREND($K11:$P11,$K$1:$P$1,Y$1)</f>
        <v>2.1607297049740693E-5</v>
      </c>
      <c r="Z11" s="38" cm="1">
        <f t="array" aca="1" ref="Z11" ca="1">TREND($K11:$P11,$K$1:$P$1,Z$1)</f>
        <v>2.1864526776523246E-5</v>
      </c>
      <c r="AA11" s="38" cm="1">
        <f t="array" aca="1" ref="AA11" ca="1">TREND($K11:$P11,$K$1:$P$1,AA$1)</f>
        <v>2.2121756503305908E-5</v>
      </c>
      <c r="AB11" s="38" cm="1">
        <f t="array" aca="1" ref="AB11" ca="1">TREND($K11:$P11,$K$1:$P$1,AB$1)</f>
        <v>2.2378986230088571E-5</v>
      </c>
      <c r="AC11" s="38" cm="1">
        <f t="array" aca="1" ref="AC11" ca="1">TREND($K11:$P11,$K$1:$P$1,AC$1)</f>
        <v>2.2636215956871233E-5</v>
      </c>
      <c r="AD11" s="38" cm="1">
        <f t="array" aca="1" ref="AD11" ca="1">TREND($K11:$P11,$K$1:$P$1,AD$1)</f>
        <v>2.2893445683653786E-5</v>
      </c>
      <c r="AE11" s="38" cm="1">
        <f t="array" aca="1" ref="AE11" ca="1">TREND($K11:$P11,$K$1:$P$1,AE$1)</f>
        <v>2.3150675410436449E-5</v>
      </c>
      <c r="AF11" s="38" cm="1">
        <f t="array" aca="1" ref="AF11" ca="1">TREND($K11:$P11,$K$1:$P$1,AF$1)</f>
        <v>2.3407905137219111E-5</v>
      </c>
      <c r="AG11" s="38" cm="1">
        <f t="array" aca="1" ref="AG11" ca="1">TREND($K11:$P11,$K$1:$P$1,AG$1)</f>
        <v>2.3665134864001664E-5</v>
      </c>
      <c r="AH11" s="38" cm="1">
        <f t="array" aca="1" ref="AH11" ca="1">TREND($K11:$P11,$K$1:$P$1,AH$1)</f>
        <v>2.3922364590784327E-5</v>
      </c>
      <c r="AI11" s="38" cm="1">
        <f t="array" aca="1" ref="AI11" ca="1">TREND($K11:$P11,$K$1:$P$1,AI$1)</f>
        <v>2.4179594317566989E-5</v>
      </c>
      <c r="AJ11" s="38" cm="1">
        <f t="array" aca="1" ref="AJ11" ca="1">TREND($K11:$P11,$K$1:$P$1,AJ$1)</f>
        <v>2.4436824044349542E-5</v>
      </c>
    </row>
    <row r="12" spans="1:36">
      <c r="A12" t="s">
        <v>111</v>
      </c>
      <c r="B12" s="40">
        <f ca="1">SUM(INDIRECT(CONCATENATE("'",HLOOKUP(B$1,$B$21:$E$23,3,FALSE),"'!",$B$25,ROW($A12)+5,":",$B$25,ROW($A12)+6)))*About!$A$27</f>
        <v>6.7008343826874503E-5</v>
      </c>
      <c r="C12" s="38">
        <f t="shared" ca="1" si="3"/>
        <v>6.8423107324178955E-5</v>
      </c>
      <c r="D12" s="38">
        <f t="shared" ca="1" si="0"/>
        <v>6.983787082148342E-5</v>
      </c>
      <c r="E12" s="38">
        <f t="shared" ca="1" si="0"/>
        <v>7.1252634318787872E-5</v>
      </c>
      <c r="F12" s="40">
        <f ca="1">SUM(INDIRECT(CONCATENATE("'",HLOOKUP(F$1,$B$21:$E$23,3,FALSE),"'!",$B$25,ROW($A12)+5,":",$B$25,ROW($A12)+6)))*About!$A$27</f>
        <v>7.2667397816092324E-5</v>
      </c>
      <c r="G12" s="38">
        <f t="shared" ca="1" si="4"/>
        <v>7.3824931586614141E-5</v>
      </c>
      <c r="H12" s="38">
        <f t="shared" ca="1" si="1"/>
        <v>7.4982465357135958E-5</v>
      </c>
      <c r="I12" s="38">
        <f t="shared" ca="1" si="1"/>
        <v>7.6139999127657789E-5</v>
      </c>
      <c r="J12" s="38">
        <f t="shared" ca="1" si="1"/>
        <v>7.7297532898179606E-5</v>
      </c>
      <c r="K12" s="40">
        <f ca="1">SUM(INDIRECT(CONCATENATE("'",HLOOKUP(K$1,$B$21:$E$23,3,FALSE),"'!",$B$25,ROW($A12)+5,":",$B$25,ROW($A12)+6)))*About!$A$27</f>
        <v>7.8455066668701423E-5</v>
      </c>
      <c r="L12" s="38">
        <f t="shared" ca="1" si="5"/>
        <v>7.9869830166005875E-5</v>
      </c>
      <c r="M12" s="38">
        <f t="shared" ca="1" si="2"/>
        <v>8.1284593663310327E-5</v>
      </c>
      <c r="N12" s="38">
        <f t="shared" ca="1" si="2"/>
        <v>8.2699357160614793E-5</v>
      </c>
      <c r="O12" s="38">
        <f t="shared" ca="1" si="2"/>
        <v>8.4114120657919245E-5</v>
      </c>
      <c r="P12" s="40">
        <f ca="1">SUM(INDIRECT(CONCATENATE("'",HLOOKUP(P$1,$B$21:$E$23,3,FALSE),"'!",$B$25,ROW($A12)+5,":",$B$25,ROW($A12)+6)))*About!$A$27</f>
        <v>8.5528884155223697E-5</v>
      </c>
      <c r="Q12" s="38" cm="1">
        <f t="array" aca="1" ref="Q12" ca="1">TREND($K12:$P12,$K$1:$P$1,Q$1)</f>
        <v>8.6943647652528312E-5</v>
      </c>
      <c r="R12" s="38" cm="1">
        <f t="array" aca="1" ref="R12" ca="1">TREND($K12:$P12,$K$1:$P$1,R$1)</f>
        <v>8.8358411149832682E-5</v>
      </c>
      <c r="S12" s="38" cm="1">
        <f t="array" aca="1" ref="S12" ca="1">TREND($K12:$P12,$K$1:$P$1,S$1)</f>
        <v>8.9773174647137053E-5</v>
      </c>
      <c r="T12" s="38" cm="1">
        <f t="array" aca="1" ref="T12" ca="1">TREND($K12:$P12,$K$1:$P$1,T$1)</f>
        <v>9.1187938144441424E-5</v>
      </c>
      <c r="U12" s="38" cm="1">
        <f t="array" aca="1" ref="U12" ca="1">TREND($K12:$P12,$K$1:$P$1,U$1)</f>
        <v>9.2602701641745794E-5</v>
      </c>
      <c r="V12" s="38" cm="1">
        <f t="array" aca="1" ref="V12" ca="1">TREND($K12:$P12,$K$1:$P$1,V$1)</f>
        <v>9.4017465139050599E-5</v>
      </c>
      <c r="W12" s="38" cm="1">
        <f t="array" aca="1" ref="W12" ca="1">TREND($K12:$P12,$K$1:$P$1,W$1)</f>
        <v>9.543222863635497E-5</v>
      </c>
      <c r="X12" s="38" cm="1">
        <f t="array" aca="1" ref="X12" ca="1">TREND($K12:$P12,$K$1:$P$1,X$1)</f>
        <v>9.684699213365934E-5</v>
      </c>
      <c r="Y12" s="38" cm="1">
        <f t="array" aca="1" ref="Y12" ca="1">TREND($K12:$P12,$K$1:$P$1,Y$1)</f>
        <v>9.8261755630963711E-5</v>
      </c>
      <c r="Z12" s="38" cm="1">
        <f t="array" aca="1" ref="Z12" ca="1">TREND($K12:$P12,$K$1:$P$1,Z$1)</f>
        <v>9.9676519128268082E-5</v>
      </c>
      <c r="AA12" s="38" cm="1">
        <f t="array" aca="1" ref="AA12" ca="1">TREND($K12:$P12,$K$1:$P$1,AA$1)</f>
        <v>1.0109128262557289E-4</v>
      </c>
      <c r="AB12" s="38" cm="1">
        <f t="array" aca="1" ref="AB12" ca="1">TREND($K12:$P12,$K$1:$P$1,AB$1)</f>
        <v>1.0250604612287726E-4</v>
      </c>
      <c r="AC12" s="38" cm="1">
        <f t="array" aca="1" ref="AC12" ca="1">TREND($K12:$P12,$K$1:$P$1,AC$1)</f>
        <v>1.0392080962018163E-4</v>
      </c>
      <c r="AD12" s="38" cm="1">
        <f t="array" aca="1" ref="AD12" ca="1">TREND($K12:$P12,$K$1:$P$1,AD$1)</f>
        <v>1.05335573117486E-4</v>
      </c>
      <c r="AE12" s="38" cm="1">
        <f t="array" aca="1" ref="AE12" ca="1">TREND($K12:$P12,$K$1:$P$1,AE$1)</f>
        <v>1.0675033661479037E-4</v>
      </c>
      <c r="AF12" s="38" cm="1">
        <f t="array" aca="1" ref="AF12" ca="1">TREND($K12:$P12,$K$1:$P$1,AF$1)</f>
        <v>1.0816510011209517E-4</v>
      </c>
      <c r="AG12" s="38" cm="1">
        <f t="array" aca="1" ref="AG12" ca="1">TREND($K12:$P12,$K$1:$P$1,AG$1)</f>
        <v>1.0957986360939954E-4</v>
      </c>
      <c r="AH12" s="38" cm="1">
        <f t="array" aca="1" ref="AH12" ca="1">TREND($K12:$P12,$K$1:$P$1,AH$1)</f>
        <v>1.1099462710670392E-4</v>
      </c>
      <c r="AI12" s="38" cm="1">
        <f t="array" aca="1" ref="AI12" ca="1">TREND($K12:$P12,$K$1:$P$1,AI$1)</f>
        <v>1.1240939060400829E-4</v>
      </c>
      <c r="AJ12" s="38" cm="1">
        <f t="array" aca="1" ref="AJ12" ca="1">TREND($K12:$P12,$K$1:$P$1,AJ$1)</f>
        <v>1.1382415410131266E-4</v>
      </c>
    </row>
    <row r="16" spans="1:36">
      <c r="A16" s="22" t="s">
        <v>124</v>
      </c>
      <c r="B16" s="23"/>
      <c r="C16" s="23"/>
      <c r="D16" s="23"/>
    </row>
    <row r="17" spans="1:5">
      <c r="A17" t="s">
        <v>112</v>
      </c>
      <c r="B17" t="str" cm="1">
        <f t="array" aca="1" ref="B17" ca="1">MID(CELL("filename",A17),FIND("]",CELL("filename",A17))+1,255)</f>
        <v>HOIpTP-industry-SO2</v>
      </c>
    </row>
    <row r="18" spans="1:5">
      <c r="A18" t="s">
        <v>113</v>
      </c>
      <c r="B18" t="str">
        <f ca="1">RIGHT(B17,LEN(B17)-7)</f>
        <v>industry-SO2</v>
      </c>
    </row>
    <row r="19" spans="1:5">
      <c r="A19" t="s">
        <v>114</v>
      </c>
      <c r="B19" t="str">
        <f ca="1">LEFT(B18,FIND("-",B18)-1)</f>
        <v>industry</v>
      </c>
    </row>
    <row r="20" spans="1:5">
      <c r="A20" t="s">
        <v>121</v>
      </c>
      <c r="B20" t="str">
        <f ca="1">VLOOKUP($B$19,Mappings!$A$22:$B$26,COLUMN(Mappings!$B$21),FALSE)</f>
        <v>industrial point sources</v>
      </c>
    </row>
    <row r="21" spans="1:5">
      <c r="A21" s="28"/>
      <c r="B21" s="29">
        <v>2016</v>
      </c>
      <c r="C21" s="29">
        <v>2020</v>
      </c>
      <c r="D21" s="29">
        <v>2025</v>
      </c>
      <c r="E21" s="30">
        <v>2030</v>
      </c>
    </row>
    <row r="22" spans="1:5">
      <c r="A22" s="31" t="s">
        <v>129</v>
      </c>
      <c r="B22" s="32">
        <f ca="1">VLOOKUP($B$20,Mappings!$A$3:$E$19,COLUMN(Mappings!B$2),FALSE)</f>
        <v>12</v>
      </c>
      <c r="C22" s="32">
        <f ca="1">VLOOKUP($B$20,Mappings!$A$3:$E$19,COLUMN(Mappings!C$2),FALSE)</f>
        <v>29</v>
      </c>
      <c r="D22" s="32">
        <f ca="1">VLOOKUP($B$20,Mappings!$A$3:$E$19,COLUMN(Mappings!D$2),FALSE)</f>
        <v>46</v>
      </c>
      <c r="E22" s="33">
        <f ca="1">VLOOKUP($B$20,Mappings!$A$3:$E$19,COLUMN(Mappings!E$2),FALSE)</f>
        <v>63</v>
      </c>
    </row>
    <row r="23" spans="1:5">
      <c r="A23" s="34" t="s">
        <v>112</v>
      </c>
      <c r="B23" s="35" t="str">
        <f ca="1">CONCATENATE("Table ",B22)</f>
        <v>Table 12</v>
      </c>
      <c r="C23" s="35" t="str">
        <f ca="1">CONCATENATE("Table ",C22)</f>
        <v>Table 29</v>
      </c>
      <c r="D23" s="35" t="str">
        <f ca="1">CONCATENATE("Table ",D22)</f>
        <v>Table 46</v>
      </c>
      <c r="E23" s="36" t="str">
        <f ca="1">CONCATENATE("Table ",E22)</f>
        <v>Table 63</v>
      </c>
    </row>
    <row r="24" spans="1:5">
      <c r="A24" t="s">
        <v>115</v>
      </c>
      <c r="B24" t="str">
        <f ca="1">REPLACE(B18,1,FIND("-",B18),"")</f>
        <v>SO2</v>
      </c>
    </row>
    <row r="25" spans="1:5">
      <c r="A25" t="s">
        <v>123</v>
      </c>
      <c r="B25" s="2" t="str">
        <f ca="1">VLOOKUP($B$24,Mappings!$A$29:$B$31,COLUMN(Mappings!$B$29),FALSE)</f>
        <v>C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92EC1-04D2-4053-8674-0DBD4D41DFB5}">
  <sheetPr>
    <tabColor theme="4" tint="-0.249977111117893"/>
  </sheetPr>
  <dimension ref="A1:AJ25"/>
  <sheetViews>
    <sheetView workbookViewId="0"/>
  </sheetViews>
  <sheetFormatPr baseColWidth="10" defaultColWidth="8.83203125" defaultRowHeight="15"/>
  <cols>
    <col min="1" max="1" width="33.83203125" customWidth="1"/>
  </cols>
  <sheetData>
    <row r="1" spans="1:36" s="1" customFormat="1" ht="16">
      <c r="A1" s="27" t="s">
        <v>128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t="s">
        <v>7</v>
      </c>
      <c r="B2" s="37" cm="1">
        <f t="array" aca="1" ref="B2" ca="1">INDIRECT(CONCATENATE("'",HLOOKUP(B$1,$B$21:$E$23,3,FALSE),"'!",$B$25,ROW($A2)+3))*About!$A$27</f>
        <v>1.1446722841826931E-5</v>
      </c>
      <c r="C2" s="38">
        <f ca="1">$B2+($F2-$B2)*(C$1-$B$1)/($F$1-$B$1)</f>
        <v>1.1543183989370415E-5</v>
      </c>
      <c r="D2" s="38">
        <f t="shared" ref="D2:E12" ca="1" si="0">$B2+($F2-$B2)*(D$1-$B$1)/($F$1-$B$1)</f>
        <v>1.1639645136913902E-5</v>
      </c>
      <c r="E2" s="38">
        <f t="shared" ca="1" si="0"/>
        <v>1.1736106284457388E-5</v>
      </c>
      <c r="F2" s="37" cm="1">
        <f t="array" aca="1" ref="F2" ca="1">INDIRECT(CONCATENATE("'",HLOOKUP(F$1,$B$21:$E$23,3,FALSE),"'!",$B$25,ROW($A2)+3))*About!$A$27</f>
        <v>1.1832567432000873E-5</v>
      </c>
      <c r="G2" s="38">
        <f ca="1">$F2+($K2-$F2)*(G$1-$F$1)/($K$1-$F$1)</f>
        <v>1.198690526807045E-5</v>
      </c>
      <c r="H2" s="38">
        <f t="shared" ref="H2:J12" ca="1" si="1">$F2+($K2-$F2)*(H$1-$F$1)/($K$1-$F$1)</f>
        <v>1.2141243104140025E-5</v>
      </c>
      <c r="I2" s="38">
        <f t="shared" ca="1" si="1"/>
        <v>1.2295580940209602E-5</v>
      </c>
      <c r="J2" s="38">
        <f t="shared" ca="1" si="1"/>
        <v>1.2449918776279177E-5</v>
      </c>
      <c r="K2" s="37" cm="1">
        <f t="array" aca="1" ref="K2" ca="1">INDIRECT(CONCATENATE("'",HLOOKUP(K$1,$B$21:$E$23,3,FALSE),"'!",$B$25,ROW($A2)+3))*About!$A$27</f>
        <v>1.2604256612348754E-5</v>
      </c>
      <c r="L2" s="38">
        <f ca="1">$K2+($P2-$K2)*(L$1-$K$1)/($P$1-$K$1)</f>
        <v>1.265570255770528E-5</v>
      </c>
      <c r="M2" s="38">
        <f t="shared" ref="M2:O12" ca="1" si="2">$K2+($P2-$K2)*(M$1-$K$1)/($P$1-$K$1)</f>
        <v>1.2707148503061806E-5</v>
      </c>
      <c r="N2" s="38">
        <f t="shared" ca="1" si="2"/>
        <v>1.2758594448418331E-5</v>
      </c>
      <c r="O2" s="38">
        <f t="shared" ca="1" si="2"/>
        <v>1.2810040393774857E-5</v>
      </c>
      <c r="P2" s="37" cm="1">
        <f t="array" aca="1" ref="P2" ca="1">INDIRECT(CONCATENATE("'",HLOOKUP(P$1,$B$21:$E$23,3,FALSE),"'!",$B$25,ROW($A2)+3))*About!$A$27</f>
        <v>1.2861486339131383E-5</v>
      </c>
      <c r="Q2" s="38" cm="1">
        <f t="array" aca="1" ref="Q2" ca="1">TREND($K2:$P2,$K$1:$P$1,Q$1)</f>
        <v>1.2912932284487905E-5</v>
      </c>
      <c r="R2" s="38" cm="1">
        <f t="array" aca="1" ref="R2" ca="1">TREND($K2:$P2,$K$1:$P$1,R$1)</f>
        <v>1.2964378229844437E-5</v>
      </c>
      <c r="S2" s="38" cm="1">
        <f t="array" aca="1" ref="S2" ca="1">TREND($K2:$P2,$K$1:$P$1,S$1)</f>
        <v>1.3015824175200956E-5</v>
      </c>
      <c r="T2" s="38" cm="1">
        <f t="array" aca="1" ref="T2" ca="1">TREND($K2:$P2,$K$1:$P$1,T$1)</f>
        <v>1.3067270120557489E-5</v>
      </c>
      <c r="U2" s="38" cm="1">
        <f t="array" aca="1" ref="U2" ca="1">TREND($K2:$P2,$K$1:$P$1,U$1)</f>
        <v>1.3118716065914007E-5</v>
      </c>
      <c r="V2" s="38" cm="1">
        <f t="array" aca="1" ref="V2" ca="1">TREND($K2:$P2,$K$1:$P$1,V$1)</f>
        <v>1.317016201127054E-5</v>
      </c>
      <c r="W2" s="38" cm="1">
        <f t="array" aca="1" ref="W2" ca="1">TREND($K2:$P2,$K$1:$P$1,W$1)</f>
        <v>1.3221607956627059E-5</v>
      </c>
      <c r="X2" s="38" cm="1">
        <f t="array" aca="1" ref="X2" ca="1">TREND($K2:$P2,$K$1:$P$1,X$1)</f>
        <v>1.3273053901983591E-5</v>
      </c>
      <c r="Y2" s="38" cm="1">
        <f t="array" aca="1" ref="Y2" ca="1">TREND($K2:$P2,$K$1:$P$1,Y$1)</f>
        <v>1.332449984734011E-5</v>
      </c>
      <c r="Z2" s="38" cm="1">
        <f t="array" aca="1" ref="Z2" ca="1">TREND($K2:$P2,$K$1:$P$1,Z$1)</f>
        <v>1.3375945792696642E-5</v>
      </c>
      <c r="AA2" s="38" cm="1">
        <f t="array" aca="1" ref="AA2" ca="1">TREND($K2:$P2,$K$1:$P$1,AA$1)</f>
        <v>1.3427391738053161E-5</v>
      </c>
      <c r="AB2" s="38" cm="1">
        <f t="array" aca="1" ref="AB2" ca="1">TREND($K2:$P2,$K$1:$P$1,AB$1)</f>
        <v>1.3478837683409694E-5</v>
      </c>
      <c r="AC2" s="38" cm="1">
        <f t="array" aca="1" ref="AC2" ca="1">TREND($K2:$P2,$K$1:$P$1,AC$1)</f>
        <v>1.3530283628766213E-5</v>
      </c>
      <c r="AD2" s="38" cm="1">
        <f t="array" aca="1" ref="AD2" ca="1">TREND($K2:$P2,$K$1:$P$1,AD$1)</f>
        <v>1.3581729574122745E-5</v>
      </c>
      <c r="AE2" s="38" cm="1">
        <f t="array" aca="1" ref="AE2" ca="1">TREND($K2:$P2,$K$1:$P$1,AE$1)</f>
        <v>1.3633175519479264E-5</v>
      </c>
      <c r="AF2" s="38" cm="1">
        <f t="array" aca="1" ref="AF2" ca="1">TREND($K2:$P2,$K$1:$P$1,AF$1)</f>
        <v>1.3684621464835796E-5</v>
      </c>
      <c r="AG2" s="38" cm="1">
        <f t="array" aca="1" ref="AG2" ca="1">TREND($K2:$P2,$K$1:$P$1,AG$1)</f>
        <v>1.3736067410192315E-5</v>
      </c>
      <c r="AH2" s="38" cm="1">
        <f t="array" aca="1" ref="AH2" ca="1">TREND($K2:$P2,$K$1:$P$1,AH$1)</f>
        <v>1.3787513355548848E-5</v>
      </c>
      <c r="AI2" s="38" cm="1">
        <f t="array" aca="1" ref="AI2" ca="1">TREND($K2:$P2,$K$1:$P$1,AI$1)</f>
        <v>1.383895930090538E-5</v>
      </c>
      <c r="AJ2" s="38" cm="1">
        <f t="array" aca="1" ref="AJ2" ca="1">TREND($K2:$P2,$K$1:$P$1,AJ$1)</f>
        <v>1.3890405246261899E-5</v>
      </c>
    </row>
    <row r="3" spans="1:36">
      <c r="A3" t="s">
        <v>13</v>
      </c>
      <c r="B3" s="39" cm="1">
        <f t="array" aca="1" ref="B3" ca="1">INDIRECT(CONCATENATE("'",HLOOKUP(B$1,$B$21:$E$23,3,FALSE),"'!",$B$25,ROW($A3)+5))*About!$A$27</f>
        <v>6.3021283061743771E-6</v>
      </c>
      <c r="C3" s="38">
        <f t="shared" ref="C3:C12" ca="1" si="3">$B3+($F3-$B3)*(C$1-$B$1)/($F$1-$B$1)</f>
        <v>6.3342820220222057E-6</v>
      </c>
      <c r="D3" s="38">
        <f t="shared" ca="1" si="0"/>
        <v>6.3664357378700342E-6</v>
      </c>
      <c r="E3" s="38">
        <f t="shared" ca="1" si="0"/>
        <v>6.3985894537178627E-6</v>
      </c>
      <c r="F3" s="39" cm="1">
        <f t="array" aca="1" ref="F3" ca="1">INDIRECT(CONCATENATE("'",HLOOKUP(F$1,$B$21:$E$23,3,FALSE),"'!",$B$25,ROW($A3)+5))*About!$A$27</f>
        <v>6.4307431695656913E-6</v>
      </c>
      <c r="G3" s="38">
        <f t="shared" ref="G3:G12" ca="1" si="4">$F3+($K3-$F3)*(G$1-$F$1)/($K$1-$F$1)</f>
        <v>6.4821891149222169E-6</v>
      </c>
      <c r="H3" s="38">
        <f t="shared" ca="1" si="1"/>
        <v>6.5336350602787426E-6</v>
      </c>
      <c r="I3" s="38">
        <f t="shared" ca="1" si="1"/>
        <v>6.5850810056352674E-6</v>
      </c>
      <c r="J3" s="38">
        <f t="shared" ca="1" si="1"/>
        <v>6.636526950991793E-6</v>
      </c>
      <c r="K3" s="39" cm="1">
        <f t="array" aca="1" ref="K3" ca="1">INDIRECT(CONCATENATE("'",HLOOKUP(K$1,$B$21:$E$23,3,FALSE),"'!",$B$25,ROW($A3)+5))*About!$A$27</f>
        <v>6.6879728963483187E-6</v>
      </c>
      <c r="L3" s="38">
        <f t="shared" ref="L3:L12" ca="1" si="5">$K3+($P3-$K3)*(L$1-$K$1)/($P$1-$K$1)</f>
        <v>6.7136958690265815E-6</v>
      </c>
      <c r="M3" s="38">
        <f t="shared" ca="1" si="2"/>
        <v>6.7394188417048443E-6</v>
      </c>
      <c r="N3" s="38">
        <f t="shared" ca="1" si="2"/>
        <v>6.7651418143831072E-6</v>
      </c>
      <c r="O3" s="38">
        <f t="shared" ca="1" si="2"/>
        <v>6.79086478706137E-6</v>
      </c>
      <c r="P3" s="39" cm="1">
        <f t="array" aca="1" ref="P3" ca="1">INDIRECT(CONCATENATE("'",HLOOKUP(P$1,$B$21:$E$23,3,FALSE),"'!",$B$25,ROW($A3)+5))*About!$A$27</f>
        <v>6.8165877597396328E-6</v>
      </c>
      <c r="Q3" s="38" cm="1">
        <f t="array" aca="1" ref="Q3" ca="1">TREND($K3:$P3,$K$1:$P$1,Q$1)</f>
        <v>6.8423107324178914E-6</v>
      </c>
      <c r="R3" s="38" cm="1">
        <f t="array" aca="1" ref="R3" ca="1">TREND($K3:$P3,$K$1:$P$1,R$1)</f>
        <v>6.8680337050961576E-6</v>
      </c>
      <c r="S3" s="38" cm="1">
        <f t="array" aca="1" ref="S3" ca="1">TREND($K3:$P3,$K$1:$P$1,S$1)</f>
        <v>6.8937566777744171E-6</v>
      </c>
      <c r="T3" s="38" cm="1">
        <f t="array" aca="1" ref="T3" ca="1">TREND($K3:$P3,$K$1:$P$1,T$1)</f>
        <v>6.9194796504526833E-6</v>
      </c>
      <c r="U3" s="38" cm="1">
        <f t="array" aca="1" ref="U3" ca="1">TREND($K3:$P3,$K$1:$P$1,U$1)</f>
        <v>6.9452026231309427E-6</v>
      </c>
      <c r="V3" s="38" cm="1">
        <f t="array" aca="1" ref="V3" ca="1">TREND($K3:$P3,$K$1:$P$1,V$1)</f>
        <v>6.9709255958092089E-6</v>
      </c>
      <c r="W3" s="38" cm="1">
        <f t="array" aca="1" ref="W3" ca="1">TREND($K3:$P3,$K$1:$P$1,W$1)</f>
        <v>6.9966485684874684E-6</v>
      </c>
      <c r="X3" s="38" cm="1">
        <f t="array" aca="1" ref="X3" ca="1">TREND($K3:$P3,$K$1:$P$1,X$1)</f>
        <v>7.0223715411657346E-6</v>
      </c>
      <c r="Y3" s="38" cm="1">
        <f t="array" aca="1" ref="Y3" ca="1">TREND($K3:$P3,$K$1:$P$1,Y$1)</f>
        <v>7.048094513843994E-6</v>
      </c>
      <c r="Z3" s="38" cm="1">
        <f t="array" aca="1" ref="Z3" ca="1">TREND($K3:$P3,$K$1:$P$1,Z$1)</f>
        <v>7.0738174865222602E-6</v>
      </c>
      <c r="AA3" s="38" cm="1">
        <f t="array" aca="1" ref="AA3" ca="1">TREND($K3:$P3,$K$1:$P$1,AA$1)</f>
        <v>7.0995404592005197E-6</v>
      </c>
      <c r="AB3" s="38" cm="1">
        <f t="array" aca="1" ref="AB3" ca="1">TREND($K3:$P3,$K$1:$P$1,AB$1)</f>
        <v>7.1252634318787859E-6</v>
      </c>
      <c r="AC3" s="38" cm="1">
        <f t="array" aca="1" ref="AC3" ca="1">TREND($K3:$P3,$K$1:$P$1,AC$1)</f>
        <v>7.1509864045570453E-6</v>
      </c>
      <c r="AD3" s="38" cm="1">
        <f t="array" aca="1" ref="AD3" ca="1">TREND($K3:$P3,$K$1:$P$1,AD$1)</f>
        <v>7.1767093772353115E-6</v>
      </c>
      <c r="AE3" s="38" cm="1">
        <f t="array" aca="1" ref="AE3" ca="1">TREND($K3:$P3,$K$1:$P$1,AE$1)</f>
        <v>7.202432349913571E-6</v>
      </c>
      <c r="AF3" s="38" cm="1">
        <f t="array" aca="1" ref="AF3" ca="1">TREND($K3:$P3,$K$1:$P$1,AF$1)</f>
        <v>7.2281553225918372E-6</v>
      </c>
      <c r="AG3" s="38" cm="1">
        <f t="array" aca="1" ref="AG3" ca="1">TREND($K3:$P3,$K$1:$P$1,AG$1)</f>
        <v>7.2538782952700966E-6</v>
      </c>
      <c r="AH3" s="38" cm="1">
        <f t="array" aca="1" ref="AH3" ca="1">TREND($K3:$P3,$K$1:$P$1,AH$1)</f>
        <v>7.2796012679483628E-6</v>
      </c>
      <c r="AI3" s="38" cm="1">
        <f t="array" aca="1" ref="AI3" ca="1">TREND($K3:$P3,$K$1:$P$1,AI$1)</f>
        <v>7.3053242406266291E-6</v>
      </c>
      <c r="AJ3" s="38" cm="1">
        <f t="array" aca="1" ref="AJ3" ca="1">TREND($K3:$P3,$K$1:$P$1,AJ$1)</f>
        <v>7.3310472133048885E-6</v>
      </c>
    </row>
    <row r="4" spans="1:36">
      <c r="A4" t="s">
        <v>14</v>
      </c>
      <c r="B4" s="39" cm="1">
        <f t="array" aca="1" ref="B4" ca="1">INDIRECT(CONCATENATE("'",HLOOKUP(B$1,$B$21:$E$23,3,FALSE),"'!",$B$25,ROW($A4)+5))*About!$A$27</f>
        <v>1.6719932240870796E-5</v>
      </c>
      <c r="C4" s="38">
        <f t="shared" ca="1" si="3"/>
        <v>1.6719932240870796E-5</v>
      </c>
      <c r="D4" s="38">
        <f t="shared" ca="1" si="0"/>
        <v>1.6719932240870796E-5</v>
      </c>
      <c r="E4" s="38">
        <f t="shared" ca="1" si="0"/>
        <v>1.6719932240870796E-5</v>
      </c>
      <c r="F4" s="39" cm="1">
        <f t="array" aca="1" ref="F4" ca="1">INDIRECT(CONCATENATE("'",HLOOKUP(F$1,$B$21:$E$23,3,FALSE),"'!",$B$25,ROW($A4)+5))*About!$A$27</f>
        <v>1.6719932240870796E-5</v>
      </c>
      <c r="G4" s="38">
        <f t="shared" ca="1" si="4"/>
        <v>1.6719932240870796E-5</v>
      </c>
      <c r="H4" s="38">
        <f t="shared" ca="1" si="1"/>
        <v>1.6719932240870796E-5</v>
      </c>
      <c r="I4" s="38">
        <f t="shared" ca="1" si="1"/>
        <v>1.6719932240870796E-5</v>
      </c>
      <c r="J4" s="38">
        <f t="shared" ca="1" si="1"/>
        <v>1.6719932240870796E-5</v>
      </c>
      <c r="K4" s="39" cm="1">
        <f t="array" aca="1" ref="K4" ca="1">INDIRECT(CONCATENATE("'",HLOOKUP(K$1,$B$21:$E$23,3,FALSE),"'!",$B$25,ROW($A4)+5))*About!$A$27</f>
        <v>1.6719932240870796E-5</v>
      </c>
      <c r="L4" s="38">
        <f t="shared" ca="1" si="5"/>
        <v>1.6977161967653425E-5</v>
      </c>
      <c r="M4" s="38">
        <f t="shared" ca="1" si="2"/>
        <v>1.7234391694436053E-5</v>
      </c>
      <c r="N4" s="38">
        <f t="shared" ca="1" si="2"/>
        <v>1.7491621421218678E-5</v>
      </c>
      <c r="O4" s="38">
        <f t="shared" ca="1" si="2"/>
        <v>1.7748851148001306E-5</v>
      </c>
      <c r="P4" s="39" cm="1">
        <f t="array" aca="1" ref="P4" ca="1">INDIRECT(CONCATENATE("'",HLOOKUP(P$1,$B$21:$E$23,3,FALSE),"'!",$B$25,ROW($A4)+5))*About!$A$27</f>
        <v>1.8006080874783934E-5</v>
      </c>
      <c r="Q4" s="38" cm="1">
        <f t="array" aca="1" ref="Q4" ca="1">TREND($K4:$P4,$K$1:$P$1,Q$1)</f>
        <v>1.8263310601566518E-5</v>
      </c>
      <c r="R4" s="38" cm="1">
        <f t="array" aca="1" ref="R4" ca="1">TREND($K4:$P4,$K$1:$P$1,R$1)</f>
        <v>1.8520540328349181E-5</v>
      </c>
      <c r="S4" s="38" cm="1">
        <f t="array" aca="1" ref="S4" ca="1">TREND($K4:$P4,$K$1:$P$1,S$1)</f>
        <v>1.8777770055131843E-5</v>
      </c>
      <c r="T4" s="38" cm="1">
        <f t="array" aca="1" ref="T4" ca="1">TREND($K4:$P4,$K$1:$P$1,T$1)</f>
        <v>1.9034999781914396E-5</v>
      </c>
      <c r="U4" s="38" cm="1">
        <f t="array" aca="1" ref="U4" ca="1">TREND($K4:$P4,$K$1:$P$1,U$1)</f>
        <v>1.9292229508697059E-5</v>
      </c>
      <c r="V4" s="38" cm="1">
        <f t="array" aca="1" ref="V4" ca="1">TREND($K4:$P4,$K$1:$P$1,V$1)</f>
        <v>1.9549459235479721E-5</v>
      </c>
      <c r="W4" s="38" cm="1">
        <f t="array" aca="1" ref="W4" ca="1">TREND($K4:$P4,$K$1:$P$1,W$1)</f>
        <v>1.9806688962262383E-5</v>
      </c>
      <c r="X4" s="38" cm="1">
        <f t="array" aca="1" ref="X4" ca="1">TREND($K4:$P4,$K$1:$P$1,X$1)</f>
        <v>2.0063918689044937E-5</v>
      </c>
      <c r="Y4" s="38" cm="1">
        <f t="array" aca="1" ref="Y4" ca="1">TREND($K4:$P4,$K$1:$P$1,Y$1)</f>
        <v>2.0321148415827599E-5</v>
      </c>
      <c r="Z4" s="38" cm="1">
        <f t="array" aca="1" ref="Z4" ca="1">TREND($K4:$P4,$K$1:$P$1,Z$1)</f>
        <v>2.0578378142610261E-5</v>
      </c>
      <c r="AA4" s="38" cm="1">
        <f t="array" aca="1" ref="AA4" ca="1">TREND($K4:$P4,$K$1:$P$1,AA$1)</f>
        <v>2.0835607869392815E-5</v>
      </c>
      <c r="AB4" s="38" cm="1">
        <f t="array" aca="1" ref="AB4" ca="1">TREND($K4:$P4,$K$1:$P$1,AB$1)</f>
        <v>2.1092837596175477E-5</v>
      </c>
      <c r="AC4" s="38" cm="1">
        <f t="array" aca="1" ref="AC4" ca="1">TREND($K4:$P4,$K$1:$P$1,AC$1)</f>
        <v>2.1350067322958139E-5</v>
      </c>
      <c r="AD4" s="38" cm="1">
        <f t="array" aca="1" ref="AD4" ca="1">TREND($K4:$P4,$K$1:$P$1,AD$1)</f>
        <v>2.1607297049740693E-5</v>
      </c>
      <c r="AE4" s="38" cm="1">
        <f t="array" aca="1" ref="AE4" ca="1">TREND($K4:$P4,$K$1:$P$1,AE$1)</f>
        <v>2.1864526776523355E-5</v>
      </c>
      <c r="AF4" s="38" cm="1">
        <f t="array" aca="1" ref="AF4" ca="1">TREND($K4:$P4,$K$1:$P$1,AF$1)</f>
        <v>2.2121756503306017E-5</v>
      </c>
      <c r="AG4" s="38" cm="1">
        <f t="array" aca="1" ref="AG4" ca="1">TREND($K4:$P4,$K$1:$P$1,AG$1)</f>
        <v>2.2378986230088571E-5</v>
      </c>
      <c r="AH4" s="38" cm="1">
        <f t="array" aca="1" ref="AH4" ca="1">TREND($K4:$P4,$K$1:$P$1,AH$1)</f>
        <v>2.2636215956871233E-5</v>
      </c>
      <c r="AI4" s="38" cm="1">
        <f t="array" aca="1" ref="AI4" ca="1">TREND($K4:$P4,$K$1:$P$1,AI$1)</f>
        <v>2.2893445683653895E-5</v>
      </c>
      <c r="AJ4" s="38" cm="1">
        <f t="array" aca="1" ref="AJ4" ca="1">TREND($K4:$P4,$K$1:$P$1,AJ$1)</f>
        <v>2.3150675410436449E-5</v>
      </c>
    </row>
    <row r="5" spans="1:36">
      <c r="A5" t="s">
        <v>15</v>
      </c>
      <c r="B5" s="39" cm="1">
        <f t="array" aca="1" ref="B5" ca="1">INDIRECT(CONCATENATE("'",HLOOKUP(B$1,$B$21:$E$23,3,FALSE),"'!",$B$25,ROW($A5)+5))*About!$A$27</f>
        <v>2.0578378142610212E-4</v>
      </c>
      <c r="C5" s="38">
        <f t="shared" ca="1" si="3"/>
        <v>2.0578378142610212E-4</v>
      </c>
      <c r="D5" s="38">
        <f t="shared" ca="1" si="0"/>
        <v>2.0578378142610212E-4</v>
      </c>
      <c r="E5" s="38">
        <f t="shared" ca="1" si="0"/>
        <v>2.0578378142610212E-4</v>
      </c>
      <c r="F5" s="39" cm="1">
        <f t="array" aca="1" ref="F5" ca="1">INDIRECT(CONCATENATE("'",HLOOKUP(F$1,$B$21:$E$23,3,FALSE),"'!",$B$25,ROW($A5)+5))*About!$A$27</f>
        <v>2.0578378142610212E-4</v>
      </c>
      <c r="G5" s="38">
        <f t="shared" ca="1" si="4"/>
        <v>2.0835607869392839E-4</v>
      </c>
      <c r="H5" s="38">
        <f t="shared" ca="1" si="1"/>
        <v>2.1092837596175469E-4</v>
      </c>
      <c r="I5" s="38">
        <f t="shared" ca="1" si="1"/>
        <v>2.1350067322958096E-4</v>
      </c>
      <c r="J5" s="38">
        <f t="shared" ca="1" si="1"/>
        <v>2.1607297049740725E-4</v>
      </c>
      <c r="K5" s="39" cm="1">
        <f t="array" aca="1" ref="K5" ca="1">INDIRECT(CONCATENATE("'",HLOOKUP(K$1,$B$21:$E$23,3,FALSE),"'!",$B$25,ROW($A5)+5))*About!$A$27</f>
        <v>2.1864526776523352E-4</v>
      </c>
      <c r="L5" s="38">
        <f t="shared" ca="1" si="5"/>
        <v>2.2121756503305979E-4</v>
      </c>
      <c r="M5" s="38">
        <f t="shared" ca="1" si="2"/>
        <v>2.2378986230088606E-4</v>
      </c>
      <c r="N5" s="38">
        <f t="shared" ca="1" si="2"/>
        <v>2.2636215956871233E-4</v>
      </c>
      <c r="O5" s="38">
        <f t="shared" ca="1" si="2"/>
        <v>2.289344568365386E-4</v>
      </c>
      <c r="P5" s="39" cm="1">
        <f t="array" aca="1" ref="P5" ca="1">INDIRECT(CONCATENATE("'",HLOOKUP(P$1,$B$21:$E$23,3,FALSE),"'!",$B$25,ROW($A5)+5))*About!$A$27</f>
        <v>2.3150675410436487E-4</v>
      </c>
      <c r="Q5" s="38" cm="1">
        <f t="array" aca="1" ref="Q5" ca="1">TREND($K5:$P5,$K$1:$P$1,Q$1)</f>
        <v>2.3407905137219111E-4</v>
      </c>
      <c r="R5" s="38" cm="1">
        <f t="array" aca="1" ref="R5" ca="1">TREND($K5:$P5,$K$1:$P$1,R$1)</f>
        <v>2.3665134864001708E-4</v>
      </c>
      <c r="S5" s="38" cm="1">
        <f t="array" aca="1" ref="S5" ca="1">TREND($K5:$P5,$K$1:$P$1,S$1)</f>
        <v>2.3922364590784392E-4</v>
      </c>
      <c r="T5" s="38" cm="1">
        <f t="array" aca="1" ref="T5" ca="1">TREND($K5:$P5,$K$1:$P$1,T$1)</f>
        <v>2.4179594317566989E-4</v>
      </c>
      <c r="U5" s="38" cm="1">
        <f t="array" aca="1" ref="U5" ca="1">TREND($K5:$P5,$K$1:$P$1,U$1)</f>
        <v>2.4436824044349673E-4</v>
      </c>
      <c r="V5" s="38" cm="1">
        <f t="array" aca="1" ref="V5" ca="1">TREND($K5:$P5,$K$1:$P$1,V$1)</f>
        <v>2.469405377113227E-4</v>
      </c>
      <c r="W5" s="38" cm="1">
        <f t="array" aca="1" ref="W5" ca="1">TREND($K5:$P5,$K$1:$P$1,W$1)</f>
        <v>2.4951283497914867E-4</v>
      </c>
      <c r="X5" s="38" cm="1">
        <f t="array" aca="1" ref="X5" ca="1">TREND($K5:$P5,$K$1:$P$1,X$1)</f>
        <v>2.5208513224697551E-4</v>
      </c>
      <c r="Y5" s="38" cm="1">
        <f t="array" aca="1" ref="Y5" ca="1">TREND($K5:$P5,$K$1:$P$1,Y$1)</f>
        <v>2.5465742951480148E-4</v>
      </c>
      <c r="Z5" s="38" cm="1">
        <f t="array" aca="1" ref="Z5" ca="1">TREND($K5:$P5,$K$1:$P$1,Z$1)</f>
        <v>2.5722972678262745E-4</v>
      </c>
      <c r="AA5" s="38" cm="1">
        <f t="array" aca="1" ref="AA5" ca="1">TREND($K5:$P5,$K$1:$P$1,AA$1)</f>
        <v>2.5980202405045429E-4</v>
      </c>
      <c r="AB5" s="38" cm="1">
        <f t="array" aca="1" ref="AB5" ca="1">TREND($K5:$P5,$K$1:$P$1,AB$1)</f>
        <v>2.6237432131828026E-4</v>
      </c>
      <c r="AC5" s="38" cm="1">
        <f t="array" aca="1" ref="AC5" ca="1">TREND($K5:$P5,$K$1:$P$1,AC$1)</f>
        <v>2.6494661858610623E-4</v>
      </c>
      <c r="AD5" s="38" cm="1">
        <f t="array" aca="1" ref="AD5" ca="1">TREND($K5:$P5,$K$1:$P$1,AD$1)</f>
        <v>2.6751891585393307E-4</v>
      </c>
      <c r="AE5" s="38" cm="1">
        <f t="array" aca="1" ref="AE5" ca="1">TREND($K5:$P5,$K$1:$P$1,AE$1)</f>
        <v>2.7009121312175904E-4</v>
      </c>
      <c r="AF5" s="38" cm="1">
        <f t="array" aca="1" ref="AF5" ca="1">TREND($K5:$P5,$K$1:$P$1,AF$1)</f>
        <v>2.7266351038958501E-4</v>
      </c>
      <c r="AG5" s="38" cm="1">
        <f t="array" aca="1" ref="AG5" ca="1">TREND($K5:$P5,$K$1:$P$1,AG$1)</f>
        <v>2.7523580765741185E-4</v>
      </c>
      <c r="AH5" s="38" cm="1">
        <f t="array" aca="1" ref="AH5" ca="1">TREND($K5:$P5,$K$1:$P$1,AH$1)</f>
        <v>2.7780810492523782E-4</v>
      </c>
      <c r="AI5" s="38" cm="1">
        <f t="array" aca="1" ref="AI5" ca="1">TREND($K5:$P5,$K$1:$P$1,AI$1)</f>
        <v>2.8038040219306379E-4</v>
      </c>
      <c r="AJ5" s="38" cm="1">
        <f t="array" aca="1" ref="AJ5" ca="1">TREND($K5:$P5,$K$1:$P$1,AJ$1)</f>
        <v>2.8295269946089063E-4</v>
      </c>
    </row>
    <row r="6" spans="1:36">
      <c r="A6" t="s">
        <v>16</v>
      </c>
      <c r="B6" s="39" cm="1">
        <f t="array" aca="1" ref="B6" ca="1">INDIRECT(CONCATENATE("'",HLOOKUP(B$1,$B$21:$E$23,3,FALSE),"'!",$B$25,ROW($A6)+5))*About!$A$27</f>
        <v>3.0867567213915321E-4</v>
      </c>
      <c r="C6" s="38">
        <f t="shared" ca="1" si="3"/>
        <v>3.0867567213915321E-4</v>
      </c>
      <c r="D6" s="38">
        <f t="shared" ca="1" si="0"/>
        <v>3.0867567213915321E-4</v>
      </c>
      <c r="E6" s="38">
        <f t="shared" ca="1" si="0"/>
        <v>3.0867567213915321E-4</v>
      </c>
      <c r="F6" s="39" cm="1">
        <f t="array" aca="1" ref="F6" ca="1">INDIRECT(CONCATENATE("'",HLOOKUP(F$1,$B$21:$E$23,3,FALSE),"'!",$B$25,ROW($A6)+5))*About!$A$27</f>
        <v>3.0867567213915321E-4</v>
      </c>
      <c r="G6" s="38">
        <f t="shared" ca="1" si="4"/>
        <v>3.112479694069795E-4</v>
      </c>
      <c r="H6" s="38">
        <f t="shared" ca="1" si="1"/>
        <v>3.1382026667480575E-4</v>
      </c>
      <c r="I6" s="38">
        <f t="shared" ca="1" si="1"/>
        <v>3.1639256394263204E-4</v>
      </c>
      <c r="J6" s="38">
        <f t="shared" ca="1" si="1"/>
        <v>3.1896486121045828E-4</v>
      </c>
      <c r="K6" s="39" cm="1">
        <f t="array" aca="1" ref="K6" ca="1">INDIRECT(CONCATENATE("'",HLOOKUP(K$1,$B$21:$E$23,3,FALSE),"'!",$B$25,ROW($A6)+5))*About!$A$27</f>
        <v>3.2153715847828458E-4</v>
      </c>
      <c r="L6" s="38">
        <f t="shared" ca="1" si="5"/>
        <v>3.2410945574611088E-4</v>
      </c>
      <c r="M6" s="38">
        <f t="shared" ca="1" si="2"/>
        <v>3.2668175301393712E-4</v>
      </c>
      <c r="N6" s="38">
        <f t="shared" ca="1" si="2"/>
        <v>3.2925405028176342E-4</v>
      </c>
      <c r="O6" s="38">
        <f t="shared" ca="1" si="2"/>
        <v>3.3182634754958966E-4</v>
      </c>
      <c r="P6" s="39" cm="1">
        <f t="array" aca="1" ref="P6" ca="1">INDIRECT(CONCATENATE("'",HLOOKUP(P$1,$B$21:$E$23,3,FALSE),"'!",$B$25,ROW($A6)+5))*About!$A$27</f>
        <v>3.3439864481741595E-4</v>
      </c>
      <c r="Q6" s="38" cm="1">
        <f t="array" aca="1" ref="Q6" ca="1">TREND($K6:$P6,$K$1:$P$1,Q$1)</f>
        <v>3.3697094208524209E-4</v>
      </c>
      <c r="R6" s="38" cm="1">
        <f t="array" aca="1" ref="R6" ca="1">TREND($K6:$P6,$K$1:$P$1,R$1)</f>
        <v>3.3954323935306806E-4</v>
      </c>
      <c r="S6" s="38" cm="1">
        <f t="array" aca="1" ref="S6" ca="1">TREND($K6:$P6,$K$1:$P$1,S$1)</f>
        <v>3.421155366208949E-4</v>
      </c>
      <c r="T6" s="38" cm="1">
        <f t="array" aca="1" ref="T6" ca="1">TREND($K6:$P6,$K$1:$P$1,T$1)</f>
        <v>3.4468783388872087E-4</v>
      </c>
      <c r="U6" s="38" cm="1">
        <f t="array" aca="1" ref="U6" ca="1">TREND($K6:$P6,$K$1:$P$1,U$1)</f>
        <v>3.4726013115654684E-4</v>
      </c>
      <c r="V6" s="38" cm="1">
        <f t="array" aca="1" ref="V6" ca="1">TREND($K6:$P6,$K$1:$P$1,V$1)</f>
        <v>3.4983242842437368E-4</v>
      </c>
      <c r="W6" s="38" cm="1">
        <f t="array" aca="1" ref="W6" ca="1">TREND($K6:$P6,$K$1:$P$1,W$1)</f>
        <v>3.5240472569219965E-4</v>
      </c>
      <c r="X6" s="38" cm="1">
        <f t="array" aca="1" ref="X6" ca="1">TREND($K6:$P6,$K$1:$P$1,X$1)</f>
        <v>3.5497702296002649E-4</v>
      </c>
      <c r="Y6" s="38" cm="1">
        <f t="array" aca="1" ref="Y6" ca="1">TREND($K6:$P6,$K$1:$P$1,Y$1)</f>
        <v>3.5754932022785246E-4</v>
      </c>
      <c r="Z6" s="38" cm="1">
        <f t="array" aca="1" ref="Z6" ca="1">TREND($K6:$P6,$K$1:$P$1,Z$1)</f>
        <v>3.6012161749567843E-4</v>
      </c>
      <c r="AA6" s="38" cm="1">
        <f t="array" aca="1" ref="AA6" ca="1">TREND($K6:$P6,$K$1:$P$1,AA$1)</f>
        <v>3.6269391476350527E-4</v>
      </c>
      <c r="AB6" s="38" cm="1">
        <f t="array" aca="1" ref="AB6" ca="1">TREND($K6:$P6,$K$1:$P$1,AB$1)</f>
        <v>3.6526621203133124E-4</v>
      </c>
      <c r="AC6" s="38" cm="1">
        <f t="array" aca="1" ref="AC6" ca="1">TREND($K6:$P6,$K$1:$P$1,AC$1)</f>
        <v>3.6783850929915721E-4</v>
      </c>
      <c r="AD6" s="38" cm="1">
        <f t="array" aca="1" ref="AD6" ca="1">TREND($K6:$P6,$K$1:$P$1,AD$1)</f>
        <v>3.7041080656698405E-4</v>
      </c>
      <c r="AE6" s="38" cm="1">
        <f t="array" aca="1" ref="AE6" ca="1">TREND($K6:$P6,$K$1:$P$1,AE$1)</f>
        <v>3.7298310383481002E-4</v>
      </c>
      <c r="AF6" s="38" cm="1">
        <f t="array" aca="1" ref="AF6" ca="1">TREND($K6:$P6,$K$1:$P$1,AF$1)</f>
        <v>3.7555540110263599E-4</v>
      </c>
      <c r="AG6" s="38" cm="1">
        <f t="array" aca="1" ref="AG6" ca="1">TREND($K6:$P6,$K$1:$P$1,AG$1)</f>
        <v>3.7812769837046283E-4</v>
      </c>
      <c r="AH6" s="38" cm="1">
        <f t="array" aca="1" ref="AH6" ca="1">TREND($K6:$P6,$K$1:$P$1,AH$1)</f>
        <v>3.806999956382888E-4</v>
      </c>
      <c r="AI6" s="38" cm="1">
        <f t="array" aca="1" ref="AI6" ca="1">TREND($K6:$P6,$K$1:$P$1,AI$1)</f>
        <v>3.8327229290611477E-4</v>
      </c>
      <c r="AJ6" s="38" cm="1">
        <f t="array" aca="1" ref="AJ6" ca="1">TREND($K6:$P6,$K$1:$P$1,AJ$1)</f>
        <v>3.8584459017394161E-4</v>
      </c>
    </row>
    <row r="7" spans="1:36">
      <c r="A7" t="s">
        <v>162</v>
      </c>
      <c r="B7" s="39" cm="1">
        <f t="array" aca="1" ref="B7" ca="1">INDIRECT(CONCATENATE("'",HLOOKUP(B$1,$B$21:$E$23,3,FALSE),"'!",$B$25,ROW($A7)+5))*About!$A$27</f>
        <v>8.8744255740006526E-3</v>
      </c>
      <c r="C7" s="38">
        <f t="shared" ca="1" si="3"/>
        <v>8.9065792898484816E-3</v>
      </c>
      <c r="D7" s="38">
        <f t="shared" ca="1" si="0"/>
        <v>8.9387330056963088E-3</v>
      </c>
      <c r="E7" s="38">
        <f t="shared" ca="1" si="0"/>
        <v>8.9708867215441378E-3</v>
      </c>
      <c r="F7" s="39" cm="1">
        <f t="array" aca="1" ref="F7" ca="1">INDIRECT(CONCATENATE("'",HLOOKUP(F$1,$B$21:$E$23,3,FALSE),"'!",$B$25,ROW($A7)+5))*About!$A$27</f>
        <v>9.0030404373919667E-3</v>
      </c>
      <c r="G7" s="38">
        <f t="shared" ca="1" si="4"/>
        <v>9.0030404373919667E-3</v>
      </c>
      <c r="H7" s="38">
        <f t="shared" ca="1" si="1"/>
        <v>9.0030404373919667E-3</v>
      </c>
      <c r="I7" s="38">
        <f t="shared" ca="1" si="1"/>
        <v>9.0030404373919667E-3</v>
      </c>
      <c r="J7" s="38">
        <f t="shared" ca="1" si="1"/>
        <v>9.0030404373919667E-3</v>
      </c>
      <c r="K7" s="39" cm="1">
        <f t="array" aca="1" ref="K7" ca="1">INDIRECT(CONCATENATE("'",HLOOKUP(K$1,$B$21:$E$23,3,FALSE),"'!",$B$25,ROW($A7)+5))*About!$A$27</f>
        <v>9.0030404373919667E-3</v>
      </c>
      <c r="L7" s="38">
        <f t="shared" ca="1" si="5"/>
        <v>9.0287634100702299E-3</v>
      </c>
      <c r="M7" s="38">
        <f t="shared" ca="1" si="2"/>
        <v>9.0544863827484931E-3</v>
      </c>
      <c r="N7" s="38">
        <f t="shared" ca="1" si="2"/>
        <v>9.0802093554267545E-3</v>
      </c>
      <c r="O7" s="38">
        <f t="shared" ca="1" si="2"/>
        <v>9.1059323281050177E-3</v>
      </c>
      <c r="P7" s="39" cm="1">
        <f t="array" aca="1" ref="P7" ca="1">INDIRECT(CONCATENATE("'",HLOOKUP(P$1,$B$21:$E$23,3,FALSE),"'!",$B$25,ROW($A7)+5))*About!$A$27</f>
        <v>9.1316553007832809E-3</v>
      </c>
      <c r="Q7" s="38" cm="1">
        <f t="array" aca="1" ref="Q7" ca="1">TREND($K7:$P7,$K$1:$P$1,Q$1)</f>
        <v>9.1573782734615458E-3</v>
      </c>
      <c r="R7" s="38" cm="1">
        <f t="array" aca="1" ref="R7" ca="1">TREND($K7:$P7,$K$1:$P$1,R$1)</f>
        <v>9.183101246139809E-3</v>
      </c>
      <c r="S7" s="38" cm="1">
        <f t="array" aca="1" ref="S7" ca="1">TREND($K7:$P7,$K$1:$P$1,S$1)</f>
        <v>9.2088242188180722E-3</v>
      </c>
      <c r="T7" s="38" cm="1">
        <f t="array" aca="1" ref="T7" ca="1">TREND($K7:$P7,$K$1:$P$1,T$1)</f>
        <v>9.2345471914963353E-3</v>
      </c>
      <c r="U7" s="38" cm="1">
        <f t="array" aca="1" ref="U7" ca="1">TREND($K7:$P7,$K$1:$P$1,U$1)</f>
        <v>9.2602701641745985E-3</v>
      </c>
      <c r="V7" s="38" cm="1">
        <f t="array" aca="1" ref="V7" ca="1">TREND($K7:$P7,$K$1:$P$1,V$1)</f>
        <v>9.2859931368528617E-3</v>
      </c>
      <c r="W7" s="38" cm="1">
        <f t="array" aca="1" ref="W7" ca="1">TREND($K7:$P7,$K$1:$P$1,W$1)</f>
        <v>9.3117161095311249E-3</v>
      </c>
      <c r="X7" s="38" cm="1">
        <f t="array" aca="1" ref="X7" ca="1">TREND($K7:$P7,$K$1:$P$1,X$1)</f>
        <v>9.3374390822093881E-3</v>
      </c>
      <c r="Y7" s="38" cm="1">
        <f t="array" aca="1" ref="Y7" ca="1">TREND($K7:$P7,$K$1:$P$1,Y$1)</f>
        <v>9.3631620548876512E-3</v>
      </c>
      <c r="Z7" s="38" cm="1">
        <f t="array" aca="1" ref="Z7" ca="1">TREND($K7:$P7,$K$1:$P$1,Z$1)</f>
        <v>9.3888850275659144E-3</v>
      </c>
      <c r="AA7" s="38" cm="1">
        <f t="array" aca="1" ref="AA7" ca="1">TREND($K7:$P7,$K$1:$P$1,AA$1)</f>
        <v>9.4146080002441707E-3</v>
      </c>
      <c r="AB7" s="38" cm="1">
        <f t="array" aca="1" ref="AB7" ca="1">TREND($K7:$P7,$K$1:$P$1,AB$1)</f>
        <v>9.4403309729224338E-3</v>
      </c>
      <c r="AC7" s="38" cm="1">
        <f t="array" aca="1" ref="AC7" ca="1">TREND($K7:$P7,$K$1:$P$1,AC$1)</f>
        <v>9.466053945600697E-3</v>
      </c>
      <c r="AD7" s="38" cm="1">
        <f t="array" aca="1" ref="AD7" ca="1">TREND($K7:$P7,$K$1:$P$1,AD$1)</f>
        <v>9.4917769182789602E-3</v>
      </c>
      <c r="AE7" s="38" cm="1">
        <f t="array" aca="1" ref="AE7" ca="1">TREND($K7:$P7,$K$1:$P$1,AE$1)</f>
        <v>9.5174998909572234E-3</v>
      </c>
      <c r="AF7" s="38" cm="1">
        <f t="array" aca="1" ref="AF7" ca="1">TREND($K7:$P7,$K$1:$P$1,AF$1)</f>
        <v>9.5432228636354866E-3</v>
      </c>
      <c r="AG7" s="38" cm="1">
        <f t="array" aca="1" ref="AG7" ca="1">TREND($K7:$P7,$K$1:$P$1,AG$1)</f>
        <v>9.5689458363137497E-3</v>
      </c>
      <c r="AH7" s="38" cm="1">
        <f t="array" aca="1" ref="AH7" ca="1">TREND($K7:$P7,$K$1:$P$1,AH$1)</f>
        <v>9.5946688089920129E-3</v>
      </c>
      <c r="AI7" s="38" cm="1">
        <f t="array" aca="1" ref="AI7" ca="1">TREND($K7:$P7,$K$1:$P$1,AI$1)</f>
        <v>9.6203917816702761E-3</v>
      </c>
      <c r="AJ7" s="38" cm="1">
        <f t="array" aca="1" ref="AJ7" ca="1">TREND($K7:$P7,$K$1:$P$1,AJ$1)</f>
        <v>9.6461147543485393E-3</v>
      </c>
    </row>
    <row r="8" spans="1:36">
      <c r="A8" t="s">
        <v>17</v>
      </c>
      <c r="B8" s="39" cm="1">
        <f t="array" aca="1" ref="B8" ca="1">INDIRECT(CONCATENATE("'",HLOOKUP(B$1,$B$21:$E$23,3,FALSE),"'!",$B$25,ROW($A8)+5))*About!$A$27</f>
        <v>1.5433783606957658E-3</v>
      </c>
      <c r="C8" s="38">
        <f t="shared" ca="1" si="3"/>
        <v>1.5433783606957658E-3</v>
      </c>
      <c r="D8" s="38">
        <f t="shared" ca="1" si="0"/>
        <v>1.5433783606957658E-3</v>
      </c>
      <c r="E8" s="38">
        <f t="shared" ca="1" si="0"/>
        <v>1.5433783606957658E-3</v>
      </c>
      <c r="F8" s="39" cm="1">
        <f t="array" aca="1" ref="F8" ca="1">INDIRECT(CONCATENATE("'",HLOOKUP(F$1,$B$21:$E$23,3,FALSE),"'!",$B$25,ROW($A8)+5))*About!$A$27</f>
        <v>1.5433783606957658E-3</v>
      </c>
      <c r="G8" s="38">
        <f t="shared" ca="1" si="4"/>
        <v>1.5433783606957658E-3</v>
      </c>
      <c r="H8" s="38">
        <f t="shared" ca="1" si="1"/>
        <v>1.5433783606957658E-3</v>
      </c>
      <c r="I8" s="38">
        <f t="shared" ca="1" si="1"/>
        <v>1.5433783606957658E-3</v>
      </c>
      <c r="J8" s="38">
        <f t="shared" ca="1" si="1"/>
        <v>1.5433783606957658E-3</v>
      </c>
      <c r="K8" s="39" cm="1">
        <f t="array" aca="1" ref="K8" ca="1">INDIRECT(CONCATENATE("'",HLOOKUP(K$1,$B$21:$E$23,3,FALSE),"'!",$B$25,ROW($A8)+5))*About!$A$27</f>
        <v>1.5433783606957658E-3</v>
      </c>
      <c r="L8" s="38">
        <f t="shared" ca="1" si="5"/>
        <v>1.5433783606957658E-3</v>
      </c>
      <c r="M8" s="38">
        <f t="shared" ca="1" si="2"/>
        <v>1.5433783606957658E-3</v>
      </c>
      <c r="N8" s="38">
        <f t="shared" ca="1" si="2"/>
        <v>1.5433783606957658E-3</v>
      </c>
      <c r="O8" s="38">
        <f t="shared" ca="1" si="2"/>
        <v>1.5433783606957658E-3</v>
      </c>
      <c r="P8" s="39" cm="1">
        <f t="array" aca="1" ref="P8" ca="1">INDIRECT(CONCATENATE("'",HLOOKUP(P$1,$B$21:$E$23,3,FALSE),"'!",$B$25,ROW($A8)+5))*About!$A$27</f>
        <v>1.5433783606957658E-3</v>
      </c>
      <c r="Q8" s="38" cm="1">
        <f t="array" aca="1" ref="Q8" ca="1">TREND($K8:$P8,$K$1:$P$1,Q$1)</f>
        <v>1.5433783606957658E-3</v>
      </c>
      <c r="R8" s="38" cm="1">
        <f t="array" aca="1" ref="R8" ca="1">TREND($K8:$P8,$K$1:$P$1,R$1)</f>
        <v>1.5433783606957658E-3</v>
      </c>
      <c r="S8" s="38" cm="1">
        <f t="array" aca="1" ref="S8" ca="1">TREND($K8:$P8,$K$1:$P$1,S$1)</f>
        <v>1.5433783606957658E-3</v>
      </c>
      <c r="T8" s="38" cm="1">
        <f t="array" aca="1" ref="T8" ca="1">TREND($K8:$P8,$K$1:$P$1,T$1)</f>
        <v>1.5433783606957658E-3</v>
      </c>
      <c r="U8" s="38" cm="1">
        <f t="array" aca="1" ref="U8" ca="1">TREND($K8:$P8,$K$1:$P$1,U$1)</f>
        <v>1.5433783606957658E-3</v>
      </c>
      <c r="V8" s="38" cm="1">
        <f t="array" aca="1" ref="V8" ca="1">TREND($K8:$P8,$K$1:$P$1,V$1)</f>
        <v>1.5433783606957658E-3</v>
      </c>
      <c r="W8" s="38" cm="1">
        <f t="array" aca="1" ref="W8" ca="1">TREND($K8:$P8,$K$1:$P$1,W$1)</f>
        <v>1.5433783606957658E-3</v>
      </c>
      <c r="X8" s="38" cm="1">
        <f t="array" aca="1" ref="X8" ca="1">TREND($K8:$P8,$K$1:$P$1,X$1)</f>
        <v>1.5433783606957658E-3</v>
      </c>
      <c r="Y8" s="38" cm="1">
        <f t="array" aca="1" ref="Y8" ca="1">TREND($K8:$P8,$K$1:$P$1,Y$1)</f>
        <v>1.5433783606957658E-3</v>
      </c>
      <c r="Z8" s="38" cm="1">
        <f t="array" aca="1" ref="Z8" ca="1">TREND($K8:$P8,$K$1:$P$1,Z$1)</f>
        <v>1.5433783606957658E-3</v>
      </c>
      <c r="AA8" s="38" cm="1">
        <f t="array" aca="1" ref="AA8" ca="1">TREND($K8:$P8,$K$1:$P$1,AA$1)</f>
        <v>1.5433783606957658E-3</v>
      </c>
      <c r="AB8" s="38" cm="1">
        <f t="array" aca="1" ref="AB8" ca="1">TREND($K8:$P8,$K$1:$P$1,AB$1)</f>
        <v>1.5433783606957658E-3</v>
      </c>
      <c r="AC8" s="38" cm="1">
        <f t="array" aca="1" ref="AC8" ca="1">TREND($K8:$P8,$K$1:$P$1,AC$1)</f>
        <v>1.5433783606957658E-3</v>
      </c>
      <c r="AD8" s="38" cm="1">
        <f t="array" aca="1" ref="AD8" ca="1">TREND($K8:$P8,$K$1:$P$1,AD$1)</f>
        <v>1.5433783606957658E-3</v>
      </c>
      <c r="AE8" s="38" cm="1">
        <f t="array" aca="1" ref="AE8" ca="1">TREND($K8:$P8,$K$1:$P$1,AE$1)</f>
        <v>1.5433783606957658E-3</v>
      </c>
      <c r="AF8" s="38" cm="1">
        <f t="array" aca="1" ref="AF8" ca="1">TREND($K8:$P8,$K$1:$P$1,AF$1)</f>
        <v>1.5433783606957658E-3</v>
      </c>
      <c r="AG8" s="38" cm="1">
        <f t="array" aca="1" ref="AG8" ca="1">TREND($K8:$P8,$K$1:$P$1,AG$1)</f>
        <v>1.5433783606957658E-3</v>
      </c>
      <c r="AH8" s="38" cm="1">
        <f t="array" aca="1" ref="AH8" ca="1">TREND($K8:$P8,$K$1:$P$1,AH$1)</f>
        <v>1.5433783606957658E-3</v>
      </c>
      <c r="AI8" s="38" cm="1">
        <f t="array" aca="1" ref="AI8" ca="1">TREND($K8:$P8,$K$1:$P$1,AI$1)</f>
        <v>1.5433783606957658E-3</v>
      </c>
      <c r="AJ8" s="38" cm="1">
        <f t="array" aca="1" ref="AJ8" ca="1">TREND($K8:$P8,$K$1:$P$1,AJ$1)</f>
        <v>1.5433783606957658E-3</v>
      </c>
    </row>
    <row r="9" spans="1:36">
      <c r="A9" t="s">
        <v>18</v>
      </c>
      <c r="B9" s="39" cm="1">
        <f t="array" aca="1" ref="B9" ca="1">INDIRECT(CONCATENATE("'",HLOOKUP(B$1,$B$21:$E$23,3,FALSE),"'!",$B$25,ROW($A9)+5))*About!$A$27</f>
        <v>3.6012161749567875E-4</v>
      </c>
      <c r="C9" s="38">
        <f t="shared" ca="1" si="3"/>
        <v>3.6012161749567875E-4</v>
      </c>
      <c r="D9" s="38">
        <f t="shared" ca="1" si="0"/>
        <v>3.6012161749567875E-4</v>
      </c>
      <c r="E9" s="38">
        <f t="shared" ca="1" si="0"/>
        <v>3.6012161749567875E-4</v>
      </c>
      <c r="F9" s="39" cm="1">
        <f t="array" aca="1" ref="F9" ca="1">INDIRECT(CONCATENATE("'",HLOOKUP(F$1,$B$21:$E$23,3,FALSE),"'!",$B$25,ROW($A9)+5))*About!$A$27</f>
        <v>3.6012161749567875E-4</v>
      </c>
      <c r="G9" s="38">
        <f t="shared" ca="1" si="4"/>
        <v>3.6269391476350505E-4</v>
      </c>
      <c r="H9" s="38">
        <f t="shared" ca="1" si="1"/>
        <v>3.6526621203133129E-4</v>
      </c>
      <c r="I9" s="38">
        <f t="shared" ca="1" si="1"/>
        <v>3.6783850929915759E-4</v>
      </c>
      <c r="J9" s="38">
        <f t="shared" ca="1" si="1"/>
        <v>3.7041080656698383E-4</v>
      </c>
      <c r="K9" s="39" cm="1">
        <f t="array" aca="1" ref="K9" ca="1">INDIRECT(CONCATENATE("'",HLOOKUP(K$1,$B$21:$E$23,3,FALSE),"'!",$B$25,ROW($A9)+5))*About!$A$27</f>
        <v>3.7298310383481012E-4</v>
      </c>
      <c r="L9" s="38">
        <f t="shared" ca="1" si="5"/>
        <v>3.7812769837046266E-4</v>
      </c>
      <c r="M9" s="38">
        <f t="shared" ca="1" si="2"/>
        <v>3.832722929061152E-4</v>
      </c>
      <c r="N9" s="38">
        <f t="shared" ca="1" si="2"/>
        <v>3.8841688744176779E-4</v>
      </c>
      <c r="O9" s="38">
        <f t="shared" ca="1" si="2"/>
        <v>3.9356148197742033E-4</v>
      </c>
      <c r="P9" s="39" cm="1">
        <f t="array" aca="1" ref="P9" ca="1">INDIRECT(CONCATENATE("'",HLOOKUP(P$1,$B$21:$E$23,3,FALSE),"'!",$B$25,ROW($A9)+5))*About!$A$27</f>
        <v>3.9870607651307287E-4</v>
      </c>
      <c r="Q9" s="38" cm="1">
        <f t="array" aca="1" ref="Q9" ca="1">TREND($K9:$P9,$K$1:$P$1,Q$1)</f>
        <v>4.0385067104872427E-4</v>
      </c>
      <c r="R9" s="38" cm="1">
        <f t="array" aca="1" ref="R9" ca="1">TREND($K9:$P9,$K$1:$P$1,R$1)</f>
        <v>4.0899526558437621E-4</v>
      </c>
      <c r="S9" s="38" cm="1">
        <f t="array" aca="1" ref="S9" ca="1">TREND($K9:$P9,$K$1:$P$1,S$1)</f>
        <v>4.1413986012002989E-4</v>
      </c>
      <c r="T9" s="38" cm="1">
        <f t="array" aca="1" ref="T9" ca="1">TREND($K9:$P9,$K$1:$P$1,T$1)</f>
        <v>4.1928445465568183E-4</v>
      </c>
      <c r="U9" s="38" cm="1">
        <f t="array" aca="1" ref="U9" ca="1">TREND($K9:$P9,$K$1:$P$1,U$1)</f>
        <v>4.2442904919133377E-4</v>
      </c>
      <c r="V9" s="38" cm="1">
        <f t="array" aca="1" ref="V9" ca="1">TREND($K9:$P9,$K$1:$P$1,V$1)</f>
        <v>4.2957364372698745E-4</v>
      </c>
      <c r="W9" s="38" cm="1">
        <f t="array" aca="1" ref="W9" ca="1">TREND($K9:$P9,$K$1:$P$1,W$1)</f>
        <v>4.3471823826263939E-4</v>
      </c>
      <c r="X9" s="38" cm="1">
        <f t="array" aca="1" ref="X9" ca="1">TREND($K9:$P9,$K$1:$P$1,X$1)</f>
        <v>4.3986283279829133E-4</v>
      </c>
      <c r="Y9" s="38" cm="1">
        <f t="array" aca="1" ref="Y9" ca="1">TREND($K9:$P9,$K$1:$P$1,Y$1)</f>
        <v>4.4500742733394501E-4</v>
      </c>
      <c r="Z9" s="38" cm="1">
        <f t="array" aca="1" ref="Z9" ca="1">TREND($K9:$P9,$K$1:$P$1,Z$1)</f>
        <v>4.5015202186959695E-4</v>
      </c>
      <c r="AA9" s="38" cm="1">
        <f t="array" aca="1" ref="AA9" ca="1">TREND($K9:$P9,$K$1:$P$1,AA$1)</f>
        <v>4.5529661640525063E-4</v>
      </c>
      <c r="AB9" s="38" cm="1">
        <f t="array" aca="1" ref="AB9" ca="1">TREND($K9:$P9,$K$1:$P$1,AB$1)</f>
        <v>4.6044121094090257E-4</v>
      </c>
      <c r="AC9" s="38" cm="1">
        <f t="array" aca="1" ref="AC9" ca="1">TREND($K9:$P9,$K$1:$P$1,AC$1)</f>
        <v>4.6558580547655451E-4</v>
      </c>
      <c r="AD9" s="38" cm="1">
        <f t="array" aca="1" ref="AD9" ca="1">TREND($K9:$P9,$K$1:$P$1,AD$1)</f>
        <v>4.7073040001220819E-4</v>
      </c>
      <c r="AE9" s="38" cm="1">
        <f t="array" aca="1" ref="AE9" ca="1">TREND($K9:$P9,$K$1:$P$1,AE$1)</f>
        <v>4.7587499454786013E-4</v>
      </c>
      <c r="AF9" s="38" cm="1">
        <f t="array" aca="1" ref="AF9" ca="1">TREND($K9:$P9,$K$1:$P$1,AF$1)</f>
        <v>4.8101958908351207E-4</v>
      </c>
      <c r="AG9" s="38" cm="1">
        <f t="array" aca="1" ref="AG9" ca="1">TREND($K9:$P9,$K$1:$P$1,AG$1)</f>
        <v>4.8616418361916575E-4</v>
      </c>
      <c r="AH9" s="38" cm="1">
        <f t="array" aca="1" ref="AH9" ca="1">TREND($K9:$P9,$K$1:$P$1,AH$1)</f>
        <v>4.9130877815481769E-4</v>
      </c>
      <c r="AI9" s="38" cm="1">
        <f t="array" aca="1" ref="AI9" ca="1">TREND($K9:$P9,$K$1:$P$1,AI$1)</f>
        <v>4.9645337269046963E-4</v>
      </c>
      <c r="AJ9" s="38" cm="1">
        <f t="array" aca="1" ref="AJ9" ca="1">TREND($K9:$P9,$K$1:$P$1,AJ$1)</f>
        <v>5.0159796722612331E-4</v>
      </c>
    </row>
    <row r="10" spans="1:36">
      <c r="A10" t="s">
        <v>19</v>
      </c>
      <c r="B10" s="39" cm="1">
        <f t="array" aca="1" ref="B10" ca="1">INDIRECT(CONCATENATE("'",HLOOKUP(B$1,$B$21:$E$23,3,FALSE),"'!",$B$25,ROW($A10)+5))*About!$A$27</f>
        <v>2.7009121312175904E-6</v>
      </c>
      <c r="C10" s="38">
        <f t="shared" ca="1" si="3"/>
        <v>2.7330658470654189E-6</v>
      </c>
      <c r="D10" s="38">
        <f t="shared" ca="1" si="0"/>
        <v>2.7652195629132475E-6</v>
      </c>
      <c r="E10" s="38">
        <f t="shared" ca="1" si="0"/>
        <v>2.797373278761076E-6</v>
      </c>
      <c r="F10" s="39" cm="1">
        <f t="array" aca="1" ref="F10" ca="1">INDIRECT(CONCATENATE("'",HLOOKUP(F$1,$B$21:$E$23,3,FALSE),"'!",$B$25,ROW($A10)+5))*About!$A$27</f>
        <v>2.8295269946089045E-6</v>
      </c>
      <c r="G10" s="38">
        <f t="shared" ca="1" si="4"/>
        <v>2.9066959126436926E-6</v>
      </c>
      <c r="H10" s="38">
        <f t="shared" ca="1" si="1"/>
        <v>2.9838648306784811E-6</v>
      </c>
      <c r="I10" s="38">
        <f t="shared" ca="1" si="1"/>
        <v>3.0610337487132691E-6</v>
      </c>
      <c r="J10" s="38">
        <f t="shared" ca="1" si="1"/>
        <v>3.1382026667480576E-6</v>
      </c>
      <c r="K10" s="39" cm="1">
        <f t="array" aca="1" ref="K10" ca="1">INDIRECT(CONCATENATE("'",HLOOKUP(K$1,$B$21:$E$23,3,FALSE),"'!",$B$25,ROW($A10)+5))*About!$A$27</f>
        <v>3.2153715847828456E-6</v>
      </c>
      <c r="L10" s="38">
        <f t="shared" ca="1" si="5"/>
        <v>3.2668175301393713E-6</v>
      </c>
      <c r="M10" s="38">
        <f t="shared" ca="1" si="2"/>
        <v>3.3182634754958969E-6</v>
      </c>
      <c r="N10" s="38">
        <f t="shared" ca="1" si="2"/>
        <v>3.3697094208524222E-6</v>
      </c>
      <c r="O10" s="38">
        <f t="shared" ca="1" si="2"/>
        <v>3.4211553662089478E-6</v>
      </c>
      <c r="P10" s="39" cm="1">
        <f t="array" aca="1" ref="P10" ca="1">INDIRECT(CONCATENATE("'",HLOOKUP(P$1,$B$21:$E$23,3,FALSE),"'!",$B$25,ROW($A10)+5))*About!$A$27</f>
        <v>3.4726013115654735E-6</v>
      </c>
      <c r="Q10" s="38" cm="1">
        <f t="array" aca="1" ref="Q10" ca="1">TREND($K10:$P10,$K$1:$P$1,Q$1)</f>
        <v>3.5240472569220106E-6</v>
      </c>
      <c r="R10" s="38" cm="1">
        <f t="array" aca="1" ref="R10" ca="1">TREND($K10:$P10,$K$1:$P$1,R$1)</f>
        <v>3.5754932022785294E-6</v>
      </c>
      <c r="S10" s="38" cm="1">
        <f t="array" aca="1" ref="S10" ca="1">TREND($K10:$P10,$K$1:$P$1,S$1)</f>
        <v>3.6269391476350619E-6</v>
      </c>
      <c r="T10" s="38" cm="1">
        <f t="array" aca="1" ref="T10" ca="1">TREND($K10:$P10,$K$1:$P$1,T$1)</f>
        <v>3.6783850929915807E-6</v>
      </c>
      <c r="U10" s="38" cm="1">
        <f t="array" aca="1" ref="U10" ca="1">TREND($K10:$P10,$K$1:$P$1,U$1)</f>
        <v>3.7298310383481132E-6</v>
      </c>
      <c r="V10" s="38" cm="1">
        <f t="array" aca="1" ref="V10" ca="1">TREND($K10:$P10,$K$1:$P$1,V$1)</f>
        <v>3.781276983704632E-6</v>
      </c>
      <c r="W10" s="38" cm="1">
        <f t="array" aca="1" ref="W10" ca="1">TREND($K10:$P10,$K$1:$P$1,W$1)</f>
        <v>3.8327229290611645E-6</v>
      </c>
      <c r="X10" s="38" cm="1">
        <f t="array" aca="1" ref="X10" ca="1">TREND($K10:$P10,$K$1:$P$1,X$1)</f>
        <v>3.8841688744176834E-6</v>
      </c>
      <c r="Y10" s="38" cm="1">
        <f t="array" aca="1" ref="Y10" ca="1">TREND($K10:$P10,$K$1:$P$1,Y$1)</f>
        <v>3.9356148197742158E-6</v>
      </c>
      <c r="Z10" s="38" cm="1">
        <f t="array" aca="1" ref="Z10" ca="1">TREND($K10:$P10,$K$1:$P$1,Z$1)</f>
        <v>3.9870607651307347E-6</v>
      </c>
      <c r="AA10" s="38" cm="1">
        <f t="array" aca="1" ref="AA10" ca="1">TREND($K10:$P10,$K$1:$P$1,AA$1)</f>
        <v>4.0385067104872671E-6</v>
      </c>
      <c r="AB10" s="38" cm="1">
        <f t="array" aca="1" ref="AB10" ca="1">TREND($K10:$P10,$K$1:$P$1,AB$1)</f>
        <v>4.089952655843786E-6</v>
      </c>
      <c r="AC10" s="38" cm="1">
        <f t="array" aca="1" ref="AC10" ca="1">TREND($K10:$P10,$K$1:$P$1,AC$1)</f>
        <v>4.1413986012003184E-6</v>
      </c>
      <c r="AD10" s="38" cm="1">
        <f t="array" aca="1" ref="AD10" ca="1">TREND($K10:$P10,$K$1:$P$1,AD$1)</f>
        <v>4.1928445465568373E-6</v>
      </c>
      <c r="AE10" s="38" cm="1">
        <f t="array" aca="1" ref="AE10" ca="1">TREND($K10:$P10,$K$1:$P$1,AE$1)</f>
        <v>4.2442904919133697E-6</v>
      </c>
      <c r="AF10" s="38" cm="1">
        <f t="array" aca="1" ref="AF10" ca="1">TREND($K10:$P10,$K$1:$P$1,AF$1)</f>
        <v>4.2957364372698886E-6</v>
      </c>
      <c r="AG10" s="38" cm="1">
        <f t="array" aca="1" ref="AG10" ca="1">TREND($K10:$P10,$K$1:$P$1,AG$1)</f>
        <v>4.347182382626421E-6</v>
      </c>
      <c r="AH10" s="38" cm="1">
        <f t="array" aca="1" ref="AH10" ca="1">TREND($K10:$P10,$K$1:$P$1,AH$1)</f>
        <v>4.3986283279829399E-6</v>
      </c>
      <c r="AI10" s="38" cm="1">
        <f t="array" aca="1" ref="AI10" ca="1">TREND($K10:$P10,$K$1:$P$1,AI$1)</f>
        <v>4.4500742733394587E-6</v>
      </c>
      <c r="AJ10" s="38" cm="1">
        <f t="array" aca="1" ref="AJ10" ca="1">TREND($K10:$P10,$K$1:$P$1,AJ$1)</f>
        <v>4.5015202186959912E-6</v>
      </c>
    </row>
    <row r="11" spans="1:36">
      <c r="A11" t="s">
        <v>20</v>
      </c>
      <c r="B11" s="39" cm="1">
        <f t="array" aca="1" ref="B11" ca="1">INDIRECT(CONCATENATE("'",HLOOKUP(B$1,$B$21:$E$23,3,FALSE),"'!",$B$25,ROW($A11)+5))*About!$A$27</f>
        <v>2.5722972678262767E-6</v>
      </c>
      <c r="C11" s="38">
        <f t="shared" ca="1" si="3"/>
        <v>2.6044509836741052E-6</v>
      </c>
      <c r="D11" s="38">
        <f t="shared" ca="1" si="0"/>
        <v>2.6366046995219337E-6</v>
      </c>
      <c r="E11" s="38">
        <f t="shared" ca="1" si="0"/>
        <v>2.6687584153697619E-6</v>
      </c>
      <c r="F11" s="39" cm="1">
        <f t="array" aca="1" ref="F11" ca="1">INDIRECT(CONCATENATE("'",HLOOKUP(F$1,$B$21:$E$23,3,FALSE),"'!",$B$25,ROW($A11)+5))*About!$A$27</f>
        <v>2.7009121312175904E-6</v>
      </c>
      <c r="G11" s="38">
        <f t="shared" ca="1" si="4"/>
        <v>2.7780810492523789E-6</v>
      </c>
      <c r="H11" s="38">
        <f t="shared" ca="1" si="1"/>
        <v>2.8552499672871669E-6</v>
      </c>
      <c r="I11" s="38">
        <f t="shared" ca="1" si="1"/>
        <v>2.9324188853219554E-6</v>
      </c>
      <c r="J11" s="38">
        <f t="shared" ca="1" si="1"/>
        <v>3.0095878033567435E-6</v>
      </c>
      <c r="K11" s="39" cm="1">
        <f t="array" aca="1" ref="K11" ca="1">INDIRECT(CONCATENATE("'",HLOOKUP(K$1,$B$21:$E$23,3,FALSE),"'!",$B$25,ROW($A11)+5))*About!$A$27</f>
        <v>3.0867567213915319E-6</v>
      </c>
      <c r="L11" s="38">
        <f t="shared" ca="1" si="5"/>
        <v>3.1382026667480576E-6</v>
      </c>
      <c r="M11" s="38">
        <f t="shared" ca="1" si="2"/>
        <v>3.1896486121045828E-6</v>
      </c>
      <c r="N11" s="38">
        <f t="shared" ca="1" si="2"/>
        <v>3.2410945574611085E-6</v>
      </c>
      <c r="O11" s="38">
        <f t="shared" ca="1" si="2"/>
        <v>3.2925405028176337E-6</v>
      </c>
      <c r="P11" s="39" cm="1">
        <f t="array" aca="1" ref="P11" ca="1">INDIRECT(CONCATENATE("'",HLOOKUP(P$1,$B$21:$E$23,3,FALSE),"'!",$B$25,ROW($A11)+5))*About!$A$27</f>
        <v>3.3439864481741593E-6</v>
      </c>
      <c r="Q11" s="38" cm="1">
        <f t="array" aca="1" ref="Q11" ca="1">TREND($K11:$P11,$K$1:$P$1,Q$1)</f>
        <v>3.3954323935306795E-6</v>
      </c>
      <c r="R11" s="38" cm="1">
        <f t="array" aca="1" ref="R11" ca="1">TREND($K11:$P11,$K$1:$P$1,R$1)</f>
        <v>3.4468783388871984E-6</v>
      </c>
      <c r="S11" s="38" cm="1">
        <f t="array" aca="1" ref="S11" ca="1">TREND($K11:$P11,$K$1:$P$1,S$1)</f>
        <v>3.4983242842437308E-6</v>
      </c>
      <c r="T11" s="38" cm="1">
        <f t="array" aca="1" ref="T11" ca="1">TREND($K11:$P11,$K$1:$P$1,T$1)</f>
        <v>3.5497702296002497E-6</v>
      </c>
      <c r="U11" s="38" cm="1">
        <f t="array" aca="1" ref="U11" ca="1">TREND($K11:$P11,$K$1:$P$1,U$1)</f>
        <v>3.6012161749567821E-6</v>
      </c>
      <c r="V11" s="38" cm="1">
        <f t="array" aca="1" ref="V11" ca="1">TREND($K11:$P11,$K$1:$P$1,V$1)</f>
        <v>3.652662120313301E-6</v>
      </c>
      <c r="W11" s="38" cm="1">
        <f t="array" aca="1" ref="W11" ca="1">TREND($K11:$P11,$K$1:$P$1,W$1)</f>
        <v>3.7041080656698334E-6</v>
      </c>
      <c r="X11" s="38" cm="1">
        <f t="array" aca="1" ref="X11" ca="1">TREND($K11:$P11,$K$1:$P$1,X$1)</f>
        <v>3.7555540110263523E-6</v>
      </c>
      <c r="Y11" s="38" cm="1">
        <f t="array" aca="1" ref="Y11" ca="1">TREND($K11:$P11,$K$1:$P$1,Y$1)</f>
        <v>3.8069999563828847E-6</v>
      </c>
      <c r="Z11" s="38" cm="1">
        <f t="array" aca="1" ref="Z11" ca="1">TREND($K11:$P11,$K$1:$P$1,Z$1)</f>
        <v>3.8584459017394036E-6</v>
      </c>
      <c r="AA11" s="38" cm="1">
        <f t="array" aca="1" ref="AA11" ca="1">TREND($K11:$P11,$K$1:$P$1,AA$1)</f>
        <v>3.909891847095936E-6</v>
      </c>
      <c r="AB11" s="38" cm="1">
        <f t="array" aca="1" ref="AB11" ca="1">TREND($K11:$P11,$K$1:$P$1,AB$1)</f>
        <v>3.9613377924524549E-6</v>
      </c>
      <c r="AC11" s="38" cm="1">
        <f t="array" aca="1" ref="AC11" ca="1">TREND($K11:$P11,$K$1:$P$1,AC$1)</f>
        <v>4.0127837378089873E-6</v>
      </c>
      <c r="AD11" s="38" cm="1">
        <f t="array" aca="1" ref="AD11" ca="1">TREND($K11:$P11,$K$1:$P$1,AD$1)</f>
        <v>4.0642296831655062E-6</v>
      </c>
      <c r="AE11" s="38" cm="1">
        <f t="array" aca="1" ref="AE11" ca="1">TREND($K11:$P11,$K$1:$P$1,AE$1)</f>
        <v>4.1156756285220386E-6</v>
      </c>
      <c r="AF11" s="38" cm="1">
        <f t="array" aca="1" ref="AF11" ca="1">TREND($K11:$P11,$K$1:$P$1,AF$1)</f>
        <v>4.1671215738785575E-6</v>
      </c>
      <c r="AG11" s="38" cm="1">
        <f t="array" aca="1" ref="AG11" ca="1">TREND($K11:$P11,$K$1:$P$1,AG$1)</f>
        <v>4.2185675192350899E-6</v>
      </c>
      <c r="AH11" s="38" cm="1">
        <f t="array" aca="1" ref="AH11" ca="1">TREND($K11:$P11,$K$1:$P$1,AH$1)</f>
        <v>4.2700134645916088E-6</v>
      </c>
      <c r="AI11" s="38" cm="1">
        <f t="array" aca="1" ref="AI11" ca="1">TREND($K11:$P11,$K$1:$P$1,AI$1)</f>
        <v>4.3214594099481277E-6</v>
      </c>
      <c r="AJ11" s="38" cm="1">
        <f t="array" aca="1" ref="AJ11" ca="1">TREND($K11:$P11,$K$1:$P$1,AJ$1)</f>
        <v>4.3729053553046601E-6</v>
      </c>
    </row>
    <row r="12" spans="1:36">
      <c r="A12" t="s">
        <v>111</v>
      </c>
      <c r="B12" s="40">
        <f ca="1">SUM(INDIRECT(CONCATENATE("'",HLOOKUP(B$1,$B$21:$E$23,3,FALSE),"'!",$B$25,ROW($A12)+5,":",$B$25,ROW($A12)+6)))*About!$A$27</f>
        <v>1.1974043781731318E-5</v>
      </c>
      <c r="C12" s="38">
        <f t="shared" ca="1" si="3"/>
        <v>1.2186258306326986E-5</v>
      </c>
      <c r="D12" s="38">
        <f t="shared" ca="1" si="0"/>
        <v>1.2398472830922655E-5</v>
      </c>
      <c r="E12" s="38">
        <f t="shared" ca="1" si="0"/>
        <v>1.2610687355518323E-5</v>
      </c>
      <c r="F12" s="40">
        <f ca="1">SUM(INDIRECT(CONCATENATE("'",HLOOKUP(F$1,$B$21:$E$23,3,FALSE),"'!",$B$25,ROW($A12)+5,":",$B$25,ROW($A12)+6)))*About!$A$27</f>
        <v>1.282290188011399E-5</v>
      </c>
      <c r="G12" s="38">
        <f t="shared" ca="1" si="4"/>
        <v>1.3062125526021834E-5</v>
      </c>
      <c r="H12" s="38">
        <f t="shared" ca="1" si="1"/>
        <v>1.3301349171929677E-5</v>
      </c>
      <c r="I12" s="38">
        <f t="shared" ca="1" si="1"/>
        <v>1.3540572817837521E-5</v>
      </c>
      <c r="J12" s="38">
        <f t="shared" ca="1" si="1"/>
        <v>1.3779796463745364E-5</v>
      </c>
      <c r="K12" s="40">
        <f ca="1">SUM(INDIRECT(CONCATENATE("'",HLOOKUP(K$1,$B$21:$E$23,3,FALSE),"'!",$B$25,ROW($A12)+5,":",$B$25,ROW($A12)+6)))*About!$A$27</f>
        <v>1.4019020109653208E-5</v>
      </c>
      <c r="L12" s="38">
        <f t="shared" ca="1" si="5"/>
        <v>1.4327695781792362E-5</v>
      </c>
      <c r="M12" s="38">
        <f t="shared" ca="1" si="2"/>
        <v>1.4636371453931516E-5</v>
      </c>
      <c r="N12" s="38">
        <f t="shared" ca="1" si="2"/>
        <v>1.4945047126070668E-5</v>
      </c>
      <c r="O12" s="38">
        <f t="shared" ca="1" si="2"/>
        <v>1.5253722798209822E-5</v>
      </c>
      <c r="P12" s="40">
        <f ca="1">SUM(INDIRECT(CONCATENATE("'",HLOOKUP(P$1,$B$21:$E$23,3,FALSE),"'!",$B$25,ROW($A12)+5,":",$B$25,ROW($A12)+6)))*About!$A$27</f>
        <v>1.5562398470348976E-5</v>
      </c>
      <c r="Q12" s="38" cm="1">
        <f t="array" aca="1" ref="Q12" ca="1">TREND($K12:$P12,$K$1:$P$1,Q$1)</f>
        <v>1.5871074142488032E-5</v>
      </c>
      <c r="R12" s="38" cm="1">
        <f t="array" aca="1" ref="R12" ca="1">TREND($K12:$P12,$K$1:$P$1,R$1)</f>
        <v>1.6179749814627226E-5</v>
      </c>
      <c r="S12" s="38" cm="1">
        <f t="array" aca="1" ref="S12" ca="1">TREND($K12:$P12,$K$1:$P$1,S$1)</f>
        <v>1.6488425486766421E-5</v>
      </c>
      <c r="T12" s="38" cm="1">
        <f t="array" aca="1" ref="T12" ca="1">TREND($K12:$P12,$K$1:$P$1,T$1)</f>
        <v>1.6797101158905507E-5</v>
      </c>
      <c r="U12" s="38" cm="1">
        <f t="array" aca="1" ref="U12" ca="1">TREND($K12:$P12,$K$1:$P$1,U$1)</f>
        <v>1.7105776831044701E-5</v>
      </c>
      <c r="V12" s="38" cm="1">
        <f t="array" aca="1" ref="V12" ca="1">TREND($K12:$P12,$K$1:$P$1,V$1)</f>
        <v>1.7414452503183896E-5</v>
      </c>
      <c r="W12" s="38" cm="1">
        <f t="array" aca="1" ref="W12" ca="1">TREND($K12:$P12,$K$1:$P$1,W$1)</f>
        <v>1.7723128175322982E-5</v>
      </c>
      <c r="X12" s="38" cm="1">
        <f t="array" aca="1" ref="X12" ca="1">TREND($K12:$P12,$K$1:$P$1,X$1)</f>
        <v>1.8031803847462177E-5</v>
      </c>
      <c r="Y12" s="38" cm="1">
        <f t="array" aca="1" ref="Y12" ca="1">TREND($K12:$P12,$K$1:$P$1,Y$1)</f>
        <v>1.8340479519601263E-5</v>
      </c>
      <c r="Z12" s="38" cm="1">
        <f t="array" aca="1" ref="Z12" ca="1">TREND($K12:$P12,$K$1:$P$1,Z$1)</f>
        <v>1.8649155191740457E-5</v>
      </c>
      <c r="AA12" s="38" cm="1">
        <f t="array" aca="1" ref="AA12" ca="1">TREND($K12:$P12,$K$1:$P$1,AA$1)</f>
        <v>1.8957830863879652E-5</v>
      </c>
      <c r="AB12" s="38" cm="1">
        <f t="array" aca="1" ref="AB12" ca="1">TREND($K12:$P12,$K$1:$P$1,AB$1)</f>
        <v>1.9266506536018738E-5</v>
      </c>
      <c r="AC12" s="38" cm="1">
        <f t="array" aca="1" ref="AC12" ca="1">TREND($K12:$P12,$K$1:$P$1,AC$1)</f>
        <v>1.9575182208157933E-5</v>
      </c>
      <c r="AD12" s="38" cm="1">
        <f t="array" aca="1" ref="AD12" ca="1">TREND($K12:$P12,$K$1:$P$1,AD$1)</f>
        <v>1.9883857880297127E-5</v>
      </c>
      <c r="AE12" s="38" cm="1">
        <f t="array" aca="1" ref="AE12" ca="1">TREND($K12:$P12,$K$1:$P$1,AE$1)</f>
        <v>2.0192533552436213E-5</v>
      </c>
      <c r="AF12" s="38" cm="1">
        <f t="array" aca="1" ref="AF12" ca="1">TREND($K12:$P12,$K$1:$P$1,AF$1)</f>
        <v>2.0501209224575408E-5</v>
      </c>
      <c r="AG12" s="38" cm="1">
        <f t="array" aca="1" ref="AG12" ca="1">TREND($K12:$P12,$K$1:$P$1,AG$1)</f>
        <v>2.0809884896714494E-5</v>
      </c>
      <c r="AH12" s="38" cm="1">
        <f t="array" aca="1" ref="AH12" ca="1">TREND($K12:$P12,$K$1:$P$1,AH$1)</f>
        <v>2.1118560568853689E-5</v>
      </c>
      <c r="AI12" s="38" cm="1">
        <f t="array" aca="1" ref="AI12" ca="1">TREND($K12:$P12,$K$1:$P$1,AI$1)</f>
        <v>2.1427236240992883E-5</v>
      </c>
      <c r="AJ12" s="38" cm="1">
        <f t="array" aca="1" ref="AJ12" ca="1">TREND($K12:$P12,$K$1:$P$1,AJ$1)</f>
        <v>2.1735911913131969E-5</v>
      </c>
    </row>
    <row r="16" spans="1:36">
      <c r="A16" s="22" t="s">
        <v>124</v>
      </c>
      <c r="B16" s="23"/>
      <c r="C16" s="23"/>
      <c r="D16" s="23"/>
    </row>
    <row r="17" spans="1:5">
      <c r="A17" t="s">
        <v>112</v>
      </c>
      <c r="B17" t="str" cm="1">
        <f t="array" aca="1" ref="B17" ca="1">MID(CELL("filename",A17),FIND("]",CELL("filename",A17))+1,255)</f>
        <v>HOIpTP-LULUCF-NOx</v>
      </c>
    </row>
    <row r="18" spans="1:5">
      <c r="A18" t="s">
        <v>113</v>
      </c>
      <c r="B18" t="str">
        <f ca="1">RIGHT(B17,LEN(B17)-7)</f>
        <v>LULUCF-NOx</v>
      </c>
    </row>
    <row r="19" spans="1:5">
      <c r="A19" t="s">
        <v>114</v>
      </c>
      <c r="B19" t="str">
        <f ca="1">LEFT(B18,FIND("-",B18)-1)</f>
        <v>LULUCF</v>
      </c>
    </row>
    <row r="20" spans="1:5">
      <c r="A20" t="s">
        <v>121</v>
      </c>
      <c r="B20" t="str">
        <f ca="1">VLOOKUP($B$19,Mappings!$A$22:$B$26,COLUMN(Mappings!$B$21),FALSE)</f>
        <v>on-road mobile sources</v>
      </c>
    </row>
    <row r="21" spans="1:5">
      <c r="A21" s="28"/>
      <c r="B21" s="29">
        <v>2016</v>
      </c>
      <c r="C21" s="29">
        <v>2020</v>
      </c>
      <c r="D21" s="29">
        <v>2025</v>
      </c>
      <c r="E21" s="30">
        <v>2030</v>
      </c>
    </row>
    <row r="22" spans="1:5">
      <c r="A22" s="31" t="s">
        <v>129</v>
      </c>
      <c r="B22" s="32">
        <f ca="1">VLOOKUP($B$20,Mappings!$A$3:$E$19,COLUMN(Mappings!B$2),FALSE)</f>
        <v>15</v>
      </c>
      <c r="C22" s="32">
        <f ca="1">VLOOKUP($B$20,Mappings!$A$3:$E$19,COLUMN(Mappings!C$2),FALSE)</f>
        <v>32</v>
      </c>
      <c r="D22" s="32">
        <f ca="1">VLOOKUP($B$20,Mappings!$A$3:$E$19,COLUMN(Mappings!D$2),FALSE)</f>
        <v>49</v>
      </c>
      <c r="E22" s="33">
        <f ca="1">VLOOKUP($B$20,Mappings!$A$3:$E$19,COLUMN(Mappings!E$2),FALSE)</f>
        <v>66</v>
      </c>
    </row>
    <row r="23" spans="1:5">
      <c r="A23" s="34" t="s">
        <v>112</v>
      </c>
      <c r="B23" s="35" t="str">
        <f ca="1">CONCATENATE("Table ",B22)</f>
        <v>Table 15</v>
      </c>
      <c r="C23" s="35" t="str">
        <f ca="1">CONCATENATE("Table ",C22)</f>
        <v>Table 32</v>
      </c>
      <c r="D23" s="35" t="str">
        <f ca="1">CONCATENATE("Table ",D22)</f>
        <v>Table 49</v>
      </c>
      <c r="E23" s="36" t="str">
        <f ca="1">CONCATENATE("Table ",E22)</f>
        <v>Table 66</v>
      </c>
    </row>
    <row r="24" spans="1:5">
      <c r="A24" t="s">
        <v>115</v>
      </c>
      <c r="B24" t="str">
        <f ca="1">REPLACE(B18,1,FIND("-",B18),"")</f>
        <v>NOx</v>
      </c>
    </row>
    <row r="25" spans="1:5">
      <c r="A25" t="s">
        <v>123</v>
      </c>
      <c r="B25" s="2" t="str">
        <f ca="1">VLOOKUP($B$24,Mappings!$A$29:$B$31,COLUMN(Mappings!$B$29),FALSE)</f>
        <v>B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B528A-A838-4DA0-8F41-C3BEAD5D3470}">
  <sheetPr>
    <tabColor theme="4" tint="-0.249977111117893"/>
  </sheetPr>
  <dimension ref="A1:AJ25"/>
  <sheetViews>
    <sheetView workbookViewId="0"/>
  </sheetViews>
  <sheetFormatPr baseColWidth="10" defaultColWidth="8.83203125" defaultRowHeight="15"/>
  <cols>
    <col min="1" max="1" width="33.83203125" customWidth="1"/>
  </cols>
  <sheetData>
    <row r="1" spans="1:36" s="1" customFormat="1" ht="16">
      <c r="A1" s="27" t="s">
        <v>128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t="s">
        <v>7</v>
      </c>
      <c r="B2" s="37" cm="1">
        <f t="array" aca="1" ref="B2" ca="1">INDIRECT(CONCATENATE("'",HLOOKUP(B$1,$B$21:$E$23,3,FALSE),"'!",$B$25,ROW($A2)+3))*About!$A$27</f>
        <v>5.5304391258264945E-4</v>
      </c>
      <c r="C2" s="38">
        <f ca="1">$B2+($F2-$B2)*(C$1-$B$1)/($F$1-$B$1)</f>
        <v>5.5625928416743234E-4</v>
      </c>
      <c r="D2" s="38">
        <f t="shared" ref="D2:E12" ca="1" si="0">$B2+($F2-$B2)*(D$1-$B$1)/($F$1-$B$1)</f>
        <v>5.5947465575221513E-4</v>
      </c>
      <c r="E2" s="38">
        <f t="shared" ca="1" si="0"/>
        <v>5.6269002733699792E-4</v>
      </c>
      <c r="F2" s="37" cm="1">
        <f t="array" aca="1" ref="F2" ca="1">INDIRECT(CONCATENATE("'",HLOOKUP(F$1,$B$21:$E$23,3,FALSE),"'!",$B$25,ROW($A2)+3))*About!$A$27</f>
        <v>5.6590539892178082E-4</v>
      </c>
      <c r="G2" s="38">
        <f ca="1">$F2+($K2-$F2)*(G$1-$F$1)/($K$1-$F$1)</f>
        <v>5.761945879930859E-4</v>
      </c>
      <c r="H2" s="38">
        <f t="shared" ref="H2:J12" ca="1" si="1">$F2+($K2-$F2)*(H$1-$F$1)/($K$1-$F$1)</f>
        <v>5.8648377706439108E-4</v>
      </c>
      <c r="I2" s="38">
        <f t="shared" ca="1" si="1"/>
        <v>5.9677296613569616E-4</v>
      </c>
      <c r="J2" s="38">
        <f t="shared" ca="1" si="1"/>
        <v>6.0706215520700134E-4</v>
      </c>
      <c r="K2" s="37" cm="1">
        <f t="array" aca="1" ref="K2" ca="1">INDIRECT(CONCATENATE("'",HLOOKUP(K$1,$B$21:$E$23,3,FALSE),"'!",$B$25,ROW($A2)+3))*About!$A$27</f>
        <v>6.1735134427830642E-4</v>
      </c>
      <c r="L2" s="38">
        <f ca="1">$K2+($P2-$K2)*(L$1-$K$1)/($P$1-$K$1)</f>
        <v>6.250682360817852E-4</v>
      </c>
      <c r="M2" s="38">
        <f t="shared" ref="M2:O12" ca="1" si="2">$K2+($P2-$K2)*(M$1-$K$1)/($P$1-$K$1)</f>
        <v>6.3278512788526409E-4</v>
      </c>
      <c r="N2" s="38">
        <f t="shared" ca="1" si="2"/>
        <v>6.4050201968874287E-4</v>
      </c>
      <c r="O2" s="38">
        <f t="shared" ca="1" si="2"/>
        <v>6.4821891149222175E-4</v>
      </c>
      <c r="P2" s="37" cm="1">
        <f t="array" aca="1" ref="P2" ca="1">INDIRECT(CONCATENATE("'",HLOOKUP(P$1,$B$21:$E$23,3,FALSE),"'!",$B$25,ROW($A2)+3))*About!$A$27</f>
        <v>6.5593580329570053E-4</v>
      </c>
      <c r="Q2" s="38" cm="1">
        <f t="array" aca="1" ref="Q2" ca="1">TREND($K2:$P2,$K$1:$P$1,Q$1)</f>
        <v>6.6365269509918029E-4</v>
      </c>
      <c r="R2" s="38" cm="1">
        <f t="array" aca="1" ref="R2" ca="1">TREND($K2:$P2,$K$1:$P$1,R$1)</f>
        <v>6.7136958690265994E-4</v>
      </c>
      <c r="S2" s="38" cm="1">
        <f t="array" aca="1" ref="S2" ca="1">TREND($K2:$P2,$K$1:$P$1,S$1)</f>
        <v>6.7908647870613958E-4</v>
      </c>
      <c r="T2" s="38" cm="1">
        <f t="array" aca="1" ref="T2" ca="1">TREND($K2:$P2,$K$1:$P$1,T$1)</f>
        <v>6.8680337050961576E-4</v>
      </c>
      <c r="U2" s="38" cm="1">
        <f t="array" aca="1" ref="U2" ca="1">TREND($K2:$P2,$K$1:$P$1,U$1)</f>
        <v>6.9452026231309541E-4</v>
      </c>
      <c r="V2" s="38" cm="1">
        <f t="array" aca="1" ref="V2" ca="1">TREND($K2:$P2,$K$1:$P$1,V$1)</f>
        <v>7.0223715411657506E-4</v>
      </c>
      <c r="W2" s="38" cm="1">
        <f t="array" aca="1" ref="W2" ca="1">TREND($K2:$P2,$K$1:$P$1,W$1)</f>
        <v>7.099540459200547E-4</v>
      </c>
      <c r="X2" s="38" cm="1">
        <f t="array" aca="1" ref="X2" ca="1">TREND($K2:$P2,$K$1:$P$1,X$1)</f>
        <v>7.1767093772353088E-4</v>
      </c>
      <c r="Y2" s="38" cm="1">
        <f t="array" aca="1" ref="Y2" ca="1">TREND($K2:$P2,$K$1:$P$1,Y$1)</f>
        <v>7.2538782952701053E-4</v>
      </c>
      <c r="Z2" s="38" cm="1">
        <f t="array" aca="1" ref="Z2" ca="1">TREND($K2:$P2,$K$1:$P$1,Z$1)</f>
        <v>7.3310472133049018E-4</v>
      </c>
      <c r="AA2" s="38" cm="1">
        <f t="array" aca="1" ref="AA2" ca="1">TREND($K2:$P2,$K$1:$P$1,AA$1)</f>
        <v>7.4082161313396983E-4</v>
      </c>
      <c r="AB2" s="38" cm="1">
        <f t="array" aca="1" ref="AB2" ca="1">TREND($K2:$P2,$K$1:$P$1,AB$1)</f>
        <v>7.48538504937446E-4</v>
      </c>
      <c r="AC2" s="38" cm="1">
        <f t="array" aca="1" ref="AC2" ca="1">TREND($K2:$P2,$K$1:$P$1,AC$1)</f>
        <v>7.5625539674092565E-4</v>
      </c>
      <c r="AD2" s="38" cm="1">
        <f t="array" aca="1" ref="AD2" ca="1">TREND($K2:$P2,$K$1:$P$1,AD$1)</f>
        <v>7.639722885444053E-4</v>
      </c>
      <c r="AE2" s="38" cm="1">
        <f t="array" aca="1" ref="AE2" ca="1">TREND($K2:$P2,$K$1:$P$1,AE$1)</f>
        <v>7.7168918034788495E-4</v>
      </c>
      <c r="AF2" s="38" cm="1">
        <f t="array" aca="1" ref="AF2" ca="1">TREND($K2:$P2,$K$1:$P$1,AF$1)</f>
        <v>7.7940607215136112E-4</v>
      </c>
      <c r="AG2" s="38" cm="1">
        <f t="array" aca="1" ref="AG2" ca="1">TREND($K2:$P2,$K$1:$P$1,AG$1)</f>
        <v>7.8712296395484077E-4</v>
      </c>
      <c r="AH2" s="38" cm="1">
        <f t="array" aca="1" ref="AH2" ca="1">TREND($K2:$P2,$K$1:$P$1,AH$1)</f>
        <v>7.9483985575832042E-4</v>
      </c>
      <c r="AI2" s="38" cm="1">
        <f t="array" aca="1" ref="AI2" ca="1">TREND($K2:$P2,$K$1:$P$1,AI$1)</f>
        <v>8.0255674756180007E-4</v>
      </c>
      <c r="AJ2" s="38" cm="1">
        <f t="array" aca="1" ref="AJ2" ca="1">TREND($K2:$P2,$K$1:$P$1,AJ$1)</f>
        <v>8.1027363936527971E-4</v>
      </c>
    </row>
    <row r="3" spans="1:36">
      <c r="A3" t="s">
        <v>13</v>
      </c>
      <c r="B3" s="39" cm="1">
        <f t="array" aca="1" ref="B3" ca="1">INDIRECT(CONCATENATE("'",HLOOKUP(B$1,$B$21:$E$23,3,FALSE),"'!",$B$25,ROW($A3)+5))*About!$A$27</f>
        <v>3.2153715847828458E-4</v>
      </c>
      <c r="C3" s="38">
        <f t="shared" ref="C3:C12" ca="1" si="3">$B3+($F3-$B3)*(C$1-$B$1)/($F$1-$B$1)</f>
        <v>3.2475253006306742E-4</v>
      </c>
      <c r="D3" s="38">
        <f t="shared" ca="1" si="0"/>
        <v>3.2796790164785027E-4</v>
      </c>
      <c r="E3" s="38">
        <f t="shared" ca="1" si="0"/>
        <v>3.3118327323263311E-4</v>
      </c>
      <c r="F3" s="39" cm="1">
        <f t="array" aca="1" ref="F3" ca="1">INDIRECT(CONCATENATE("'",HLOOKUP(F$1,$B$21:$E$23,3,FALSE),"'!",$B$25,ROW($A3)+5))*About!$A$27</f>
        <v>3.3439864481741595E-4</v>
      </c>
      <c r="G3" s="38">
        <f t="shared" ref="G3:G12" ca="1" si="4">$F3+($K3-$F3)*(G$1-$F$1)/($K$1-$F$1)</f>
        <v>3.3697094208524225E-4</v>
      </c>
      <c r="H3" s="38">
        <f t="shared" ca="1" si="1"/>
        <v>3.3954323935306849E-4</v>
      </c>
      <c r="I3" s="38">
        <f t="shared" ca="1" si="1"/>
        <v>3.4211553662089479E-4</v>
      </c>
      <c r="J3" s="38">
        <f t="shared" ca="1" si="1"/>
        <v>3.4468783388872103E-4</v>
      </c>
      <c r="K3" s="39" cm="1">
        <f t="array" aca="1" ref="K3" ca="1">INDIRECT(CONCATENATE("'",HLOOKUP(K$1,$B$21:$E$23,3,FALSE),"'!",$B$25,ROW($A3)+5))*About!$A$27</f>
        <v>3.4726013115654733E-4</v>
      </c>
      <c r="L3" s="38">
        <f t="shared" ref="L3:L12" ca="1" si="5">$K3+($P3-$K3)*(L$1-$K$1)/($P$1-$K$1)</f>
        <v>3.4983242842437362E-4</v>
      </c>
      <c r="M3" s="38">
        <f t="shared" ca="1" si="2"/>
        <v>3.5240472569219992E-4</v>
      </c>
      <c r="N3" s="38">
        <f t="shared" ca="1" si="2"/>
        <v>3.5497702296002616E-4</v>
      </c>
      <c r="O3" s="38">
        <f t="shared" ca="1" si="2"/>
        <v>3.5754932022785246E-4</v>
      </c>
      <c r="P3" s="39" cm="1">
        <f t="array" aca="1" ref="P3" ca="1">INDIRECT(CONCATENATE("'",HLOOKUP(P$1,$B$21:$E$23,3,FALSE),"'!",$B$25,ROW($A3)+5))*About!$A$27</f>
        <v>3.6012161749567875E-4</v>
      </c>
      <c r="Q3" s="38" cm="1">
        <f t="array" aca="1" ref="Q3" ca="1">TREND($K3:$P3,$K$1:$P$1,Q$1)</f>
        <v>3.6269391476350527E-4</v>
      </c>
      <c r="R3" s="38" cm="1">
        <f t="array" aca="1" ref="R3" ca="1">TREND($K3:$P3,$K$1:$P$1,R$1)</f>
        <v>3.6526621203133124E-4</v>
      </c>
      <c r="S3" s="38" cm="1">
        <f t="array" aca="1" ref="S3" ca="1">TREND($K3:$P3,$K$1:$P$1,S$1)</f>
        <v>3.6783850929915807E-4</v>
      </c>
      <c r="T3" s="38" cm="1">
        <f t="array" aca="1" ref="T3" ca="1">TREND($K3:$P3,$K$1:$P$1,T$1)</f>
        <v>3.7041080656698405E-4</v>
      </c>
      <c r="U3" s="38" cm="1">
        <f t="array" aca="1" ref="U3" ca="1">TREND($K3:$P3,$K$1:$P$1,U$1)</f>
        <v>3.7298310383481002E-4</v>
      </c>
      <c r="V3" s="38" cm="1">
        <f t="array" aca="1" ref="V3" ca="1">TREND($K3:$P3,$K$1:$P$1,V$1)</f>
        <v>3.7555540110263685E-4</v>
      </c>
      <c r="W3" s="38" cm="1">
        <f t="array" aca="1" ref="W3" ca="1">TREND($K3:$P3,$K$1:$P$1,W$1)</f>
        <v>3.7812769837046283E-4</v>
      </c>
      <c r="X3" s="38" cm="1">
        <f t="array" aca="1" ref="X3" ca="1">TREND($K3:$P3,$K$1:$P$1,X$1)</f>
        <v>3.806999956382888E-4</v>
      </c>
      <c r="Y3" s="38" cm="1">
        <f t="array" aca="1" ref="Y3" ca="1">TREND($K3:$P3,$K$1:$P$1,Y$1)</f>
        <v>3.8327229290611563E-4</v>
      </c>
      <c r="Z3" s="38" cm="1">
        <f t="array" aca="1" ref="Z3" ca="1">TREND($K3:$P3,$K$1:$P$1,Z$1)</f>
        <v>3.8584459017394161E-4</v>
      </c>
      <c r="AA3" s="38" cm="1">
        <f t="array" aca="1" ref="AA3" ca="1">TREND($K3:$P3,$K$1:$P$1,AA$1)</f>
        <v>3.8841688744176758E-4</v>
      </c>
      <c r="AB3" s="38" cm="1">
        <f t="array" aca="1" ref="AB3" ca="1">TREND($K3:$P3,$K$1:$P$1,AB$1)</f>
        <v>3.9098918470959441E-4</v>
      </c>
      <c r="AC3" s="38" cm="1">
        <f t="array" aca="1" ref="AC3" ca="1">TREND($K3:$P3,$K$1:$P$1,AC$1)</f>
        <v>3.9356148197742039E-4</v>
      </c>
      <c r="AD3" s="38" cm="1">
        <f t="array" aca="1" ref="AD3" ca="1">TREND($K3:$P3,$K$1:$P$1,AD$1)</f>
        <v>3.9613377924524722E-4</v>
      </c>
      <c r="AE3" s="38" cm="1">
        <f t="array" aca="1" ref="AE3" ca="1">TREND($K3:$P3,$K$1:$P$1,AE$1)</f>
        <v>3.9870607651307319E-4</v>
      </c>
      <c r="AF3" s="38" cm="1">
        <f t="array" aca="1" ref="AF3" ca="1">TREND($K3:$P3,$K$1:$P$1,AF$1)</f>
        <v>4.0127837378089917E-4</v>
      </c>
      <c r="AG3" s="38" cm="1">
        <f t="array" aca="1" ref="AG3" ca="1">TREND($K3:$P3,$K$1:$P$1,AG$1)</f>
        <v>4.03850671048726E-4</v>
      </c>
      <c r="AH3" s="38" cm="1">
        <f t="array" aca="1" ref="AH3" ca="1">TREND($K3:$P3,$K$1:$P$1,AH$1)</f>
        <v>4.0642296831655197E-4</v>
      </c>
      <c r="AI3" s="38" cm="1">
        <f t="array" aca="1" ref="AI3" ca="1">TREND($K3:$P3,$K$1:$P$1,AI$1)</f>
        <v>4.0899526558437795E-4</v>
      </c>
      <c r="AJ3" s="38" cm="1">
        <f t="array" aca="1" ref="AJ3" ca="1">TREND($K3:$P3,$K$1:$P$1,AJ$1)</f>
        <v>4.1156756285220478E-4</v>
      </c>
    </row>
    <row r="4" spans="1:36">
      <c r="A4" t="s">
        <v>14</v>
      </c>
      <c r="B4" s="39" cm="1">
        <f t="array" aca="1" ref="B4" ca="1">INDIRECT(CONCATENATE("'",HLOOKUP(B$1,$B$21:$E$23,3,FALSE),"'!",$B$25,ROW($A4)+5))*About!$A$27</f>
        <v>8.2313512570440848E-4</v>
      </c>
      <c r="C4" s="38">
        <f t="shared" ca="1" si="3"/>
        <v>8.2313512570440848E-4</v>
      </c>
      <c r="D4" s="38">
        <f t="shared" ca="1" si="0"/>
        <v>8.2313512570440848E-4</v>
      </c>
      <c r="E4" s="38">
        <f t="shared" ca="1" si="0"/>
        <v>8.2313512570440848E-4</v>
      </c>
      <c r="F4" s="39" cm="1">
        <f t="array" aca="1" ref="F4" ca="1">INDIRECT(CONCATENATE("'",HLOOKUP(F$1,$B$21:$E$23,3,FALSE),"'!",$B$25,ROW($A4)+5))*About!$A$27</f>
        <v>8.2313512570440848E-4</v>
      </c>
      <c r="G4" s="38">
        <f t="shared" ca="1" si="4"/>
        <v>8.3085201750788737E-4</v>
      </c>
      <c r="H4" s="38">
        <f t="shared" ca="1" si="1"/>
        <v>8.3856890931136615E-4</v>
      </c>
      <c r="I4" s="38">
        <f t="shared" ca="1" si="1"/>
        <v>8.4628580111484504E-4</v>
      </c>
      <c r="J4" s="38">
        <f t="shared" ca="1" si="1"/>
        <v>8.5400269291832382E-4</v>
      </c>
      <c r="K4" s="39" cm="1">
        <f t="array" aca="1" ref="K4" ca="1">INDIRECT(CONCATENATE("'",HLOOKUP(K$1,$B$21:$E$23,3,FALSE),"'!",$B$25,ROW($A4)+5))*About!$A$27</f>
        <v>8.6171958472180271E-4</v>
      </c>
      <c r="L4" s="38">
        <f t="shared" ca="1" si="5"/>
        <v>8.7715336832876038E-4</v>
      </c>
      <c r="M4" s="38">
        <f t="shared" ca="1" si="2"/>
        <v>8.9258715193571794E-4</v>
      </c>
      <c r="N4" s="38">
        <f t="shared" ca="1" si="2"/>
        <v>9.0802093554267561E-4</v>
      </c>
      <c r="O4" s="38">
        <f t="shared" ca="1" si="2"/>
        <v>9.2345471914963317E-4</v>
      </c>
      <c r="P4" s="39" cm="1">
        <f t="array" aca="1" ref="P4" ca="1">INDIRECT(CONCATENATE("'",HLOOKUP(P$1,$B$21:$E$23,3,FALSE),"'!",$B$25,ROW($A4)+5))*About!$A$27</f>
        <v>9.3888850275659083E-4</v>
      </c>
      <c r="Q4" s="38" cm="1">
        <f t="array" aca="1" ref="Q4" ca="1">TREND($K4:$P4,$K$1:$P$1,Q$1)</f>
        <v>9.5432228636355143E-4</v>
      </c>
      <c r="R4" s="38" cm="1">
        <f t="array" aca="1" ref="R4" ca="1">TREND($K4:$P4,$K$1:$P$1,R$1)</f>
        <v>9.6975606997051073E-4</v>
      </c>
      <c r="S4" s="38" cm="1">
        <f t="array" aca="1" ref="S4" ca="1">TREND($K4:$P4,$K$1:$P$1,S$1)</f>
        <v>9.8518985357747002E-4</v>
      </c>
      <c r="T4" s="38" cm="1">
        <f t="array" aca="1" ref="T4" ca="1">TREND($K4:$P4,$K$1:$P$1,T$1)</f>
        <v>1.0006236371844224E-3</v>
      </c>
      <c r="U4" s="38" cm="1">
        <f t="array" aca="1" ref="U4" ca="1">TREND($K4:$P4,$K$1:$P$1,U$1)</f>
        <v>1.0160574207913817E-3</v>
      </c>
      <c r="V4" s="38" cm="1">
        <f t="array" aca="1" ref="V4" ca="1">TREND($K4:$P4,$K$1:$P$1,V$1)</f>
        <v>1.031491204398341E-3</v>
      </c>
      <c r="W4" s="38" cm="1">
        <f t="array" aca="1" ref="W4" ca="1">TREND($K4:$P4,$K$1:$P$1,W$1)</f>
        <v>1.0469249880053003E-3</v>
      </c>
      <c r="X4" s="38" cm="1">
        <f t="array" aca="1" ref="X4" ca="1">TREND($K4:$P4,$K$1:$P$1,X$1)</f>
        <v>1.0623587716122526E-3</v>
      </c>
      <c r="Y4" s="38" cm="1">
        <f t="array" aca="1" ref="Y4" ca="1">TREND($K4:$P4,$K$1:$P$1,Y$1)</f>
        <v>1.0777925552192119E-3</v>
      </c>
      <c r="Z4" s="38" cm="1">
        <f t="array" aca="1" ref="Z4" ca="1">TREND($K4:$P4,$K$1:$P$1,Z$1)</f>
        <v>1.0932263388261712E-3</v>
      </c>
      <c r="AA4" s="38" cm="1">
        <f t="array" aca="1" ref="AA4" ca="1">TREND($K4:$P4,$K$1:$P$1,AA$1)</f>
        <v>1.1086601224331305E-3</v>
      </c>
      <c r="AB4" s="38" cm="1">
        <f t="array" aca="1" ref="AB4" ca="1">TREND($K4:$P4,$K$1:$P$1,AB$1)</f>
        <v>1.1240939060400829E-3</v>
      </c>
      <c r="AC4" s="38" cm="1">
        <f t="array" aca="1" ref="AC4" ca="1">TREND($K4:$P4,$K$1:$P$1,AC$1)</f>
        <v>1.1395276896470422E-3</v>
      </c>
      <c r="AD4" s="38" cm="1">
        <f t="array" aca="1" ref="AD4" ca="1">TREND($K4:$P4,$K$1:$P$1,AD$1)</f>
        <v>1.1549614732540014E-3</v>
      </c>
      <c r="AE4" s="38" cm="1">
        <f t="array" aca="1" ref="AE4" ca="1">TREND($K4:$P4,$K$1:$P$1,AE$1)</f>
        <v>1.1703952568609607E-3</v>
      </c>
      <c r="AF4" s="38" cm="1">
        <f t="array" aca="1" ref="AF4" ca="1">TREND($K4:$P4,$K$1:$P$1,AF$1)</f>
        <v>1.1858290404679131E-3</v>
      </c>
      <c r="AG4" s="38" cm="1">
        <f t="array" aca="1" ref="AG4" ca="1">TREND($K4:$P4,$K$1:$P$1,AG$1)</f>
        <v>1.2012628240748724E-3</v>
      </c>
      <c r="AH4" s="38" cm="1">
        <f t="array" aca="1" ref="AH4" ca="1">TREND($K4:$P4,$K$1:$P$1,AH$1)</f>
        <v>1.2166966076818317E-3</v>
      </c>
      <c r="AI4" s="38" cm="1">
        <f t="array" aca="1" ref="AI4" ca="1">TREND($K4:$P4,$K$1:$P$1,AI$1)</f>
        <v>1.232130391288791E-3</v>
      </c>
      <c r="AJ4" s="38" cm="1">
        <f t="array" aca="1" ref="AJ4" ca="1">TREND($K4:$P4,$K$1:$P$1,AJ$1)</f>
        <v>1.2475641748957503E-3</v>
      </c>
    </row>
    <row r="5" spans="1:36">
      <c r="A5" t="s">
        <v>15</v>
      </c>
      <c r="B5" s="39" cm="1">
        <f t="array" aca="1" ref="B5" ca="1">INDIRECT(CONCATENATE("'",HLOOKUP(B$1,$B$21:$E$23,3,FALSE),"'!",$B$25,ROW($A5)+5))*About!$A$27</f>
        <v>1.0417803934696421E-2</v>
      </c>
      <c r="C5" s="38">
        <f t="shared" ca="1" si="3"/>
        <v>1.044995765054425E-2</v>
      </c>
      <c r="D5" s="38">
        <f t="shared" ca="1" si="0"/>
        <v>1.0482111366392077E-2</v>
      </c>
      <c r="E5" s="38">
        <f t="shared" ca="1" si="0"/>
        <v>1.0514265082239904E-2</v>
      </c>
      <c r="F5" s="39" cm="1">
        <f t="array" aca="1" ref="F5" ca="1">INDIRECT(CONCATENATE("'",HLOOKUP(F$1,$B$21:$E$23,3,FALSE),"'!",$B$25,ROW($A5)+5))*About!$A$27</f>
        <v>1.0546418798087733E-2</v>
      </c>
      <c r="G5" s="38">
        <f t="shared" ca="1" si="4"/>
        <v>1.0649310688800784E-2</v>
      </c>
      <c r="H5" s="38">
        <f t="shared" ca="1" si="1"/>
        <v>1.0752202579513835E-2</v>
      </c>
      <c r="I5" s="38">
        <f t="shared" ca="1" si="1"/>
        <v>1.0855094470226888E-2</v>
      </c>
      <c r="J5" s="38">
        <f t="shared" ca="1" si="1"/>
        <v>1.0957986360939939E-2</v>
      </c>
      <c r="K5" s="39" cm="1">
        <f t="array" aca="1" ref="K5" ca="1">INDIRECT(CONCATENATE("'",HLOOKUP(K$1,$B$21:$E$23,3,FALSE),"'!",$B$25,ROW($A5)+5))*About!$A$27</f>
        <v>1.106087825165299E-2</v>
      </c>
      <c r="L5" s="38">
        <f t="shared" ca="1" si="5"/>
        <v>1.1240939060400829E-2</v>
      </c>
      <c r="M5" s="38">
        <f t="shared" ca="1" si="2"/>
        <v>1.1420999869148669E-2</v>
      </c>
      <c r="N5" s="38">
        <f t="shared" ca="1" si="2"/>
        <v>1.1601060677896508E-2</v>
      </c>
      <c r="O5" s="38">
        <f t="shared" ca="1" si="2"/>
        <v>1.1781121486644348E-2</v>
      </c>
      <c r="P5" s="39" cm="1">
        <f t="array" aca="1" ref="P5" ca="1">INDIRECT(CONCATENATE("'",HLOOKUP(P$1,$B$21:$E$23,3,FALSE),"'!",$B$25,ROW($A5)+5))*About!$A$27</f>
        <v>1.1961182295392187E-2</v>
      </c>
      <c r="Q5" s="38" cm="1">
        <f t="array" aca="1" ref="Q5" ca="1">TREND($K5:$P5,$K$1:$P$1,Q$1)</f>
        <v>1.2141243104140054E-2</v>
      </c>
      <c r="R5" s="38" cm="1">
        <f t="array" aca="1" ref="R5" ca="1">TREND($K5:$P5,$K$1:$P$1,R$1)</f>
        <v>1.2321303912887882E-2</v>
      </c>
      <c r="S5" s="38" cm="1">
        <f t="array" aca="1" ref="S5" ca="1">TREND($K5:$P5,$K$1:$P$1,S$1)</f>
        <v>1.250136472163571E-2</v>
      </c>
      <c r="T5" s="38" cm="1">
        <f t="array" aca="1" ref="T5" ca="1">TREND($K5:$P5,$K$1:$P$1,T$1)</f>
        <v>1.2681425530383539E-2</v>
      </c>
      <c r="U5" s="38" cm="1">
        <f t="array" aca="1" ref="U5" ca="1">TREND($K5:$P5,$K$1:$P$1,U$1)</f>
        <v>1.2861486339131367E-2</v>
      </c>
      <c r="V5" s="38" cm="1">
        <f t="array" aca="1" ref="V5" ca="1">TREND($K5:$P5,$K$1:$P$1,V$1)</f>
        <v>1.3041547147879251E-2</v>
      </c>
      <c r="W5" s="38" cm="1">
        <f t="array" aca="1" ref="W5" ca="1">TREND($K5:$P5,$K$1:$P$1,W$1)</f>
        <v>1.3221607956627079E-2</v>
      </c>
      <c r="X5" s="38" cm="1">
        <f t="array" aca="1" ref="X5" ca="1">TREND($K5:$P5,$K$1:$P$1,X$1)</f>
        <v>1.3401668765374908E-2</v>
      </c>
      <c r="Y5" s="38" cm="1">
        <f t="array" aca="1" ref="Y5" ca="1">TREND($K5:$P5,$K$1:$P$1,Y$1)</f>
        <v>1.3581729574122736E-2</v>
      </c>
      <c r="Z5" s="38" cm="1">
        <f t="array" aca="1" ref="Z5" ca="1">TREND($K5:$P5,$K$1:$P$1,Z$1)</f>
        <v>1.3761790382870565E-2</v>
      </c>
      <c r="AA5" s="38" cm="1">
        <f t="array" aca="1" ref="AA5" ca="1">TREND($K5:$P5,$K$1:$P$1,AA$1)</f>
        <v>1.3941851191618448E-2</v>
      </c>
      <c r="AB5" s="38" cm="1">
        <f t="array" aca="1" ref="AB5" ca="1">TREND($K5:$P5,$K$1:$P$1,AB$1)</f>
        <v>1.4121912000366277E-2</v>
      </c>
      <c r="AC5" s="38" cm="1">
        <f t="array" aca="1" ref="AC5" ca="1">TREND($K5:$P5,$K$1:$P$1,AC$1)</f>
        <v>1.4301972809114105E-2</v>
      </c>
      <c r="AD5" s="38" cm="1">
        <f t="array" aca="1" ref="AD5" ca="1">TREND($K5:$P5,$K$1:$P$1,AD$1)</f>
        <v>1.4482033617861934E-2</v>
      </c>
      <c r="AE5" s="38" cm="1">
        <f t="array" aca="1" ref="AE5" ca="1">TREND($K5:$P5,$K$1:$P$1,AE$1)</f>
        <v>1.4662094426609762E-2</v>
      </c>
      <c r="AF5" s="38" cm="1">
        <f t="array" aca="1" ref="AF5" ca="1">TREND($K5:$P5,$K$1:$P$1,AF$1)</f>
        <v>1.4842155235357646E-2</v>
      </c>
      <c r="AG5" s="38" cm="1">
        <f t="array" aca="1" ref="AG5" ca="1">TREND($K5:$P5,$K$1:$P$1,AG$1)</f>
        <v>1.5022216044105474E-2</v>
      </c>
      <c r="AH5" s="38" cm="1">
        <f t="array" aca="1" ref="AH5" ca="1">TREND($K5:$P5,$K$1:$P$1,AH$1)</f>
        <v>1.5202276852853303E-2</v>
      </c>
      <c r="AI5" s="38" cm="1">
        <f t="array" aca="1" ref="AI5" ca="1">TREND($K5:$P5,$K$1:$P$1,AI$1)</f>
        <v>1.5382337661601131E-2</v>
      </c>
      <c r="AJ5" s="38" cm="1">
        <f t="array" aca="1" ref="AJ5" ca="1">TREND($K5:$P5,$K$1:$P$1,AJ$1)</f>
        <v>1.5562398470348959E-2</v>
      </c>
    </row>
    <row r="6" spans="1:36">
      <c r="A6" t="s">
        <v>16</v>
      </c>
      <c r="B6" s="39" cm="1">
        <f t="array" aca="1" ref="B6" ca="1">INDIRECT(CONCATENATE("'",HLOOKUP(B$1,$B$21:$E$23,3,FALSE),"'!",$B$25,ROW($A6)+5))*About!$A$27</f>
        <v>1.5433783606957659E-2</v>
      </c>
      <c r="C6" s="38">
        <f t="shared" ca="1" si="3"/>
        <v>1.5433783606957659E-2</v>
      </c>
      <c r="D6" s="38">
        <f t="shared" ca="1" si="0"/>
        <v>1.5433783606957659E-2</v>
      </c>
      <c r="E6" s="38">
        <f t="shared" ca="1" si="0"/>
        <v>1.5433783606957659E-2</v>
      </c>
      <c r="F6" s="39" cm="1">
        <f t="array" aca="1" ref="F6" ca="1">INDIRECT(CONCATENATE("'",HLOOKUP(F$1,$B$21:$E$23,3,FALSE),"'!",$B$25,ROW($A6)+5))*About!$A$27</f>
        <v>1.5433783606957659E-2</v>
      </c>
      <c r="G6" s="38">
        <f t="shared" ca="1" si="4"/>
        <v>1.5433783606957659E-2</v>
      </c>
      <c r="H6" s="38">
        <f t="shared" ca="1" si="1"/>
        <v>1.5433783606957659E-2</v>
      </c>
      <c r="I6" s="38">
        <f t="shared" ca="1" si="1"/>
        <v>1.5433783606957659E-2</v>
      </c>
      <c r="J6" s="38">
        <f t="shared" ca="1" si="1"/>
        <v>1.5433783606957659E-2</v>
      </c>
      <c r="K6" s="39" cm="1">
        <f t="array" aca="1" ref="K6" ca="1">INDIRECT(CONCATENATE("'",HLOOKUP(K$1,$B$21:$E$23,3,FALSE),"'!",$B$25,ROW($A6)+5))*About!$A$27</f>
        <v>1.5433783606957659E-2</v>
      </c>
      <c r="L6" s="38">
        <f t="shared" ca="1" si="5"/>
        <v>1.5691013333740286E-2</v>
      </c>
      <c r="M6" s="38">
        <f t="shared" ca="1" si="2"/>
        <v>1.5948243060522914E-2</v>
      </c>
      <c r="N6" s="38">
        <f t="shared" ca="1" si="2"/>
        <v>1.6205472787305542E-2</v>
      </c>
      <c r="O6" s="38">
        <f t="shared" ca="1" si="2"/>
        <v>1.6462702514088171E-2</v>
      </c>
      <c r="P6" s="39" cm="1">
        <f t="array" aca="1" ref="P6" ca="1">INDIRECT(CONCATENATE("'",HLOOKUP(P$1,$B$21:$E$23,3,FALSE),"'!",$B$25,ROW($A6)+5))*About!$A$27</f>
        <v>1.6719932240870799E-2</v>
      </c>
      <c r="Q6" s="38" cm="1">
        <f t="array" aca="1" ref="Q6" ca="1">TREND($K6:$P6,$K$1:$P$1,Q$1)</f>
        <v>1.697716196765342E-2</v>
      </c>
      <c r="R6" s="38" cm="1">
        <f t="array" aca="1" ref="R6" ca="1">TREND($K6:$P6,$K$1:$P$1,R$1)</f>
        <v>1.723439169443608E-2</v>
      </c>
      <c r="S6" s="38" cm="1">
        <f t="array" aca="1" ref="S6" ca="1">TREND($K6:$P6,$K$1:$P$1,S$1)</f>
        <v>1.7491621421218628E-2</v>
      </c>
      <c r="T6" s="38" cm="1">
        <f t="array" aca="1" ref="T6" ca="1">TREND($K6:$P6,$K$1:$P$1,T$1)</f>
        <v>1.7748851148001288E-2</v>
      </c>
      <c r="U6" s="38" cm="1">
        <f t="array" aca="1" ref="U6" ca="1">TREND($K6:$P6,$K$1:$P$1,U$1)</f>
        <v>1.8006080874783947E-2</v>
      </c>
      <c r="V6" s="38" cm="1">
        <f t="array" aca="1" ref="V6" ca="1">TREND($K6:$P6,$K$1:$P$1,V$1)</f>
        <v>1.8263310601566496E-2</v>
      </c>
      <c r="W6" s="38" cm="1">
        <f t="array" aca="1" ref="W6" ca="1">TREND($K6:$P6,$K$1:$P$1,W$1)</f>
        <v>1.8520540328349155E-2</v>
      </c>
      <c r="X6" s="38" cm="1">
        <f t="array" aca="1" ref="X6" ca="1">TREND($K6:$P6,$K$1:$P$1,X$1)</f>
        <v>1.8777770055131815E-2</v>
      </c>
      <c r="Y6" s="38" cm="1">
        <f t="array" aca="1" ref="Y6" ca="1">TREND($K6:$P6,$K$1:$P$1,Y$1)</f>
        <v>1.9034999781914475E-2</v>
      </c>
      <c r="Z6" s="38" cm="1">
        <f t="array" aca="1" ref="Z6" ca="1">TREND($K6:$P6,$K$1:$P$1,Z$1)</f>
        <v>1.9292229508697023E-2</v>
      </c>
      <c r="AA6" s="38" cm="1">
        <f t="array" aca="1" ref="AA6" ca="1">TREND($K6:$P6,$K$1:$P$1,AA$1)</f>
        <v>1.9549459235479683E-2</v>
      </c>
      <c r="AB6" s="38" cm="1">
        <f t="array" aca="1" ref="AB6" ca="1">TREND($K6:$P6,$K$1:$P$1,AB$1)</f>
        <v>1.9806688962262342E-2</v>
      </c>
      <c r="AC6" s="38" cm="1">
        <f t="array" aca="1" ref="AC6" ca="1">TREND($K6:$P6,$K$1:$P$1,AC$1)</f>
        <v>2.0063918689044891E-2</v>
      </c>
      <c r="AD6" s="38" cm="1">
        <f t="array" aca="1" ref="AD6" ca="1">TREND($K6:$P6,$K$1:$P$1,AD$1)</f>
        <v>2.032114841582755E-2</v>
      </c>
      <c r="AE6" s="38" cm="1">
        <f t="array" aca="1" ref="AE6" ca="1">TREND($K6:$P6,$K$1:$P$1,AE$1)</f>
        <v>2.057837814261021E-2</v>
      </c>
      <c r="AF6" s="38" cm="1">
        <f t="array" aca="1" ref="AF6" ca="1">TREND($K6:$P6,$K$1:$P$1,AF$1)</f>
        <v>2.0835607869392869E-2</v>
      </c>
      <c r="AG6" s="38" cm="1">
        <f t="array" aca="1" ref="AG6" ca="1">TREND($K6:$P6,$K$1:$P$1,AG$1)</f>
        <v>2.1092837596175418E-2</v>
      </c>
      <c r="AH6" s="38" cm="1">
        <f t="array" aca="1" ref="AH6" ca="1">TREND($K6:$P6,$K$1:$P$1,AH$1)</f>
        <v>2.1350067322958077E-2</v>
      </c>
      <c r="AI6" s="38" cm="1">
        <f t="array" aca="1" ref="AI6" ca="1">TREND($K6:$P6,$K$1:$P$1,AI$1)</f>
        <v>2.1607297049740737E-2</v>
      </c>
      <c r="AJ6" s="38" cm="1">
        <f t="array" aca="1" ref="AJ6" ca="1">TREND($K6:$P6,$K$1:$P$1,AJ$1)</f>
        <v>2.1864526776523285E-2</v>
      </c>
    </row>
    <row r="7" spans="1:36">
      <c r="A7" t="s">
        <v>162</v>
      </c>
      <c r="B7" s="39" cm="1">
        <f t="array" aca="1" ref="B7" ca="1">INDIRECT(CONCATENATE("'",HLOOKUP(B$1,$B$21:$E$23,3,FALSE),"'!",$B$25,ROW($A7)+5))*About!$A$27</f>
        <v>0.45015202186959841</v>
      </c>
      <c r="C7" s="38">
        <f t="shared" ca="1" si="3"/>
        <v>0.45336739345438126</v>
      </c>
      <c r="D7" s="38">
        <f t="shared" ca="1" si="0"/>
        <v>0.45658276503916406</v>
      </c>
      <c r="E7" s="38">
        <f t="shared" ca="1" si="0"/>
        <v>0.45979813662394692</v>
      </c>
      <c r="F7" s="39" cm="1">
        <f t="array" aca="1" ref="F7" ca="1">INDIRECT(CONCATENATE("'",HLOOKUP(F$1,$B$21:$E$23,3,FALSE),"'!",$B$25,ROW($A7)+5))*About!$A$27</f>
        <v>0.46301350820872977</v>
      </c>
      <c r="G7" s="38">
        <f t="shared" ca="1" si="4"/>
        <v>0.46301350820872977</v>
      </c>
      <c r="H7" s="38">
        <f t="shared" ca="1" si="1"/>
        <v>0.46301350820872977</v>
      </c>
      <c r="I7" s="38">
        <f t="shared" ca="1" si="1"/>
        <v>0.46301350820872977</v>
      </c>
      <c r="J7" s="38">
        <f t="shared" ca="1" si="1"/>
        <v>0.46301350820872977</v>
      </c>
      <c r="K7" s="39" cm="1">
        <f t="array" aca="1" ref="K7" ca="1">INDIRECT(CONCATENATE("'",HLOOKUP(K$1,$B$21:$E$23,3,FALSE),"'!",$B$25,ROW($A7)+5))*About!$A$27</f>
        <v>0.46301350820872977</v>
      </c>
      <c r="L7" s="38">
        <f t="shared" ca="1" si="5"/>
        <v>0.46558580547655604</v>
      </c>
      <c r="M7" s="38">
        <f t="shared" ca="1" si="2"/>
        <v>0.4681581027443823</v>
      </c>
      <c r="N7" s="38">
        <f t="shared" ca="1" si="2"/>
        <v>0.47073040001220862</v>
      </c>
      <c r="O7" s="38">
        <f t="shared" ca="1" si="2"/>
        <v>0.47330269728003488</v>
      </c>
      <c r="P7" s="39" cm="1">
        <f t="array" aca="1" ref="P7" ca="1">INDIRECT(CONCATENATE("'",HLOOKUP(P$1,$B$21:$E$23,3,FALSE),"'!",$B$25,ROW($A7)+5))*About!$A$27</f>
        <v>0.47587499454786114</v>
      </c>
      <c r="Q7" s="38" cm="1">
        <f t="array" aca="1" ref="Q7" ca="1">TREND($K7:$P7,$K$1:$P$1,Q$1)</f>
        <v>0.47844729181568724</v>
      </c>
      <c r="R7" s="38" cm="1">
        <f t="array" aca="1" ref="R7" ca="1">TREND($K7:$P7,$K$1:$P$1,R$1)</f>
        <v>0.48101958908351339</v>
      </c>
      <c r="S7" s="38" cm="1">
        <f t="array" aca="1" ref="S7" ca="1">TREND($K7:$P7,$K$1:$P$1,S$1)</f>
        <v>0.48359188635133954</v>
      </c>
      <c r="T7" s="38" cm="1">
        <f t="array" aca="1" ref="T7" ca="1">TREND($K7:$P7,$K$1:$P$1,T$1)</f>
        <v>0.48616418361916569</v>
      </c>
      <c r="U7" s="38" cm="1">
        <f t="array" aca="1" ref="U7" ca="1">TREND($K7:$P7,$K$1:$P$1,U$1)</f>
        <v>0.48873648088699184</v>
      </c>
      <c r="V7" s="38" cm="1">
        <f t="array" aca="1" ref="V7" ca="1">TREND($K7:$P7,$K$1:$P$1,V$1)</f>
        <v>0.49130877815481799</v>
      </c>
      <c r="W7" s="38" cm="1">
        <f t="array" aca="1" ref="W7" ca="1">TREND($K7:$P7,$K$1:$P$1,W$1)</f>
        <v>0.49388107542264414</v>
      </c>
      <c r="X7" s="38" cm="1">
        <f t="array" aca="1" ref="X7" ca="1">TREND($K7:$P7,$K$1:$P$1,X$1)</f>
        <v>0.49645337269047118</v>
      </c>
      <c r="Y7" s="38" cm="1">
        <f t="array" aca="1" ref="Y7" ca="1">TREND($K7:$P7,$K$1:$P$1,Y$1)</f>
        <v>0.49902566995829734</v>
      </c>
      <c r="Z7" s="38" cm="1">
        <f t="array" aca="1" ref="Z7" ca="1">TREND($K7:$P7,$K$1:$P$1,Z$1)</f>
        <v>0.50159796722612349</v>
      </c>
      <c r="AA7" s="38" cm="1">
        <f t="array" aca="1" ref="AA7" ca="1">TREND($K7:$P7,$K$1:$P$1,AA$1)</f>
        <v>0.50417026449394964</v>
      </c>
      <c r="AB7" s="38" cm="1">
        <f t="array" aca="1" ref="AB7" ca="1">TREND($K7:$P7,$K$1:$P$1,AB$1)</f>
        <v>0.50674256176177579</v>
      </c>
      <c r="AC7" s="38" cm="1">
        <f t="array" aca="1" ref="AC7" ca="1">TREND($K7:$P7,$K$1:$P$1,AC$1)</f>
        <v>0.50931485902960194</v>
      </c>
      <c r="AD7" s="38" cm="1">
        <f t="array" aca="1" ref="AD7" ca="1">TREND($K7:$P7,$K$1:$P$1,AD$1)</f>
        <v>0.51188715629742809</v>
      </c>
      <c r="AE7" s="38" cm="1">
        <f t="array" aca="1" ref="AE7" ca="1">TREND($K7:$P7,$K$1:$P$1,AE$1)</f>
        <v>0.51445945356525513</v>
      </c>
      <c r="AF7" s="38" cm="1">
        <f t="array" aca="1" ref="AF7" ca="1">TREND($K7:$P7,$K$1:$P$1,AF$1)</f>
        <v>0.51703175083308128</v>
      </c>
      <c r="AG7" s="38" cm="1">
        <f t="array" aca="1" ref="AG7" ca="1">TREND($K7:$P7,$K$1:$P$1,AG$1)</f>
        <v>0.51960404810090743</v>
      </c>
      <c r="AH7" s="38" cm="1">
        <f t="array" aca="1" ref="AH7" ca="1">TREND($K7:$P7,$K$1:$P$1,AH$1)</f>
        <v>0.52217634536873359</v>
      </c>
      <c r="AI7" s="38" cm="1">
        <f t="array" aca="1" ref="AI7" ca="1">TREND($K7:$P7,$K$1:$P$1,AI$1)</f>
        <v>0.52474864263655974</v>
      </c>
      <c r="AJ7" s="38" cm="1">
        <f t="array" aca="1" ref="AJ7" ca="1">TREND($K7:$P7,$K$1:$P$1,AJ$1)</f>
        <v>0.52732093990438589</v>
      </c>
    </row>
    <row r="8" spans="1:36">
      <c r="A8" t="s">
        <v>17</v>
      </c>
      <c r="B8" s="39" cm="1">
        <f t="array" aca="1" ref="B8" ca="1">INDIRECT(CONCATENATE("'",HLOOKUP(B$1,$B$21:$E$23,3,FALSE),"'!",$B$25,ROW($A8)+5))*About!$A$27</f>
        <v>7.5882769400875169E-2</v>
      </c>
      <c r="C8" s="38">
        <f t="shared" ca="1" si="3"/>
        <v>7.6525843717831735E-2</v>
      </c>
      <c r="D8" s="38">
        <f t="shared" ca="1" si="0"/>
        <v>7.71689180347883E-2</v>
      </c>
      <c r="E8" s="38">
        <f t="shared" ca="1" si="0"/>
        <v>7.7811992351744866E-2</v>
      </c>
      <c r="F8" s="39" cm="1">
        <f t="array" aca="1" ref="F8" ca="1">INDIRECT(CONCATENATE("'",HLOOKUP(F$1,$B$21:$E$23,3,FALSE),"'!",$B$25,ROW($A8)+5))*About!$A$27</f>
        <v>7.8455066668701431E-2</v>
      </c>
      <c r="G8" s="38">
        <f t="shared" ca="1" si="4"/>
        <v>7.8712296395484063E-2</v>
      </c>
      <c r="H8" s="38">
        <f t="shared" ca="1" si="1"/>
        <v>7.8969526122266695E-2</v>
      </c>
      <c r="I8" s="38">
        <f t="shared" ca="1" si="1"/>
        <v>7.9226755849049313E-2</v>
      </c>
      <c r="J8" s="38">
        <f t="shared" ca="1" si="1"/>
        <v>7.9483985575831945E-2</v>
      </c>
      <c r="K8" s="39" cm="1">
        <f t="array" aca="1" ref="K8" ca="1">INDIRECT(CONCATENATE("'",HLOOKUP(K$1,$B$21:$E$23,3,FALSE),"'!",$B$25,ROW($A8)+5))*About!$A$27</f>
        <v>7.9741215302614576E-2</v>
      </c>
      <c r="L8" s="38">
        <f t="shared" ca="1" si="5"/>
        <v>7.9998445029397208E-2</v>
      </c>
      <c r="M8" s="38">
        <f t="shared" ca="1" si="2"/>
        <v>8.0255674756179826E-2</v>
      </c>
      <c r="N8" s="38">
        <f t="shared" ca="1" si="2"/>
        <v>8.0512904482962458E-2</v>
      </c>
      <c r="O8" s="38">
        <f t="shared" ca="1" si="2"/>
        <v>8.0770134209745076E-2</v>
      </c>
      <c r="P8" s="39" cm="1">
        <f t="array" aca="1" ref="P8" ca="1">INDIRECT(CONCATENATE("'",HLOOKUP(P$1,$B$21:$E$23,3,FALSE),"'!",$B$25,ROW($A8)+5))*About!$A$27</f>
        <v>8.1027363936527708E-2</v>
      </c>
      <c r="Q8" s="38" cm="1">
        <f t="array" aca="1" ref="Q8" ca="1">TREND($K8:$P8,$K$1:$P$1,Q$1)</f>
        <v>8.1284593663310312E-2</v>
      </c>
      <c r="R8" s="38" cm="1">
        <f t="array" aca="1" ref="R8" ca="1">TREND($K8:$P8,$K$1:$P$1,R$1)</f>
        <v>8.1541823390092971E-2</v>
      </c>
      <c r="S8" s="38" cm="1">
        <f t="array" aca="1" ref="S8" ca="1">TREND($K8:$P8,$K$1:$P$1,S$1)</f>
        <v>8.1799053116875631E-2</v>
      </c>
      <c r="T8" s="38" cm="1">
        <f t="array" aca="1" ref="T8" ca="1">TREND($K8:$P8,$K$1:$P$1,T$1)</f>
        <v>8.2056282843658179E-2</v>
      </c>
      <c r="U8" s="38" cm="1">
        <f t="array" aca="1" ref="U8" ca="1">TREND($K8:$P8,$K$1:$P$1,U$1)</f>
        <v>8.2313512570440839E-2</v>
      </c>
      <c r="V8" s="38" cm="1">
        <f t="array" aca="1" ref="V8" ca="1">TREND($K8:$P8,$K$1:$P$1,V$1)</f>
        <v>8.2570742297223498E-2</v>
      </c>
      <c r="W8" s="38" cm="1">
        <f t="array" aca="1" ref="W8" ca="1">TREND($K8:$P8,$K$1:$P$1,W$1)</f>
        <v>8.2827972024006047E-2</v>
      </c>
      <c r="X8" s="38" cm="1">
        <f t="array" aca="1" ref="X8" ca="1">TREND($K8:$P8,$K$1:$P$1,X$1)</f>
        <v>8.3085201750788706E-2</v>
      </c>
      <c r="Y8" s="38" cm="1">
        <f t="array" aca="1" ref="Y8" ca="1">TREND($K8:$P8,$K$1:$P$1,Y$1)</f>
        <v>8.3342431477571366E-2</v>
      </c>
      <c r="Z8" s="38" cm="1">
        <f t="array" aca="1" ref="Z8" ca="1">TREND($K8:$P8,$K$1:$P$1,Z$1)</f>
        <v>8.3599661204353914E-2</v>
      </c>
      <c r="AA8" s="38" cm="1">
        <f t="array" aca="1" ref="AA8" ca="1">TREND($K8:$P8,$K$1:$P$1,AA$1)</f>
        <v>8.3856890931136574E-2</v>
      </c>
      <c r="AB8" s="38" cm="1">
        <f t="array" aca="1" ref="AB8" ca="1">TREND($K8:$P8,$K$1:$P$1,AB$1)</f>
        <v>8.4114120657919234E-2</v>
      </c>
      <c r="AC8" s="38" cm="1">
        <f t="array" aca="1" ref="AC8" ca="1">TREND($K8:$P8,$K$1:$P$1,AC$1)</f>
        <v>8.4371350384701893E-2</v>
      </c>
      <c r="AD8" s="38" cm="1">
        <f t="array" aca="1" ref="AD8" ca="1">TREND($K8:$P8,$K$1:$P$1,AD$1)</f>
        <v>8.4628580111484442E-2</v>
      </c>
      <c r="AE8" s="38" cm="1">
        <f t="array" aca="1" ref="AE8" ca="1">TREND($K8:$P8,$K$1:$P$1,AE$1)</f>
        <v>8.4885809838267101E-2</v>
      </c>
      <c r="AF8" s="38" cm="1">
        <f t="array" aca="1" ref="AF8" ca="1">TREND($K8:$P8,$K$1:$P$1,AF$1)</f>
        <v>8.5143039565049761E-2</v>
      </c>
      <c r="AG8" s="38" cm="1">
        <f t="array" aca="1" ref="AG8" ca="1">TREND($K8:$P8,$K$1:$P$1,AG$1)</f>
        <v>8.5400269291832309E-2</v>
      </c>
      <c r="AH8" s="38" cm="1">
        <f t="array" aca="1" ref="AH8" ca="1">TREND($K8:$P8,$K$1:$P$1,AH$1)</f>
        <v>8.5657499018614969E-2</v>
      </c>
      <c r="AI8" s="38" cm="1">
        <f t="array" aca="1" ref="AI8" ca="1">TREND($K8:$P8,$K$1:$P$1,AI$1)</f>
        <v>8.5914728745397628E-2</v>
      </c>
      <c r="AJ8" s="38" cm="1">
        <f t="array" aca="1" ref="AJ8" ca="1">TREND($K8:$P8,$K$1:$P$1,AJ$1)</f>
        <v>8.6171958472180177E-2</v>
      </c>
    </row>
    <row r="9" spans="1:36">
      <c r="A9" t="s">
        <v>18</v>
      </c>
      <c r="B9" s="39" cm="1">
        <f t="array" aca="1" ref="B9" ca="1">INDIRECT(CONCATENATE("'",HLOOKUP(B$1,$B$21:$E$23,3,FALSE),"'!",$B$25,ROW($A9)+5))*About!$A$27</f>
        <v>1.8006080874783933E-2</v>
      </c>
      <c r="C9" s="38">
        <f t="shared" ca="1" si="3"/>
        <v>1.8006080874783933E-2</v>
      </c>
      <c r="D9" s="38">
        <f t="shared" ca="1" si="0"/>
        <v>1.8006080874783933E-2</v>
      </c>
      <c r="E9" s="38">
        <f t="shared" ca="1" si="0"/>
        <v>1.8006080874783933E-2</v>
      </c>
      <c r="F9" s="39" cm="1">
        <f t="array" aca="1" ref="F9" ca="1">INDIRECT(CONCATENATE("'",HLOOKUP(F$1,$B$21:$E$23,3,FALSE),"'!",$B$25,ROW($A9)+5))*About!$A$27</f>
        <v>1.8006080874783933E-2</v>
      </c>
      <c r="G9" s="38">
        <f t="shared" ca="1" si="4"/>
        <v>1.8006080874783933E-2</v>
      </c>
      <c r="H9" s="38">
        <f t="shared" ca="1" si="1"/>
        <v>1.8006080874783933E-2</v>
      </c>
      <c r="I9" s="38">
        <f t="shared" ca="1" si="1"/>
        <v>1.8006080874783933E-2</v>
      </c>
      <c r="J9" s="38">
        <f t="shared" ca="1" si="1"/>
        <v>1.8006080874783933E-2</v>
      </c>
      <c r="K9" s="39" cm="1">
        <f t="array" aca="1" ref="K9" ca="1">INDIRECT(CONCATENATE("'",HLOOKUP(K$1,$B$21:$E$23,3,FALSE),"'!",$B$25,ROW($A9)+5))*About!$A$27</f>
        <v>1.8006080874783933E-2</v>
      </c>
      <c r="L9" s="38">
        <f t="shared" ca="1" si="5"/>
        <v>1.8263310601566562E-2</v>
      </c>
      <c r="M9" s="38">
        <f t="shared" ca="1" si="2"/>
        <v>1.852054032834919E-2</v>
      </c>
      <c r="N9" s="38">
        <f t="shared" ca="1" si="2"/>
        <v>1.8777770055131818E-2</v>
      </c>
      <c r="O9" s="38">
        <f t="shared" ca="1" si="2"/>
        <v>1.9034999781914447E-2</v>
      </c>
      <c r="P9" s="39" cm="1">
        <f t="array" aca="1" ref="P9" ca="1">INDIRECT(CONCATENATE("'",HLOOKUP(P$1,$B$21:$E$23,3,FALSE),"'!",$B$25,ROW($A9)+5))*About!$A$27</f>
        <v>1.9292229508697075E-2</v>
      </c>
      <c r="Q9" s="38" cm="1">
        <f t="array" aca="1" ref="Q9" ca="1">TREND($K9:$P9,$K$1:$P$1,Q$1)</f>
        <v>1.9549459235479683E-2</v>
      </c>
      <c r="R9" s="38" cm="1">
        <f t="array" aca="1" ref="R9" ca="1">TREND($K9:$P9,$K$1:$P$1,R$1)</f>
        <v>1.9806688962262231E-2</v>
      </c>
      <c r="S9" s="38" cm="1">
        <f t="array" aca="1" ref="S9" ca="1">TREND($K9:$P9,$K$1:$P$1,S$1)</f>
        <v>2.0063918689044891E-2</v>
      </c>
      <c r="T9" s="38" cm="1">
        <f t="array" aca="1" ref="T9" ca="1">TREND($K9:$P9,$K$1:$P$1,T$1)</f>
        <v>2.032114841582755E-2</v>
      </c>
      <c r="U9" s="38" cm="1">
        <f t="array" aca="1" ref="U9" ca="1">TREND($K9:$P9,$K$1:$P$1,U$1)</f>
        <v>2.057837814261021E-2</v>
      </c>
      <c r="V9" s="38" cm="1">
        <f t="array" aca="1" ref="V9" ca="1">TREND($K9:$P9,$K$1:$P$1,V$1)</f>
        <v>2.0835607869392758E-2</v>
      </c>
      <c r="W9" s="38" cm="1">
        <f t="array" aca="1" ref="W9" ca="1">TREND($K9:$P9,$K$1:$P$1,W$1)</f>
        <v>2.1092837596175418E-2</v>
      </c>
      <c r="X9" s="38" cm="1">
        <f t="array" aca="1" ref="X9" ca="1">TREND($K9:$P9,$K$1:$P$1,X$1)</f>
        <v>2.1350067322958077E-2</v>
      </c>
      <c r="Y9" s="38" cm="1">
        <f t="array" aca="1" ref="Y9" ca="1">TREND($K9:$P9,$K$1:$P$1,Y$1)</f>
        <v>2.1607297049740737E-2</v>
      </c>
      <c r="Z9" s="38" cm="1">
        <f t="array" aca="1" ref="Z9" ca="1">TREND($K9:$P9,$K$1:$P$1,Z$1)</f>
        <v>2.1864526776523285E-2</v>
      </c>
      <c r="AA9" s="38" cm="1">
        <f t="array" aca="1" ref="AA9" ca="1">TREND($K9:$P9,$K$1:$P$1,AA$1)</f>
        <v>2.2121756503305945E-2</v>
      </c>
      <c r="AB9" s="38" cm="1">
        <f t="array" aca="1" ref="AB9" ca="1">TREND($K9:$P9,$K$1:$P$1,AB$1)</f>
        <v>2.2378986230088604E-2</v>
      </c>
      <c r="AC9" s="38" cm="1">
        <f t="array" aca="1" ref="AC9" ca="1">TREND($K9:$P9,$K$1:$P$1,AC$1)</f>
        <v>2.2636215956871153E-2</v>
      </c>
      <c r="AD9" s="38" cm="1">
        <f t="array" aca="1" ref="AD9" ca="1">TREND($K9:$P9,$K$1:$P$1,AD$1)</f>
        <v>2.2893445683653812E-2</v>
      </c>
      <c r="AE9" s="38" cm="1">
        <f t="array" aca="1" ref="AE9" ca="1">TREND($K9:$P9,$K$1:$P$1,AE$1)</f>
        <v>2.3150675410436472E-2</v>
      </c>
      <c r="AF9" s="38" cm="1">
        <f t="array" aca="1" ref="AF9" ca="1">TREND($K9:$P9,$K$1:$P$1,AF$1)</f>
        <v>2.3407905137219132E-2</v>
      </c>
      <c r="AG9" s="38" cm="1">
        <f t="array" aca="1" ref="AG9" ca="1">TREND($K9:$P9,$K$1:$P$1,AG$1)</f>
        <v>2.366513486400168E-2</v>
      </c>
      <c r="AH9" s="38" cm="1">
        <f t="array" aca="1" ref="AH9" ca="1">TREND($K9:$P9,$K$1:$P$1,AH$1)</f>
        <v>2.392236459078434E-2</v>
      </c>
      <c r="AI9" s="38" cm="1">
        <f t="array" aca="1" ref="AI9" ca="1">TREND($K9:$P9,$K$1:$P$1,AI$1)</f>
        <v>2.4179594317566999E-2</v>
      </c>
      <c r="AJ9" s="38" cm="1">
        <f t="array" aca="1" ref="AJ9" ca="1">TREND($K9:$P9,$K$1:$P$1,AJ$1)</f>
        <v>2.4436824044349548E-2</v>
      </c>
    </row>
    <row r="10" spans="1:36">
      <c r="A10" t="s">
        <v>19</v>
      </c>
      <c r="B10" s="39" cm="1">
        <f t="array" aca="1" ref="B10" ca="1">INDIRECT(CONCATENATE("'",HLOOKUP(B$1,$B$21:$E$23,3,FALSE),"'!",$B$25,ROW($A10)+5))*About!$A$27</f>
        <v>1.2861486339131383E-4</v>
      </c>
      <c r="C10" s="38">
        <f t="shared" ca="1" si="3"/>
        <v>1.3183023497609668E-4</v>
      </c>
      <c r="D10" s="38">
        <f t="shared" ca="1" si="0"/>
        <v>1.3504560656087952E-4</v>
      </c>
      <c r="E10" s="38">
        <f t="shared" ca="1" si="0"/>
        <v>1.3826097814566236E-4</v>
      </c>
      <c r="F10" s="39" cm="1">
        <f t="array" aca="1" ref="F10" ca="1">INDIRECT(CONCATENATE("'",HLOOKUP(F$1,$B$21:$E$23,3,FALSE),"'!",$B$25,ROW($A10)+5))*About!$A$27</f>
        <v>1.414763497304452E-4</v>
      </c>
      <c r="G10" s="38">
        <f t="shared" ca="1" si="4"/>
        <v>1.4404864699827147E-4</v>
      </c>
      <c r="H10" s="38">
        <f t="shared" ca="1" si="1"/>
        <v>1.4662094426609777E-4</v>
      </c>
      <c r="I10" s="38">
        <f t="shared" ca="1" si="1"/>
        <v>1.4919324153392404E-4</v>
      </c>
      <c r="J10" s="38">
        <f t="shared" ca="1" si="1"/>
        <v>1.5176553880175034E-4</v>
      </c>
      <c r="K10" s="39" cm="1">
        <f t="array" aca="1" ref="K10" ca="1">INDIRECT(CONCATENATE("'",HLOOKUP(K$1,$B$21:$E$23,3,FALSE),"'!",$B$25,ROW($A10)+5))*About!$A$27</f>
        <v>1.543378360695766E-4</v>
      </c>
      <c r="L10" s="38">
        <f t="shared" ca="1" si="5"/>
        <v>1.5948243060522917E-4</v>
      </c>
      <c r="M10" s="38">
        <f t="shared" ca="1" si="2"/>
        <v>1.6462702514088171E-4</v>
      </c>
      <c r="N10" s="38">
        <f t="shared" ca="1" si="2"/>
        <v>1.6977161967653427E-4</v>
      </c>
      <c r="O10" s="38">
        <f t="shared" ca="1" si="2"/>
        <v>1.7491621421218681E-4</v>
      </c>
      <c r="P10" s="39" cm="1">
        <f t="array" aca="1" ref="P10" ca="1">INDIRECT(CONCATENATE("'",HLOOKUP(P$1,$B$21:$E$23,3,FALSE),"'!",$B$25,ROW($A10)+5))*About!$A$27</f>
        <v>1.8006080874783938E-4</v>
      </c>
      <c r="Q10" s="38" cm="1">
        <f t="array" aca="1" ref="Q10" ca="1">TREND($K10:$P10,$K$1:$P$1,Q$1)</f>
        <v>1.8520540328349072E-4</v>
      </c>
      <c r="R10" s="38" cm="1">
        <f t="array" aca="1" ref="R10" ca="1">TREND($K10:$P10,$K$1:$P$1,R$1)</f>
        <v>1.9034999781914266E-4</v>
      </c>
      <c r="S10" s="38" cm="1">
        <f t="array" aca="1" ref="S10" ca="1">TREND($K10:$P10,$K$1:$P$1,S$1)</f>
        <v>1.9549459235479634E-4</v>
      </c>
      <c r="T10" s="38" cm="1">
        <f t="array" aca="1" ref="T10" ca="1">TREND($K10:$P10,$K$1:$P$1,T$1)</f>
        <v>2.0063918689044828E-4</v>
      </c>
      <c r="U10" s="38" cm="1">
        <f t="array" aca="1" ref="U10" ca="1">TREND($K10:$P10,$K$1:$P$1,U$1)</f>
        <v>2.0578378142610022E-4</v>
      </c>
      <c r="V10" s="38" cm="1">
        <f t="array" aca="1" ref="V10" ca="1">TREND($K10:$P10,$K$1:$P$1,V$1)</f>
        <v>2.109283759617539E-4</v>
      </c>
      <c r="W10" s="38" cm="1">
        <f t="array" aca="1" ref="W10" ca="1">TREND($K10:$P10,$K$1:$P$1,W$1)</f>
        <v>2.1607297049740584E-4</v>
      </c>
      <c r="X10" s="38" cm="1">
        <f t="array" aca="1" ref="X10" ca="1">TREND($K10:$P10,$K$1:$P$1,X$1)</f>
        <v>2.2121756503305778E-4</v>
      </c>
      <c r="Y10" s="38" cm="1">
        <f t="array" aca="1" ref="Y10" ca="1">TREND($K10:$P10,$K$1:$P$1,Y$1)</f>
        <v>2.2636215956871146E-4</v>
      </c>
      <c r="Z10" s="38" cm="1">
        <f t="array" aca="1" ref="Z10" ca="1">TREND($K10:$P10,$K$1:$P$1,Z$1)</f>
        <v>2.315067541043634E-4</v>
      </c>
      <c r="AA10" s="38" cm="1">
        <f t="array" aca="1" ref="AA10" ca="1">TREND($K10:$P10,$K$1:$P$1,AA$1)</f>
        <v>2.3665134864001708E-4</v>
      </c>
      <c r="AB10" s="38" cm="1">
        <f t="array" aca="1" ref="AB10" ca="1">TREND($K10:$P10,$K$1:$P$1,AB$1)</f>
        <v>2.4179594317566902E-4</v>
      </c>
      <c r="AC10" s="38" cm="1">
        <f t="array" aca="1" ref="AC10" ca="1">TREND($K10:$P10,$K$1:$P$1,AC$1)</f>
        <v>2.4694053771132096E-4</v>
      </c>
      <c r="AD10" s="38" cm="1">
        <f t="array" aca="1" ref="AD10" ca="1">TREND($K10:$P10,$K$1:$P$1,AD$1)</f>
        <v>2.5208513224697464E-4</v>
      </c>
      <c r="AE10" s="38" cm="1">
        <f t="array" aca="1" ref="AE10" ca="1">TREND($K10:$P10,$K$1:$P$1,AE$1)</f>
        <v>2.5722972678262658E-4</v>
      </c>
      <c r="AF10" s="38" cm="1">
        <f t="array" aca="1" ref="AF10" ca="1">TREND($K10:$P10,$K$1:$P$1,AF$1)</f>
        <v>2.6237432131827852E-4</v>
      </c>
      <c r="AG10" s="38" cm="1">
        <f t="array" aca="1" ref="AG10" ca="1">TREND($K10:$P10,$K$1:$P$1,AG$1)</f>
        <v>2.675189158539322E-4</v>
      </c>
      <c r="AH10" s="38" cm="1">
        <f t="array" aca="1" ref="AH10" ca="1">TREND($K10:$P10,$K$1:$P$1,AH$1)</f>
        <v>2.7266351038958414E-4</v>
      </c>
      <c r="AI10" s="38" cm="1">
        <f t="array" aca="1" ref="AI10" ca="1">TREND($K10:$P10,$K$1:$P$1,AI$1)</f>
        <v>2.7780810492523608E-4</v>
      </c>
      <c r="AJ10" s="38" cm="1">
        <f t="array" aca="1" ref="AJ10" ca="1">TREND($K10:$P10,$K$1:$P$1,AJ$1)</f>
        <v>2.8295269946088976E-4</v>
      </c>
    </row>
    <row r="11" spans="1:36">
      <c r="A11" t="s">
        <v>20</v>
      </c>
      <c r="B11" s="39" cm="1">
        <f t="array" aca="1" ref="B11" ca="1">INDIRECT(CONCATENATE("'",HLOOKUP(B$1,$B$21:$E$23,3,FALSE),"'!",$B$25,ROW($A11)+5))*About!$A$27</f>
        <v>1.2604256612348754E-4</v>
      </c>
      <c r="C11" s="38">
        <f t="shared" ca="1" si="3"/>
        <v>1.2990101202522695E-4</v>
      </c>
      <c r="D11" s="38">
        <f t="shared" ca="1" si="0"/>
        <v>1.3375945792696637E-4</v>
      </c>
      <c r="E11" s="38">
        <f t="shared" ca="1" si="0"/>
        <v>1.3761790382870579E-4</v>
      </c>
      <c r="F11" s="39" cm="1">
        <f t="array" aca="1" ref="F11" ca="1">INDIRECT(CONCATENATE("'",HLOOKUP(F$1,$B$21:$E$23,3,FALSE),"'!",$B$25,ROW($A11)+5))*About!$A$27</f>
        <v>1.414763497304452E-4</v>
      </c>
      <c r="G11" s="38">
        <f t="shared" ca="1" si="4"/>
        <v>1.4404864699827147E-4</v>
      </c>
      <c r="H11" s="38">
        <f t="shared" ca="1" si="1"/>
        <v>1.4662094426609777E-4</v>
      </c>
      <c r="I11" s="38">
        <f t="shared" ca="1" si="1"/>
        <v>1.4919324153392404E-4</v>
      </c>
      <c r="J11" s="38">
        <f t="shared" ca="1" si="1"/>
        <v>1.5176553880175034E-4</v>
      </c>
      <c r="K11" s="39" cm="1">
        <f t="array" aca="1" ref="K11" ca="1">INDIRECT(CONCATENATE("'",HLOOKUP(K$1,$B$21:$E$23,3,FALSE),"'!",$B$25,ROW($A11)+5))*About!$A$27</f>
        <v>1.543378360695766E-4</v>
      </c>
      <c r="L11" s="38">
        <f t="shared" ca="1" si="5"/>
        <v>1.5691013333740287E-4</v>
      </c>
      <c r="M11" s="38">
        <f t="shared" ca="1" si="2"/>
        <v>1.5948243060522914E-4</v>
      </c>
      <c r="N11" s="38">
        <f t="shared" ca="1" si="2"/>
        <v>1.6205472787305544E-4</v>
      </c>
      <c r="O11" s="38">
        <f t="shared" ca="1" si="2"/>
        <v>1.6462702514088171E-4</v>
      </c>
      <c r="P11" s="39" cm="1">
        <f t="array" aca="1" ref="P11" ca="1">INDIRECT(CONCATENATE("'",HLOOKUP(P$1,$B$21:$E$23,3,FALSE),"'!",$B$25,ROW($A11)+5))*About!$A$27</f>
        <v>1.6719932240870798E-4</v>
      </c>
      <c r="Q11" s="38" cm="1">
        <f t="array" aca="1" ref="Q11" ca="1">TREND($K11:$P11,$K$1:$P$1,Q$1)</f>
        <v>1.6977161967653403E-4</v>
      </c>
      <c r="R11" s="38" cm="1">
        <f t="array" aca="1" ref="R11" ca="1">TREND($K11:$P11,$K$1:$P$1,R$1)</f>
        <v>1.7234391694436E-4</v>
      </c>
      <c r="S11" s="38" cm="1">
        <f t="array" aca="1" ref="S11" ca="1">TREND($K11:$P11,$K$1:$P$1,S$1)</f>
        <v>1.7491621421218684E-4</v>
      </c>
      <c r="T11" s="38" cm="1">
        <f t="array" aca="1" ref="T11" ca="1">TREND($K11:$P11,$K$1:$P$1,T$1)</f>
        <v>1.7748851148001281E-4</v>
      </c>
      <c r="U11" s="38" cm="1">
        <f t="array" aca="1" ref="U11" ca="1">TREND($K11:$P11,$K$1:$P$1,U$1)</f>
        <v>1.8006080874783878E-4</v>
      </c>
      <c r="V11" s="38" cm="1">
        <f t="array" aca="1" ref="V11" ca="1">TREND($K11:$P11,$K$1:$P$1,V$1)</f>
        <v>1.8263310601566562E-4</v>
      </c>
      <c r="W11" s="38" cm="1">
        <f t="array" aca="1" ref="W11" ca="1">TREND($K11:$P11,$K$1:$P$1,W$1)</f>
        <v>1.8520540328349159E-4</v>
      </c>
      <c r="X11" s="38" cm="1">
        <f t="array" aca="1" ref="X11" ca="1">TREND($K11:$P11,$K$1:$P$1,X$1)</f>
        <v>1.8777770055131756E-4</v>
      </c>
      <c r="Y11" s="38" cm="1">
        <f t="array" aca="1" ref="Y11" ca="1">TREND($K11:$P11,$K$1:$P$1,Y$1)</f>
        <v>1.903499978191444E-4</v>
      </c>
      <c r="Z11" s="38" cm="1">
        <f t="array" aca="1" ref="Z11" ca="1">TREND($K11:$P11,$K$1:$P$1,Z$1)</f>
        <v>1.9292229508697037E-4</v>
      </c>
      <c r="AA11" s="38" cm="1">
        <f t="array" aca="1" ref="AA11" ca="1">TREND($K11:$P11,$K$1:$P$1,AA$1)</f>
        <v>1.9549459235479721E-4</v>
      </c>
      <c r="AB11" s="38" cm="1">
        <f t="array" aca="1" ref="AB11" ca="1">TREND($K11:$P11,$K$1:$P$1,AB$1)</f>
        <v>1.9806688962262318E-4</v>
      </c>
      <c r="AC11" s="38" cm="1">
        <f t="array" aca="1" ref="AC11" ca="1">TREND($K11:$P11,$K$1:$P$1,AC$1)</f>
        <v>2.0063918689044915E-4</v>
      </c>
      <c r="AD11" s="38" cm="1">
        <f t="array" aca="1" ref="AD11" ca="1">TREND($K11:$P11,$K$1:$P$1,AD$1)</f>
        <v>2.0321148415827599E-4</v>
      </c>
      <c r="AE11" s="38" cm="1">
        <f t="array" aca="1" ref="AE11" ca="1">TREND($K11:$P11,$K$1:$P$1,AE$1)</f>
        <v>2.0578378142610196E-4</v>
      </c>
      <c r="AF11" s="38" cm="1">
        <f t="array" aca="1" ref="AF11" ca="1">TREND($K11:$P11,$K$1:$P$1,AF$1)</f>
        <v>2.0835607869392793E-4</v>
      </c>
      <c r="AG11" s="38" cm="1">
        <f t="array" aca="1" ref="AG11" ca="1">TREND($K11:$P11,$K$1:$P$1,AG$1)</f>
        <v>2.1092837596175477E-4</v>
      </c>
      <c r="AH11" s="38" cm="1">
        <f t="array" aca="1" ref="AH11" ca="1">TREND($K11:$P11,$K$1:$P$1,AH$1)</f>
        <v>2.1350067322958074E-4</v>
      </c>
      <c r="AI11" s="38" cm="1">
        <f t="array" aca="1" ref="AI11" ca="1">TREND($K11:$P11,$K$1:$P$1,AI$1)</f>
        <v>2.1607297049740671E-4</v>
      </c>
      <c r="AJ11" s="38" cm="1">
        <f t="array" aca="1" ref="AJ11" ca="1">TREND($K11:$P11,$K$1:$P$1,AJ$1)</f>
        <v>2.1864526776523355E-4</v>
      </c>
    </row>
    <row r="12" spans="1:36">
      <c r="A12" t="s">
        <v>111</v>
      </c>
      <c r="B12" s="40">
        <f ca="1">SUM(INDIRECT(CONCATENATE("'",HLOOKUP(B$1,$B$21:$E$23,3,FALSE),"'!",$B$25,ROW($A12)+5,":",$B$25,ROW($A12)+6)))*About!$A$27</f>
        <v>5.8519762843047788E-4</v>
      </c>
      <c r="C12" s="38">
        <f t="shared" ca="1" si="3"/>
        <v>5.990237262450441E-4</v>
      </c>
      <c r="D12" s="38">
        <f t="shared" ca="1" si="0"/>
        <v>6.1284982405961043E-4</v>
      </c>
      <c r="E12" s="38">
        <f t="shared" ca="1" si="0"/>
        <v>6.2667592187417665E-4</v>
      </c>
      <c r="F12" s="40">
        <f ca="1">SUM(INDIRECT(CONCATENATE("'",HLOOKUP(F$1,$B$21:$E$23,3,FALSE),"'!",$B$25,ROW($A12)+5,":",$B$25,ROW($A12)+6)))*About!$A$27</f>
        <v>6.4050201968874287E-4</v>
      </c>
      <c r="G12" s="38">
        <f t="shared" ca="1" si="4"/>
        <v>6.5207735739396114E-4</v>
      </c>
      <c r="H12" s="38">
        <f t="shared" ca="1" si="1"/>
        <v>6.6365269509917942E-4</v>
      </c>
      <c r="I12" s="38">
        <f t="shared" ca="1" si="1"/>
        <v>6.7522803280439759E-4</v>
      </c>
      <c r="J12" s="38">
        <f t="shared" ca="1" si="1"/>
        <v>6.8680337050961587E-4</v>
      </c>
      <c r="K12" s="40">
        <f ca="1">SUM(INDIRECT(CONCATENATE("'",HLOOKUP(K$1,$B$21:$E$23,3,FALSE),"'!",$B$25,ROW($A12)+5,":",$B$25,ROW($A12)+6)))*About!$A$27</f>
        <v>6.9837870821483415E-4</v>
      </c>
      <c r="L12" s="38">
        <f t="shared" ca="1" si="5"/>
        <v>7.1252634318787862E-4</v>
      </c>
      <c r="M12" s="38">
        <f t="shared" ca="1" si="2"/>
        <v>7.2667397816092319E-4</v>
      </c>
      <c r="N12" s="38">
        <f t="shared" ca="1" si="2"/>
        <v>7.4082161313396766E-4</v>
      </c>
      <c r="O12" s="38">
        <f t="shared" ca="1" si="2"/>
        <v>7.5496924810701223E-4</v>
      </c>
      <c r="P12" s="40">
        <f ca="1">SUM(INDIRECT(CONCATENATE("'",HLOOKUP(P$1,$B$21:$E$23,3,FALSE),"'!",$B$25,ROW($A12)+5,":",$B$25,ROW($A12)+6)))*About!$A$27</f>
        <v>7.691168830800567E-4</v>
      </c>
      <c r="Q12" s="38" cm="1">
        <f t="array" aca="1" ref="Q12" ca="1">TREND($K12:$P12,$K$1:$P$1,Q$1)</f>
        <v>7.8326451805310268E-4</v>
      </c>
      <c r="R12" s="38" cm="1">
        <f t="array" aca="1" ref="R12" ca="1">TREND($K12:$P12,$K$1:$P$1,R$1)</f>
        <v>7.9741215302614465E-4</v>
      </c>
      <c r="S12" s="38" cm="1">
        <f t="array" aca="1" ref="S12" ca="1">TREND($K12:$P12,$K$1:$P$1,S$1)</f>
        <v>8.115597879991901E-4</v>
      </c>
      <c r="T12" s="38" cm="1">
        <f t="array" aca="1" ref="T12" ca="1">TREND($K12:$P12,$K$1:$P$1,T$1)</f>
        <v>8.2570742297223554E-4</v>
      </c>
      <c r="U12" s="38" cm="1">
        <f t="array" aca="1" ref="U12" ca="1">TREND($K12:$P12,$K$1:$P$1,U$1)</f>
        <v>8.3985505794527751E-4</v>
      </c>
      <c r="V12" s="38" cm="1">
        <f t="array" aca="1" ref="V12" ca="1">TREND($K12:$P12,$K$1:$P$1,V$1)</f>
        <v>8.5400269291832295E-4</v>
      </c>
      <c r="W12" s="38" cm="1">
        <f t="array" aca="1" ref="W12" ca="1">TREND($K12:$P12,$K$1:$P$1,W$1)</f>
        <v>8.681503278913684E-4</v>
      </c>
      <c r="X12" s="38" cm="1">
        <f t="array" aca="1" ref="X12" ca="1">TREND($K12:$P12,$K$1:$P$1,X$1)</f>
        <v>8.8229796286441384E-4</v>
      </c>
      <c r="Y12" s="38" cm="1">
        <f t="array" aca="1" ref="Y12" ca="1">TREND($K12:$P12,$K$1:$P$1,Y$1)</f>
        <v>8.9644559783745581E-4</v>
      </c>
      <c r="Z12" s="38" cm="1">
        <f t="array" aca="1" ref="Z12" ca="1">TREND($K12:$P12,$K$1:$P$1,Z$1)</f>
        <v>9.1059323281050125E-4</v>
      </c>
      <c r="AA12" s="38" cm="1">
        <f t="array" aca="1" ref="AA12" ca="1">TREND($K12:$P12,$K$1:$P$1,AA$1)</f>
        <v>9.2474086778354669E-4</v>
      </c>
      <c r="AB12" s="38" cm="1">
        <f t="array" aca="1" ref="AB12" ca="1">TREND($K12:$P12,$K$1:$P$1,AB$1)</f>
        <v>9.3888850275659214E-4</v>
      </c>
      <c r="AC12" s="38" cm="1">
        <f t="array" aca="1" ref="AC12" ca="1">TREND($K12:$P12,$K$1:$P$1,AC$1)</f>
        <v>9.5303613772963411E-4</v>
      </c>
      <c r="AD12" s="38" cm="1">
        <f t="array" aca="1" ref="AD12" ca="1">TREND($K12:$P12,$K$1:$P$1,AD$1)</f>
        <v>9.6718377270267955E-4</v>
      </c>
      <c r="AE12" s="38" cm="1">
        <f t="array" aca="1" ref="AE12" ca="1">TREND($K12:$P12,$K$1:$P$1,AE$1)</f>
        <v>9.8133140767572499E-4</v>
      </c>
      <c r="AF12" s="38" cm="1">
        <f t="array" aca="1" ref="AF12" ca="1">TREND($K12:$P12,$K$1:$P$1,AF$1)</f>
        <v>9.9547904264877043E-4</v>
      </c>
      <c r="AG12" s="38" cm="1">
        <f t="array" aca="1" ref="AG12" ca="1">TREND($K12:$P12,$K$1:$P$1,AG$1)</f>
        <v>1.0096266776218124E-3</v>
      </c>
      <c r="AH12" s="38" cm="1">
        <f t="array" aca="1" ref="AH12" ca="1">TREND($K12:$P12,$K$1:$P$1,AH$1)</f>
        <v>1.0237743125948578E-3</v>
      </c>
      <c r="AI12" s="38" cm="1">
        <f t="array" aca="1" ref="AI12" ca="1">TREND($K12:$P12,$K$1:$P$1,AI$1)</f>
        <v>1.0379219475679033E-3</v>
      </c>
      <c r="AJ12" s="38" cm="1">
        <f t="array" aca="1" ref="AJ12" ca="1">TREND($K12:$P12,$K$1:$P$1,AJ$1)</f>
        <v>1.0520695825409453E-3</v>
      </c>
    </row>
    <row r="16" spans="1:36">
      <c r="A16" s="22" t="s">
        <v>124</v>
      </c>
      <c r="B16" s="23"/>
      <c r="C16" s="23"/>
      <c r="D16" s="23"/>
    </row>
    <row r="17" spans="1:5">
      <c r="A17" t="s">
        <v>112</v>
      </c>
      <c r="B17" t="str" cm="1">
        <f t="array" aca="1" ref="B17" ca="1">MID(CELL("filename",A17),FIND("]",CELL("filename",A17))+1,255)</f>
        <v>HOIpTP-LULUCF-PM25</v>
      </c>
    </row>
    <row r="18" spans="1:5">
      <c r="A18" t="s">
        <v>113</v>
      </c>
      <c r="B18" t="str">
        <f ca="1">RIGHT(B17,LEN(B17)-7)</f>
        <v>LULUCF-PM25</v>
      </c>
    </row>
    <row r="19" spans="1:5">
      <c r="A19" t="s">
        <v>114</v>
      </c>
      <c r="B19" t="str">
        <f ca="1">LEFT(B18,FIND("-",B18)-1)</f>
        <v>LULUCF</v>
      </c>
    </row>
    <row r="20" spans="1:5">
      <c r="A20" t="s">
        <v>121</v>
      </c>
      <c r="B20" t="str">
        <f ca="1">VLOOKUP($B$19,Mappings!$A$22:$B$26,COLUMN(Mappings!$B$21),FALSE)</f>
        <v>on-road mobile sources</v>
      </c>
    </row>
    <row r="21" spans="1:5">
      <c r="A21" s="28"/>
      <c r="B21" s="29">
        <v>2016</v>
      </c>
      <c r="C21" s="29">
        <v>2020</v>
      </c>
      <c r="D21" s="29">
        <v>2025</v>
      </c>
      <c r="E21" s="30">
        <v>2030</v>
      </c>
    </row>
    <row r="22" spans="1:5">
      <c r="A22" s="31" t="s">
        <v>129</v>
      </c>
      <c r="B22" s="32">
        <f ca="1">VLOOKUP($B$20,Mappings!$A$3:$E$19,COLUMN(Mappings!B$2),FALSE)</f>
        <v>15</v>
      </c>
      <c r="C22" s="32">
        <f ca="1">VLOOKUP($B$20,Mappings!$A$3:$E$19,COLUMN(Mappings!C$2),FALSE)</f>
        <v>32</v>
      </c>
      <c r="D22" s="32">
        <f ca="1">VLOOKUP($B$20,Mappings!$A$3:$E$19,COLUMN(Mappings!D$2),FALSE)</f>
        <v>49</v>
      </c>
      <c r="E22" s="33">
        <f ca="1">VLOOKUP($B$20,Mappings!$A$3:$E$19,COLUMN(Mappings!E$2),FALSE)</f>
        <v>66</v>
      </c>
    </row>
    <row r="23" spans="1:5">
      <c r="A23" s="34" t="s">
        <v>112</v>
      </c>
      <c r="B23" s="35" t="str">
        <f ca="1">CONCATENATE("Table ",B22)</f>
        <v>Table 15</v>
      </c>
      <c r="C23" s="35" t="str">
        <f ca="1">CONCATENATE("Table ",C22)</f>
        <v>Table 32</v>
      </c>
      <c r="D23" s="35" t="str">
        <f ca="1">CONCATENATE("Table ",D22)</f>
        <v>Table 49</v>
      </c>
      <c r="E23" s="36" t="str">
        <f ca="1">CONCATENATE("Table ",E22)</f>
        <v>Table 66</v>
      </c>
    </row>
    <row r="24" spans="1:5">
      <c r="A24" t="s">
        <v>115</v>
      </c>
      <c r="B24" t="str">
        <f ca="1">REPLACE(B18,1,FIND("-",B18),"")</f>
        <v>PM25</v>
      </c>
    </row>
    <row r="25" spans="1:5">
      <c r="A25" t="s">
        <v>123</v>
      </c>
      <c r="B25" s="2" t="str">
        <f ca="1">VLOOKUP($B$24,Mappings!$A$29:$B$31,COLUMN(Mappings!$B$29),FALSE)</f>
        <v>D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A156B-D3F6-4121-BED7-F3065CFECF43}">
  <sheetPr>
    <tabColor theme="4" tint="-0.249977111117893"/>
  </sheetPr>
  <dimension ref="A1:AJ25"/>
  <sheetViews>
    <sheetView workbookViewId="0"/>
  </sheetViews>
  <sheetFormatPr baseColWidth="10" defaultColWidth="8.83203125" defaultRowHeight="15"/>
  <cols>
    <col min="1" max="1" width="33.83203125" customWidth="1"/>
  </cols>
  <sheetData>
    <row r="1" spans="1:36" s="1" customFormat="1" ht="16">
      <c r="A1" s="27" t="s">
        <v>128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t="s">
        <v>7</v>
      </c>
      <c r="B2" s="37" cm="1">
        <f t="array" aca="1" ref="B2" ca="1">INDIRECT(CONCATENATE("'",HLOOKUP(B$1,$B$21:$E$23,3,FALSE),"'!",$B$25,ROW($A2)+3))*About!$A$27</f>
        <v>2.9581418580002179E-5</v>
      </c>
      <c r="C2" s="38">
        <f ca="1">$B2+($F2-$B2)*(C$1-$B$1)/($F$1-$B$1)</f>
        <v>2.9902955738480462E-5</v>
      </c>
      <c r="D2" s="38">
        <f t="shared" ref="D2:E12" ca="1" si="0">$B2+($F2-$B2)*(D$1-$B$1)/($F$1-$B$1)</f>
        <v>3.022449289695875E-5</v>
      </c>
      <c r="E2" s="38">
        <f t="shared" ca="1" si="0"/>
        <v>3.054603005543703E-5</v>
      </c>
      <c r="F2" s="37" cm="1">
        <f t="array" aca="1" ref="F2" ca="1">INDIRECT(CONCATENATE("'",HLOOKUP(F$1,$B$21:$E$23,3,FALSE),"'!",$B$25,ROW($A2)+3))*About!$A$27</f>
        <v>3.0867567213915317E-5</v>
      </c>
      <c r="G2" s="38">
        <f ca="1">$F2+($K2-$F2)*(G$1-$F$1)/($K$1-$F$1)</f>
        <v>3.1382026667480573E-5</v>
      </c>
      <c r="H2" s="38">
        <f t="shared" ref="H2:J12" ca="1" si="1">$F2+($K2-$F2)*(H$1-$F$1)/($K$1-$F$1)</f>
        <v>3.189648612104583E-5</v>
      </c>
      <c r="I2" s="38">
        <f t="shared" ca="1" si="1"/>
        <v>3.241094557461108E-5</v>
      </c>
      <c r="J2" s="38">
        <f t="shared" ca="1" si="1"/>
        <v>3.2925405028176336E-5</v>
      </c>
      <c r="K2" s="37" cm="1">
        <f t="array" aca="1" ref="K2" ca="1">INDIRECT(CONCATENATE("'",HLOOKUP(K$1,$B$21:$E$23,3,FALSE),"'!",$B$25,ROW($A2)+3))*About!$A$27</f>
        <v>3.3439864481741593E-5</v>
      </c>
      <c r="L2" s="38">
        <f ca="1">$K2+($P2-$K2)*(L$1-$K$1)/($P$1-$K$1)</f>
        <v>3.4211553662089477E-5</v>
      </c>
      <c r="M2" s="38">
        <f t="shared" ref="M2:O12" ca="1" si="2">$K2+($P2-$K2)*(M$1-$K$1)/($P$1-$K$1)</f>
        <v>3.4983242842437362E-5</v>
      </c>
      <c r="N2" s="38">
        <f t="shared" ca="1" si="2"/>
        <v>3.575493202278524E-5</v>
      </c>
      <c r="O2" s="38">
        <f t="shared" ca="1" si="2"/>
        <v>3.6526621203133125E-5</v>
      </c>
      <c r="P2" s="37" cm="1">
        <f t="array" aca="1" ref="P2" ca="1">INDIRECT(CONCATENATE("'",HLOOKUP(P$1,$B$21:$E$23,3,FALSE),"'!",$B$25,ROW($A2)+3))*About!$A$27</f>
        <v>3.729831038348101E-5</v>
      </c>
      <c r="Q2" s="38" cm="1">
        <f t="array" aca="1" ref="Q2" ca="1">TREND($K2:$P2,$K$1:$P$1,Q$1)</f>
        <v>3.8069999563828793E-5</v>
      </c>
      <c r="R2" s="38" cm="1">
        <f t="array" aca="1" ref="R2" ca="1">TREND($K2:$P2,$K$1:$P$1,R$1)</f>
        <v>3.8841688744176671E-5</v>
      </c>
      <c r="S2" s="38" cm="1">
        <f t="array" aca="1" ref="S2" ca="1">TREND($K2:$P2,$K$1:$P$1,S$1)</f>
        <v>3.9613377924524549E-5</v>
      </c>
      <c r="T2" s="38" cm="1">
        <f t="array" aca="1" ref="T2" ca="1">TREND($K2:$P2,$K$1:$P$1,T$1)</f>
        <v>4.0385067104872427E-5</v>
      </c>
      <c r="U2" s="38" cm="1">
        <f t="array" aca="1" ref="U2" ca="1">TREND($K2:$P2,$K$1:$P$1,U$1)</f>
        <v>4.1156756285220305E-5</v>
      </c>
      <c r="V2" s="38" cm="1">
        <f t="array" aca="1" ref="V2" ca="1">TREND($K2:$P2,$K$1:$P$1,V$1)</f>
        <v>4.1928445465568183E-5</v>
      </c>
      <c r="W2" s="38" cm="1">
        <f t="array" aca="1" ref="W2" ca="1">TREND($K2:$P2,$K$1:$P$1,W$1)</f>
        <v>4.2700134645916061E-5</v>
      </c>
      <c r="X2" s="38" cm="1">
        <f t="array" aca="1" ref="X2" ca="1">TREND($K2:$P2,$K$1:$P$1,X$1)</f>
        <v>4.3471823826263939E-5</v>
      </c>
      <c r="Y2" s="38" cm="1">
        <f t="array" aca="1" ref="Y2" ca="1">TREND($K2:$P2,$K$1:$P$1,Y$1)</f>
        <v>4.4243513006611817E-5</v>
      </c>
      <c r="Z2" s="38" cm="1">
        <f t="array" aca="1" ref="Z2" ca="1">TREND($K2:$P2,$K$1:$P$1,Z$1)</f>
        <v>4.5015202186959695E-5</v>
      </c>
      <c r="AA2" s="38" cm="1">
        <f t="array" aca="1" ref="AA2" ca="1">TREND($K2:$P2,$K$1:$P$1,AA$1)</f>
        <v>4.5786891367307573E-5</v>
      </c>
      <c r="AB2" s="38" cm="1">
        <f t="array" aca="1" ref="AB2" ca="1">TREND($K2:$P2,$K$1:$P$1,AB$1)</f>
        <v>4.6558580547655451E-5</v>
      </c>
      <c r="AC2" s="38" cm="1">
        <f t="array" aca="1" ref="AC2" ca="1">TREND($K2:$P2,$K$1:$P$1,AC$1)</f>
        <v>4.7330269728003329E-5</v>
      </c>
      <c r="AD2" s="38" cm="1">
        <f t="array" aca="1" ref="AD2" ca="1">TREND($K2:$P2,$K$1:$P$1,AD$1)</f>
        <v>4.8101958908351207E-5</v>
      </c>
      <c r="AE2" s="38" cm="1">
        <f t="array" aca="1" ref="AE2" ca="1">TREND($K2:$P2,$K$1:$P$1,AE$1)</f>
        <v>4.8873648088699085E-5</v>
      </c>
      <c r="AF2" s="38" cm="1">
        <f t="array" aca="1" ref="AF2" ca="1">TREND($K2:$P2,$K$1:$P$1,AF$1)</f>
        <v>4.9645337269046963E-5</v>
      </c>
      <c r="AG2" s="38" cm="1">
        <f t="array" aca="1" ref="AG2" ca="1">TREND($K2:$P2,$K$1:$P$1,AG$1)</f>
        <v>5.0417026449394841E-5</v>
      </c>
      <c r="AH2" s="38" cm="1">
        <f t="array" aca="1" ref="AH2" ca="1">TREND($K2:$P2,$K$1:$P$1,AH$1)</f>
        <v>5.1188715629742719E-5</v>
      </c>
      <c r="AI2" s="38" cm="1">
        <f t="array" aca="1" ref="AI2" ca="1">TREND($K2:$P2,$K$1:$P$1,AI$1)</f>
        <v>5.1960404810090597E-5</v>
      </c>
      <c r="AJ2" s="38" cm="1">
        <f t="array" aca="1" ref="AJ2" ca="1">TREND($K2:$P2,$K$1:$P$1,AJ$1)</f>
        <v>5.2732093990438475E-5</v>
      </c>
    </row>
    <row r="3" spans="1:36">
      <c r="A3" t="s">
        <v>13</v>
      </c>
      <c r="B3" s="39" cm="1">
        <f t="array" aca="1" ref="B3" ca="1">INDIRECT(CONCATENATE("'",HLOOKUP(B$1,$B$21:$E$23,3,FALSE),"'!",$B$25,ROW($A3)+5))*About!$A$27</f>
        <v>1.5433783606957658E-5</v>
      </c>
      <c r="C3" s="38">
        <f t="shared" ref="C3:C12" ca="1" si="3">$B3+($F3-$B3)*(C$1-$B$1)/($F$1-$B$1)</f>
        <v>1.5755320765435942E-5</v>
      </c>
      <c r="D3" s="38">
        <f t="shared" ca="1" si="0"/>
        <v>1.6076857923914229E-5</v>
      </c>
      <c r="E3" s="38">
        <f t="shared" ca="1" si="0"/>
        <v>1.6398395082392513E-5</v>
      </c>
      <c r="F3" s="39" cm="1">
        <f t="array" aca="1" ref="F3" ca="1">INDIRECT(CONCATENATE("'",HLOOKUP(F$1,$B$21:$E$23,3,FALSE),"'!",$B$25,ROW($A3)+5))*About!$A$27</f>
        <v>1.6719932240870796E-5</v>
      </c>
      <c r="G3" s="38">
        <f t="shared" ref="G3:G12" ca="1" si="4">$F3+($K3-$F3)*(G$1-$F$1)/($K$1-$F$1)</f>
        <v>1.6977161967653425E-5</v>
      </c>
      <c r="H3" s="38">
        <f t="shared" ca="1" si="1"/>
        <v>1.7234391694436053E-5</v>
      </c>
      <c r="I3" s="38">
        <f t="shared" ca="1" si="1"/>
        <v>1.7491621421218678E-5</v>
      </c>
      <c r="J3" s="38">
        <f t="shared" ca="1" si="1"/>
        <v>1.7748851148001306E-5</v>
      </c>
      <c r="K3" s="39" cm="1">
        <f t="array" aca="1" ref="K3" ca="1">INDIRECT(CONCATENATE("'",HLOOKUP(K$1,$B$21:$E$23,3,FALSE),"'!",$B$25,ROW($A3)+5))*About!$A$27</f>
        <v>1.8006080874783934E-5</v>
      </c>
      <c r="L3" s="38">
        <f t="shared" ref="L3:L12" ca="1" si="5">$K3+($P3-$K3)*(L$1-$K$1)/($P$1-$K$1)</f>
        <v>1.8263310601566562E-5</v>
      </c>
      <c r="M3" s="38">
        <f t="shared" ca="1" si="2"/>
        <v>1.8520540328349191E-5</v>
      </c>
      <c r="N3" s="38">
        <f t="shared" ca="1" si="2"/>
        <v>1.8777770055131819E-5</v>
      </c>
      <c r="O3" s="38">
        <f t="shared" ca="1" si="2"/>
        <v>1.9034999781914447E-5</v>
      </c>
      <c r="P3" s="39" cm="1">
        <f t="array" aca="1" ref="P3" ca="1">INDIRECT(CONCATENATE("'",HLOOKUP(P$1,$B$21:$E$23,3,FALSE),"'!",$B$25,ROW($A3)+5))*About!$A$27</f>
        <v>1.9292229508697076E-5</v>
      </c>
      <c r="Q3" s="38" cm="1">
        <f t="array" aca="1" ref="Q3" ca="1">TREND($K3:$P3,$K$1:$P$1,Q$1)</f>
        <v>1.9549459235479612E-5</v>
      </c>
      <c r="R3" s="38" cm="1">
        <f t="array" aca="1" ref="R3" ca="1">TREND($K3:$P3,$K$1:$P$1,R$1)</f>
        <v>1.9806688962262274E-5</v>
      </c>
      <c r="S3" s="38" cm="1">
        <f t="array" aca="1" ref="S3" ca="1">TREND($K3:$P3,$K$1:$P$1,S$1)</f>
        <v>2.0063918689044937E-5</v>
      </c>
      <c r="T3" s="38" cm="1">
        <f t="array" aca="1" ref="T3" ca="1">TREND($K3:$P3,$K$1:$P$1,T$1)</f>
        <v>2.032114841582749E-5</v>
      </c>
      <c r="U3" s="38" cm="1">
        <f t="array" aca="1" ref="U3" ca="1">TREND($K3:$P3,$K$1:$P$1,U$1)</f>
        <v>2.0578378142610152E-5</v>
      </c>
      <c r="V3" s="38" cm="1">
        <f t="array" aca="1" ref="V3" ca="1">TREND($K3:$P3,$K$1:$P$1,V$1)</f>
        <v>2.0835607869392815E-5</v>
      </c>
      <c r="W3" s="38" cm="1">
        <f t="array" aca="1" ref="W3" ca="1">TREND($K3:$P3,$K$1:$P$1,W$1)</f>
        <v>2.1092837596175368E-5</v>
      </c>
      <c r="X3" s="38" cm="1">
        <f t="array" aca="1" ref="X3" ca="1">TREND($K3:$P3,$K$1:$P$1,X$1)</f>
        <v>2.135006732295803E-5</v>
      </c>
      <c r="Y3" s="38" cm="1">
        <f t="array" aca="1" ref="Y3" ca="1">TREND($K3:$P3,$K$1:$P$1,Y$1)</f>
        <v>2.1607297049740693E-5</v>
      </c>
      <c r="Z3" s="38" cm="1">
        <f t="array" aca="1" ref="Z3" ca="1">TREND($K3:$P3,$K$1:$P$1,Z$1)</f>
        <v>2.1864526776523246E-5</v>
      </c>
      <c r="AA3" s="38" cm="1">
        <f t="array" aca="1" ref="AA3" ca="1">TREND($K3:$P3,$K$1:$P$1,AA$1)</f>
        <v>2.2121756503305908E-5</v>
      </c>
      <c r="AB3" s="38" cm="1">
        <f t="array" aca="1" ref="AB3" ca="1">TREND($K3:$P3,$K$1:$P$1,AB$1)</f>
        <v>2.2378986230088571E-5</v>
      </c>
      <c r="AC3" s="38" cm="1">
        <f t="array" aca="1" ref="AC3" ca="1">TREND($K3:$P3,$K$1:$P$1,AC$1)</f>
        <v>2.2636215956871233E-5</v>
      </c>
      <c r="AD3" s="38" cm="1">
        <f t="array" aca="1" ref="AD3" ca="1">TREND($K3:$P3,$K$1:$P$1,AD$1)</f>
        <v>2.2893445683653786E-5</v>
      </c>
      <c r="AE3" s="38" cm="1">
        <f t="array" aca="1" ref="AE3" ca="1">TREND($K3:$P3,$K$1:$P$1,AE$1)</f>
        <v>2.3150675410436449E-5</v>
      </c>
      <c r="AF3" s="38" cm="1">
        <f t="array" aca="1" ref="AF3" ca="1">TREND($K3:$P3,$K$1:$P$1,AF$1)</f>
        <v>2.3407905137219111E-5</v>
      </c>
      <c r="AG3" s="38" cm="1">
        <f t="array" aca="1" ref="AG3" ca="1">TREND($K3:$P3,$K$1:$P$1,AG$1)</f>
        <v>2.3665134864001664E-5</v>
      </c>
      <c r="AH3" s="38" cm="1">
        <f t="array" aca="1" ref="AH3" ca="1">TREND($K3:$P3,$K$1:$P$1,AH$1)</f>
        <v>2.3922364590784327E-5</v>
      </c>
      <c r="AI3" s="38" cm="1">
        <f t="array" aca="1" ref="AI3" ca="1">TREND($K3:$P3,$K$1:$P$1,AI$1)</f>
        <v>2.4179594317566989E-5</v>
      </c>
      <c r="AJ3" s="38" cm="1">
        <f t="array" aca="1" ref="AJ3" ca="1">TREND($K3:$P3,$K$1:$P$1,AJ$1)</f>
        <v>2.4436824044349542E-5</v>
      </c>
    </row>
    <row r="4" spans="1:36">
      <c r="A4" t="s">
        <v>14</v>
      </c>
      <c r="B4" s="39" cm="1">
        <f t="array" aca="1" ref="B4" ca="1">INDIRECT(CONCATENATE("'",HLOOKUP(B$1,$B$21:$E$23,3,FALSE),"'!",$B$25,ROW($A4)+5))*About!$A$27</f>
        <v>4.8873648088699254E-5</v>
      </c>
      <c r="C4" s="38">
        <f t="shared" ca="1" si="3"/>
        <v>4.9195185247177535E-5</v>
      </c>
      <c r="D4" s="38">
        <f t="shared" ca="1" si="0"/>
        <v>4.9516722405655822E-5</v>
      </c>
      <c r="E4" s="38">
        <f t="shared" ca="1" si="0"/>
        <v>4.9838259564134109E-5</v>
      </c>
      <c r="F4" s="39" cm="1">
        <f t="array" aca="1" ref="F4" ca="1">INDIRECT(CONCATENATE("'",HLOOKUP(F$1,$B$21:$E$23,3,FALSE),"'!",$B$25,ROW($A4)+5))*About!$A$27</f>
        <v>5.0159796722612389E-5</v>
      </c>
      <c r="G4" s="38">
        <f t="shared" ca="1" si="4"/>
        <v>5.0674256176177645E-5</v>
      </c>
      <c r="H4" s="38">
        <f t="shared" ca="1" si="1"/>
        <v>5.1188715629742902E-5</v>
      </c>
      <c r="I4" s="38">
        <f t="shared" ca="1" si="1"/>
        <v>5.1703175083308158E-5</v>
      </c>
      <c r="J4" s="38">
        <f t="shared" ca="1" si="1"/>
        <v>5.2217634536873415E-5</v>
      </c>
      <c r="K4" s="39" cm="1">
        <f t="array" aca="1" ref="K4" ca="1">INDIRECT(CONCATENATE("'",HLOOKUP(K$1,$B$21:$E$23,3,FALSE),"'!",$B$25,ROW($A4)+5))*About!$A$27</f>
        <v>5.2732093990438672E-5</v>
      </c>
      <c r="L4" s="38">
        <f t="shared" ca="1" si="5"/>
        <v>5.3761012897569178E-5</v>
      </c>
      <c r="M4" s="38">
        <f t="shared" ca="1" si="2"/>
        <v>5.4789931804699691E-5</v>
      </c>
      <c r="N4" s="38">
        <f t="shared" ca="1" si="2"/>
        <v>5.5818850711830197E-5</v>
      </c>
      <c r="O4" s="38">
        <f t="shared" ca="1" si="2"/>
        <v>5.684776961896071E-5</v>
      </c>
      <c r="P4" s="39" cm="1">
        <f t="array" aca="1" ref="P4" ca="1">INDIRECT(CONCATENATE("'",HLOOKUP(P$1,$B$21:$E$23,3,FALSE),"'!",$B$25,ROW($A4)+5))*About!$A$27</f>
        <v>5.7876688526091216E-5</v>
      </c>
      <c r="Q4" s="38" cm="1">
        <f t="array" aca="1" ref="Q4" ca="1">TREND($K4:$P4,$K$1:$P$1,Q$1)</f>
        <v>5.8905607433221499E-5</v>
      </c>
      <c r="R4" s="38" cm="1">
        <f t="array" aca="1" ref="R4" ca="1">TREND($K4:$P4,$K$1:$P$1,R$1)</f>
        <v>5.9934526340352148E-5</v>
      </c>
      <c r="S4" s="38" cm="1">
        <f t="array" aca="1" ref="S4" ca="1">TREND($K4:$P4,$K$1:$P$1,S$1)</f>
        <v>6.0963445247482796E-5</v>
      </c>
      <c r="T4" s="38" cm="1">
        <f t="array" aca="1" ref="T4" ca="1">TREND($K4:$P4,$K$1:$P$1,T$1)</f>
        <v>6.1992364154613011E-5</v>
      </c>
      <c r="U4" s="38" cm="1">
        <f t="array" aca="1" ref="U4" ca="1">TREND($K4:$P4,$K$1:$P$1,U$1)</f>
        <v>6.302128306174366E-5</v>
      </c>
      <c r="V4" s="38" cm="1">
        <f t="array" aca="1" ref="V4" ca="1">TREND($K4:$P4,$K$1:$P$1,V$1)</f>
        <v>6.4050201968874308E-5</v>
      </c>
      <c r="W4" s="38" cm="1">
        <f t="array" aca="1" ref="W4" ca="1">TREND($K4:$P4,$K$1:$P$1,W$1)</f>
        <v>6.5079120876004957E-5</v>
      </c>
      <c r="X4" s="38" cm="1">
        <f t="array" aca="1" ref="X4" ca="1">TREND($K4:$P4,$K$1:$P$1,X$1)</f>
        <v>6.6108039783135172E-5</v>
      </c>
      <c r="Y4" s="38" cm="1">
        <f t="array" aca="1" ref="Y4" ca="1">TREND($K4:$P4,$K$1:$P$1,Y$1)</f>
        <v>6.713695869026582E-5</v>
      </c>
      <c r="Z4" s="38" cm="1">
        <f t="array" aca="1" ref="Z4" ca="1">TREND($K4:$P4,$K$1:$P$1,Z$1)</f>
        <v>6.8165877597396469E-5</v>
      </c>
      <c r="AA4" s="38" cm="1">
        <f t="array" aca="1" ref="AA4" ca="1">TREND($K4:$P4,$K$1:$P$1,AA$1)</f>
        <v>6.9194796504526684E-5</v>
      </c>
      <c r="AB4" s="38" cm="1">
        <f t="array" aca="1" ref="AB4" ca="1">TREND($K4:$P4,$K$1:$P$1,AB$1)</f>
        <v>7.0223715411657332E-5</v>
      </c>
      <c r="AC4" s="38" cm="1">
        <f t="array" aca="1" ref="AC4" ca="1">TREND($K4:$P4,$K$1:$P$1,AC$1)</f>
        <v>7.1252634318787981E-5</v>
      </c>
      <c r="AD4" s="38" cm="1">
        <f t="array" aca="1" ref="AD4" ca="1">TREND($K4:$P4,$K$1:$P$1,AD$1)</f>
        <v>7.2281553225918196E-5</v>
      </c>
      <c r="AE4" s="38" cm="1">
        <f t="array" aca="1" ref="AE4" ca="1">TREND($K4:$P4,$K$1:$P$1,AE$1)</f>
        <v>7.3310472133048844E-5</v>
      </c>
      <c r="AF4" s="38" cm="1">
        <f t="array" aca="1" ref="AF4" ca="1">TREND($K4:$P4,$K$1:$P$1,AF$1)</f>
        <v>7.4339391040179493E-5</v>
      </c>
      <c r="AG4" s="38" cm="1">
        <f t="array" aca="1" ref="AG4" ca="1">TREND($K4:$P4,$K$1:$P$1,AG$1)</f>
        <v>7.5368309947309708E-5</v>
      </c>
      <c r="AH4" s="38" cm="1">
        <f t="array" aca="1" ref="AH4" ca="1">TREND($K4:$P4,$K$1:$P$1,AH$1)</f>
        <v>7.6397228854440356E-5</v>
      </c>
      <c r="AI4" s="38" cm="1">
        <f t="array" aca="1" ref="AI4" ca="1">TREND($K4:$P4,$K$1:$P$1,AI$1)</f>
        <v>7.7426147761571005E-5</v>
      </c>
      <c r="AJ4" s="38" cm="1">
        <f t="array" aca="1" ref="AJ4" ca="1">TREND($K4:$P4,$K$1:$P$1,AJ$1)</f>
        <v>7.845506666870122E-5</v>
      </c>
    </row>
    <row r="5" spans="1:36">
      <c r="A5" t="s">
        <v>15</v>
      </c>
      <c r="B5" s="39" cm="1">
        <f t="array" aca="1" ref="B5" ca="1">INDIRECT(CONCATENATE("'",HLOOKUP(B$1,$B$21:$E$23,3,FALSE),"'!",$B$25,ROW($A5)+5))*About!$A$27</f>
        <v>6.1735134427830642E-4</v>
      </c>
      <c r="C5" s="38">
        <f t="shared" ca="1" si="3"/>
        <v>6.2056671586308921E-4</v>
      </c>
      <c r="D5" s="38">
        <f t="shared" ca="1" si="0"/>
        <v>6.237820874478721E-4</v>
      </c>
      <c r="E5" s="38">
        <f t="shared" ca="1" si="0"/>
        <v>6.26997459032655E-4</v>
      </c>
      <c r="F5" s="39" cm="1">
        <f t="array" aca="1" ref="F5" ca="1">INDIRECT(CONCATENATE("'",HLOOKUP(F$1,$B$21:$E$23,3,FALSE),"'!",$B$25,ROW($A5)+5))*About!$A$27</f>
        <v>6.3021283061743779E-4</v>
      </c>
      <c r="G5" s="38">
        <f t="shared" ca="1" si="4"/>
        <v>6.3792972242091657E-4</v>
      </c>
      <c r="H5" s="38">
        <f t="shared" ca="1" si="1"/>
        <v>6.4564661422439546E-4</v>
      </c>
      <c r="I5" s="38">
        <f t="shared" ca="1" si="1"/>
        <v>6.5336350602787424E-4</v>
      </c>
      <c r="J5" s="38">
        <f t="shared" ca="1" si="1"/>
        <v>6.6108039783135313E-4</v>
      </c>
      <c r="K5" s="39" cm="1">
        <f t="array" aca="1" ref="K5" ca="1">INDIRECT(CONCATENATE("'",HLOOKUP(K$1,$B$21:$E$23,3,FALSE),"'!",$B$25,ROW($A5)+5))*About!$A$27</f>
        <v>6.6879728963483191E-4</v>
      </c>
      <c r="L5" s="38">
        <f t="shared" ca="1" si="5"/>
        <v>6.8165877597396328E-4</v>
      </c>
      <c r="M5" s="38">
        <f t="shared" ca="1" si="2"/>
        <v>6.9452026231309465E-4</v>
      </c>
      <c r="N5" s="38">
        <f t="shared" ca="1" si="2"/>
        <v>7.0738174865222613E-4</v>
      </c>
      <c r="O5" s="38">
        <f t="shared" ca="1" si="2"/>
        <v>7.202432349913575E-4</v>
      </c>
      <c r="P5" s="39" cm="1">
        <f t="array" aca="1" ref="P5" ca="1">INDIRECT(CONCATENATE("'",HLOOKUP(P$1,$B$21:$E$23,3,FALSE),"'!",$B$25,ROW($A5)+5))*About!$A$27</f>
        <v>7.3310472133048888E-4</v>
      </c>
      <c r="Q5" s="38" cm="1">
        <f t="array" aca="1" ref="Q5" ca="1">TREND($K5:$P5,$K$1:$P$1,Q$1)</f>
        <v>7.4596620766962177E-4</v>
      </c>
      <c r="R5" s="38" cm="1">
        <f t="array" aca="1" ref="R5" ca="1">TREND($K5:$P5,$K$1:$P$1,R$1)</f>
        <v>7.5882769400875336E-4</v>
      </c>
      <c r="S5" s="38" cm="1">
        <f t="array" aca="1" ref="S5" ca="1">TREND($K5:$P5,$K$1:$P$1,S$1)</f>
        <v>7.7168918034788495E-4</v>
      </c>
      <c r="T5" s="38" cm="1">
        <f t="array" aca="1" ref="T5" ca="1">TREND($K5:$P5,$K$1:$P$1,T$1)</f>
        <v>7.8455066668701653E-4</v>
      </c>
      <c r="U5" s="38" cm="1">
        <f t="array" aca="1" ref="U5" ca="1">TREND($K5:$P5,$K$1:$P$1,U$1)</f>
        <v>7.9741215302614812E-4</v>
      </c>
      <c r="V5" s="38" cm="1">
        <f t="array" aca="1" ref="V5" ca="1">TREND($K5:$P5,$K$1:$P$1,V$1)</f>
        <v>8.1027363936527971E-4</v>
      </c>
      <c r="W5" s="38" cm="1">
        <f t="array" aca="1" ref="W5" ca="1">TREND($K5:$P5,$K$1:$P$1,W$1)</f>
        <v>8.231351257044113E-4</v>
      </c>
      <c r="X5" s="38" cm="1">
        <f t="array" aca="1" ref="X5" ca="1">TREND($K5:$P5,$K$1:$P$1,X$1)</f>
        <v>8.3599661204354289E-4</v>
      </c>
      <c r="Y5" s="38" cm="1">
        <f t="array" aca="1" ref="Y5" ca="1">TREND($K5:$P5,$K$1:$P$1,Y$1)</f>
        <v>8.4885809838267101E-4</v>
      </c>
      <c r="Z5" s="38" cm="1">
        <f t="array" aca="1" ref="Z5" ca="1">TREND($K5:$P5,$K$1:$P$1,Z$1)</f>
        <v>8.617195847218026E-4</v>
      </c>
      <c r="AA5" s="38" cm="1">
        <f t="array" aca="1" ref="AA5" ca="1">TREND($K5:$P5,$K$1:$P$1,AA$1)</f>
        <v>8.7458107106093419E-4</v>
      </c>
      <c r="AB5" s="38" cm="1">
        <f t="array" aca="1" ref="AB5" ca="1">TREND($K5:$P5,$K$1:$P$1,AB$1)</f>
        <v>8.8744255740006578E-4</v>
      </c>
      <c r="AC5" s="38" cm="1">
        <f t="array" aca="1" ref="AC5" ca="1">TREND($K5:$P5,$K$1:$P$1,AC$1)</f>
        <v>9.0030404373919737E-4</v>
      </c>
      <c r="AD5" s="38" cm="1">
        <f t="array" aca="1" ref="AD5" ca="1">TREND($K5:$P5,$K$1:$P$1,AD$1)</f>
        <v>9.1316553007832896E-4</v>
      </c>
      <c r="AE5" s="38" cm="1">
        <f t="array" aca="1" ref="AE5" ca="1">TREND($K5:$P5,$K$1:$P$1,AE$1)</f>
        <v>9.2602701641746055E-4</v>
      </c>
      <c r="AF5" s="38" cm="1">
        <f t="array" aca="1" ref="AF5" ca="1">TREND($K5:$P5,$K$1:$P$1,AF$1)</f>
        <v>9.3888850275659214E-4</v>
      </c>
      <c r="AG5" s="38" cm="1">
        <f t="array" aca="1" ref="AG5" ca="1">TREND($K5:$P5,$K$1:$P$1,AG$1)</f>
        <v>9.5174998909572373E-4</v>
      </c>
      <c r="AH5" s="38" cm="1">
        <f t="array" aca="1" ref="AH5" ca="1">TREND($K5:$P5,$K$1:$P$1,AH$1)</f>
        <v>9.6461147543485531E-4</v>
      </c>
      <c r="AI5" s="38" cm="1">
        <f t="array" aca="1" ref="AI5" ca="1">TREND($K5:$P5,$K$1:$P$1,AI$1)</f>
        <v>9.774729617739869E-4</v>
      </c>
      <c r="AJ5" s="38" cm="1">
        <f t="array" aca="1" ref="AJ5" ca="1">TREND($K5:$P5,$K$1:$P$1,AJ$1)</f>
        <v>9.9033444811311849E-4</v>
      </c>
    </row>
    <row r="6" spans="1:36">
      <c r="A6" t="s">
        <v>16</v>
      </c>
      <c r="B6" s="39" cm="1">
        <f t="array" aca="1" ref="B6" ca="1">INDIRECT(CONCATENATE("'",HLOOKUP(B$1,$B$21:$E$23,3,FALSE),"'!",$B$25,ROW($A6)+5))*About!$A$27</f>
        <v>8.8744255740006545E-4</v>
      </c>
      <c r="C6" s="38">
        <f t="shared" ca="1" si="3"/>
        <v>8.9065792898484835E-4</v>
      </c>
      <c r="D6" s="38">
        <f t="shared" ca="1" si="0"/>
        <v>8.9387330056963114E-4</v>
      </c>
      <c r="E6" s="38">
        <f t="shared" ca="1" si="0"/>
        <v>8.9708867215441404E-4</v>
      </c>
      <c r="F6" s="39" cm="1">
        <f t="array" aca="1" ref="F6" ca="1">INDIRECT(CONCATENATE("'",HLOOKUP(F$1,$B$21:$E$23,3,FALSE),"'!",$B$25,ROW($A6)+5))*About!$A$27</f>
        <v>9.0030404373919693E-4</v>
      </c>
      <c r="G6" s="38">
        <f t="shared" ca="1" si="4"/>
        <v>9.1059323281050201E-4</v>
      </c>
      <c r="H6" s="38">
        <f t="shared" ca="1" si="1"/>
        <v>9.2088242188180709E-4</v>
      </c>
      <c r="I6" s="38">
        <f t="shared" ca="1" si="1"/>
        <v>9.3117161095311216E-4</v>
      </c>
      <c r="J6" s="38">
        <f t="shared" ca="1" si="1"/>
        <v>9.4146080002441724E-4</v>
      </c>
      <c r="K6" s="39" cm="1">
        <f t="array" aca="1" ref="K6" ca="1">INDIRECT(CONCATENATE("'",HLOOKUP(K$1,$B$21:$E$23,3,FALSE),"'!",$B$25,ROW($A6)+5))*About!$A$27</f>
        <v>9.5174998909572232E-4</v>
      </c>
      <c r="L6" s="38">
        <f t="shared" ca="1" si="5"/>
        <v>9.7232836723833258E-4</v>
      </c>
      <c r="M6" s="38">
        <f t="shared" ca="1" si="2"/>
        <v>9.9290674538094273E-4</v>
      </c>
      <c r="N6" s="38">
        <f t="shared" ca="1" si="2"/>
        <v>1.0134851235235529E-3</v>
      </c>
      <c r="O6" s="38">
        <f t="shared" ca="1" si="2"/>
        <v>1.0340635016661633E-3</v>
      </c>
      <c r="P6" s="39" cm="1">
        <f t="array" aca="1" ref="P6" ca="1">INDIRECT(CONCATENATE("'",HLOOKUP(P$1,$B$21:$E$23,3,FALSE),"'!",$B$25,ROW($A6)+5))*About!$A$27</f>
        <v>1.0546418798087734E-3</v>
      </c>
      <c r="Q6" s="38" cm="1">
        <f t="array" aca="1" ref="Q6" ca="1">TREND($K6:$P6,$K$1:$P$1,Q$1)</f>
        <v>1.0752202579513842E-3</v>
      </c>
      <c r="R6" s="38" cm="1">
        <f t="array" aca="1" ref="R6" ca="1">TREND($K6:$P6,$K$1:$P$1,R$1)</f>
        <v>1.095798636093992E-3</v>
      </c>
      <c r="S6" s="38" cm="1">
        <f t="array" aca="1" ref="S6" ca="1">TREND($K6:$P6,$K$1:$P$1,S$1)</f>
        <v>1.1163770142366067E-3</v>
      </c>
      <c r="T6" s="38" cm="1">
        <f t="array" aca="1" ref="T6" ca="1">TREND($K6:$P6,$K$1:$P$1,T$1)</f>
        <v>1.1369553923792144E-3</v>
      </c>
      <c r="U6" s="38" cm="1">
        <f t="array" aca="1" ref="U6" ca="1">TREND($K6:$P6,$K$1:$P$1,U$1)</f>
        <v>1.1575337705218222E-3</v>
      </c>
      <c r="V6" s="38" cm="1">
        <f t="array" aca="1" ref="V6" ca="1">TREND($K6:$P6,$K$1:$P$1,V$1)</f>
        <v>1.1781121486644369E-3</v>
      </c>
      <c r="W6" s="38" cm="1">
        <f t="array" aca="1" ref="W6" ca="1">TREND($K6:$P6,$K$1:$P$1,W$1)</f>
        <v>1.1986905268070447E-3</v>
      </c>
      <c r="X6" s="38" cm="1">
        <f t="array" aca="1" ref="X6" ca="1">TREND($K6:$P6,$K$1:$P$1,X$1)</f>
        <v>1.2192689049496525E-3</v>
      </c>
      <c r="Y6" s="38" cm="1">
        <f t="array" aca="1" ref="Y6" ca="1">TREND($K6:$P6,$K$1:$P$1,Y$1)</f>
        <v>1.2398472830922672E-3</v>
      </c>
      <c r="Z6" s="38" cm="1">
        <f t="array" aca="1" ref="Z6" ca="1">TREND($K6:$P6,$K$1:$P$1,Z$1)</f>
        <v>1.2604256612348749E-3</v>
      </c>
      <c r="AA6" s="38" cm="1">
        <f t="array" aca="1" ref="AA6" ca="1">TREND($K6:$P6,$K$1:$P$1,AA$1)</f>
        <v>1.2810040393774896E-3</v>
      </c>
      <c r="AB6" s="38" cm="1">
        <f t="array" aca="1" ref="AB6" ca="1">TREND($K6:$P6,$K$1:$P$1,AB$1)</f>
        <v>1.3015824175200974E-3</v>
      </c>
      <c r="AC6" s="38" cm="1">
        <f t="array" aca="1" ref="AC6" ca="1">TREND($K6:$P6,$K$1:$P$1,AC$1)</f>
        <v>1.3221607956627052E-3</v>
      </c>
      <c r="AD6" s="38" cm="1">
        <f t="array" aca="1" ref="AD6" ca="1">TREND($K6:$P6,$K$1:$P$1,AD$1)</f>
        <v>1.3427391738053199E-3</v>
      </c>
      <c r="AE6" s="38" cm="1">
        <f t="array" aca="1" ref="AE6" ca="1">TREND($K6:$P6,$K$1:$P$1,AE$1)</f>
        <v>1.3633175519479276E-3</v>
      </c>
      <c r="AF6" s="38" cm="1">
        <f t="array" aca="1" ref="AF6" ca="1">TREND($K6:$P6,$K$1:$P$1,AF$1)</f>
        <v>1.3838959300905354E-3</v>
      </c>
      <c r="AG6" s="38" cm="1">
        <f t="array" aca="1" ref="AG6" ca="1">TREND($K6:$P6,$K$1:$P$1,AG$1)</f>
        <v>1.4044743082331501E-3</v>
      </c>
      <c r="AH6" s="38" cm="1">
        <f t="array" aca="1" ref="AH6" ca="1">TREND($K6:$P6,$K$1:$P$1,AH$1)</f>
        <v>1.4250526863757579E-3</v>
      </c>
      <c r="AI6" s="38" cm="1">
        <f t="array" aca="1" ref="AI6" ca="1">TREND($K6:$P6,$K$1:$P$1,AI$1)</f>
        <v>1.4456310645183656E-3</v>
      </c>
      <c r="AJ6" s="38" cm="1">
        <f t="array" aca="1" ref="AJ6" ca="1">TREND($K6:$P6,$K$1:$P$1,AJ$1)</f>
        <v>1.4662094426609804E-3</v>
      </c>
    </row>
    <row r="7" spans="1:36">
      <c r="A7" t="s">
        <v>162</v>
      </c>
      <c r="B7" s="39" cm="1">
        <f t="array" aca="1" ref="B7" ca="1">INDIRECT(CONCATENATE("'",HLOOKUP(B$1,$B$21:$E$23,3,FALSE),"'!",$B$25,ROW($A7)+5))*About!$A$27</f>
        <v>2.4436824044349627E-2</v>
      </c>
      <c r="C7" s="38">
        <f t="shared" ca="1" si="3"/>
        <v>2.4758361202827914E-2</v>
      </c>
      <c r="D7" s="38">
        <f t="shared" ca="1" si="0"/>
        <v>2.5079898361306197E-2</v>
      </c>
      <c r="E7" s="38">
        <f t="shared" ca="1" si="0"/>
        <v>2.5401435519784479E-2</v>
      </c>
      <c r="F7" s="39" cm="1">
        <f t="array" aca="1" ref="F7" ca="1">INDIRECT(CONCATENATE("'",HLOOKUP(F$1,$B$21:$E$23,3,FALSE),"'!",$B$25,ROW($A7)+5))*About!$A$27</f>
        <v>2.5722972678262766E-2</v>
      </c>
      <c r="G7" s="38">
        <f t="shared" ca="1" si="4"/>
        <v>2.5980202405045394E-2</v>
      </c>
      <c r="H7" s="38">
        <f t="shared" ca="1" si="1"/>
        <v>2.6237432131828022E-2</v>
      </c>
      <c r="I7" s="38">
        <f t="shared" ca="1" si="1"/>
        <v>2.6494661858610647E-2</v>
      </c>
      <c r="J7" s="38">
        <f t="shared" ca="1" si="1"/>
        <v>2.6751891585393275E-2</v>
      </c>
      <c r="K7" s="39" cm="1">
        <f t="array" aca="1" ref="K7" ca="1">INDIRECT(CONCATENATE("'",HLOOKUP(K$1,$B$21:$E$23,3,FALSE),"'!",$B$25,ROW($A7)+5))*About!$A$27</f>
        <v>2.7009121312175904E-2</v>
      </c>
      <c r="L7" s="38">
        <f t="shared" ca="1" si="5"/>
        <v>2.7009121312175904E-2</v>
      </c>
      <c r="M7" s="38">
        <f t="shared" ca="1" si="2"/>
        <v>2.7009121312175904E-2</v>
      </c>
      <c r="N7" s="38">
        <f t="shared" ca="1" si="2"/>
        <v>2.7009121312175904E-2</v>
      </c>
      <c r="O7" s="38">
        <f t="shared" ca="1" si="2"/>
        <v>2.7009121312175904E-2</v>
      </c>
      <c r="P7" s="39" cm="1">
        <f t="array" aca="1" ref="P7" ca="1">INDIRECT(CONCATENATE("'",HLOOKUP(P$1,$B$21:$E$23,3,FALSE),"'!",$B$25,ROW($A7)+5))*About!$A$27</f>
        <v>2.7009121312175904E-2</v>
      </c>
      <c r="Q7" s="38" cm="1">
        <f t="array" aca="1" ref="Q7" ca="1">TREND($K7:$P7,$K$1:$P$1,Q$1)</f>
        <v>2.7009121312175904E-2</v>
      </c>
      <c r="R7" s="38" cm="1">
        <f t="array" aca="1" ref="R7" ca="1">TREND($K7:$P7,$K$1:$P$1,R$1)</f>
        <v>2.7009121312175904E-2</v>
      </c>
      <c r="S7" s="38" cm="1">
        <f t="array" aca="1" ref="S7" ca="1">TREND($K7:$P7,$K$1:$P$1,S$1)</f>
        <v>2.7009121312175904E-2</v>
      </c>
      <c r="T7" s="38" cm="1">
        <f t="array" aca="1" ref="T7" ca="1">TREND($K7:$P7,$K$1:$P$1,T$1)</f>
        <v>2.7009121312175904E-2</v>
      </c>
      <c r="U7" s="38" cm="1">
        <f t="array" aca="1" ref="U7" ca="1">TREND($K7:$P7,$K$1:$P$1,U$1)</f>
        <v>2.7009121312175904E-2</v>
      </c>
      <c r="V7" s="38" cm="1">
        <f t="array" aca="1" ref="V7" ca="1">TREND($K7:$P7,$K$1:$P$1,V$1)</f>
        <v>2.7009121312175904E-2</v>
      </c>
      <c r="W7" s="38" cm="1">
        <f t="array" aca="1" ref="W7" ca="1">TREND($K7:$P7,$K$1:$P$1,W$1)</f>
        <v>2.7009121312175904E-2</v>
      </c>
      <c r="X7" s="38" cm="1">
        <f t="array" aca="1" ref="X7" ca="1">TREND($K7:$P7,$K$1:$P$1,X$1)</f>
        <v>2.7009121312175904E-2</v>
      </c>
      <c r="Y7" s="38" cm="1">
        <f t="array" aca="1" ref="Y7" ca="1">TREND($K7:$P7,$K$1:$P$1,Y$1)</f>
        <v>2.7009121312175904E-2</v>
      </c>
      <c r="Z7" s="38" cm="1">
        <f t="array" aca="1" ref="Z7" ca="1">TREND($K7:$P7,$K$1:$P$1,Z$1)</f>
        <v>2.7009121312175904E-2</v>
      </c>
      <c r="AA7" s="38" cm="1">
        <f t="array" aca="1" ref="AA7" ca="1">TREND($K7:$P7,$K$1:$P$1,AA$1)</f>
        <v>2.7009121312175904E-2</v>
      </c>
      <c r="AB7" s="38" cm="1">
        <f t="array" aca="1" ref="AB7" ca="1">TREND($K7:$P7,$K$1:$P$1,AB$1)</f>
        <v>2.7009121312175904E-2</v>
      </c>
      <c r="AC7" s="38" cm="1">
        <f t="array" aca="1" ref="AC7" ca="1">TREND($K7:$P7,$K$1:$P$1,AC$1)</f>
        <v>2.7009121312175904E-2</v>
      </c>
      <c r="AD7" s="38" cm="1">
        <f t="array" aca="1" ref="AD7" ca="1">TREND($K7:$P7,$K$1:$P$1,AD$1)</f>
        <v>2.7009121312175904E-2</v>
      </c>
      <c r="AE7" s="38" cm="1">
        <f t="array" aca="1" ref="AE7" ca="1">TREND($K7:$P7,$K$1:$P$1,AE$1)</f>
        <v>2.7009121312175904E-2</v>
      </c>
      <c r="AF7" s="38" cm="1">
        <f t="array" aca="1" ref="AF7" ca="1">TREND($K7:$P7,$K$1:$P$1,AF$1)</f>
        <v>2.7009121312175904E-2</v>
      </c>
      <c r="AG7" s="38" cm="1">
        <f t="array" aca="1" ref="AG7" ca="1">TREND($K7:$P7,$K$1:$P$1,AG$1)</f>
        <v>2.7009121312175904E-2</v>
      </c>
      <c r="AH7" s="38" cm="1">
        <f t="array" aca="1" ref="AH7" ca="1">TREND($K7:$P7,$K$1:$P$1,AH$1)</f>
        <v>2.7009121312175904E-2</v>
      </c>
      <c r="AI7" s="38" cm="1">
        <f t="array" aca="1" ref="AI7" ca="1">TREND($K7:$P7,$K$1:$P$1,AI$1)</f>
        <v>2.7009121312175904E-2</v>
      </c>
      <c r="AJ7" s="38" cm="1">
        <f t="array" aca="1" ref="AJ7" ca="1">TREND($K7:$P7,$K$1:$P$1,AJ$1)</f>
        <v>2.7009121312175904E-2</v>
      </c>
    </row>
    <row r="8" spans="1:36">
      <c r="A8" t="s">
        <v>17</v>
      </c>
      <c r="B8" s="39" cm="1">
        <f t="array" aca="1" ref="B8" ca="1">INDIRECT(CONCATENATE("'",HLOOKUP(B$1,$B$21:$E$23,3,FALSE),"'!",$B$25,ROW($A8)+5))*About!$A$27</f>
        <v>4.2442904919133568E-3</v>
      </c>
      <c r="C8" s="38">
        <f t="shared" ca="1" si="3"/>
        <v>4.2764442077611849E-3</v>
      </c>
      <c r="D8" s="38">
        <f t="shared" ca="1" si="0"/>
        <v>4.308597923609013E-3</v>
      </c>
      <c r="E8" s="38">
        <f t="shared" ca="1" si="0"/>
        <v>4.340751639456842E-3</v>
      </c>
      <c r="F8" s="39" cm="1">
        <f t="array" aca="1" ref="F8" ca="1">INDIRECT(CONCATENATE("'",HLOOKUP(F$1,$B$21:$E$23,3,FALSE),"'!",$B$25,ROW($A8)+5))*About!$A$27</f>
        <v>4.3729053553046701E-3</v>
      </c>
      <c r="G8" s="38">
        <f t="shared" ca="1" si="4"/>
        <v>4.3986283279829324E-3</v>
      </c>
      <c r="H8" s="38">
        <f t="shared" ca="1" si="1"/>
        <v>4.4243513006611956E-3</v>
      </c>
      <c r="I8" s="38">
        <f t="shared" ca="1" si="1"/>
        <v>4.4500742733394579E-3</v>
      </c>
      <c r="J8" s="38">
        <f t="shared" ca="1" si="1"/>
        <v>4.4757972460177211E-3</v>
      </c>
      <c r="K8" s="39" cm="1">
        <f t="array" aca="1" ref="K8" ca="1">INDIRECT(CONCATENATE("'",HLOOKUP(K$1,$B$21:$E$23,3,FALSE),"'!",$B$25,ROW($A8)+5))*About!$A$27</f>
        <v>4.5015202186959834E-3</v>
      </c>
      <c r="L8" s="38">
        <f t="shared" ca="1" si="5"/>
        <v>4.5529661640525089E-3</v>
      </c>
      <c r="M8" s="38">
        <f t="shared" ca="1" si="2"/>
        <v>4.6044121094090344E-3</v>
      </c>
      <c r="N8" s="38">
        <f t="shared" ca="1" si="2"/>
        <v>4.6558580547655607E-3</v>
      </c>
      <c r="O8" s="38">
        <f t="shared" ca="1" si="2"/>
        <v>4.7073040001220862E-3</v>
      </c>
      <c r="P8" s="39" cm="1">
        <f t="array" aca="1" ref="P8" ca="1">INDIRECT(CONCATENATE("'",HLOOKUP(P$1,$B$21:$E$23,3,FALSE),"'!",$B$25,ROW($A8)+5))*About!$A$27</f>
        <v>4.7587499454786117E-3</v>
      </c>
      <c r="Q8" s="38" cm="1">
        <f t="array" aca="1" ref="Q8" ca="1">TREND($K8:$P8,$K$1:$P$1,Q$1)</f>
        <v>4.810195890835145E-3</v>
      </c>
      <c r="R8" s="38" cm="1">
        <f t="array" aca="1" ref="R8" ca="1">TREND($K8:$P8,$K$1:$P$1,R$1)</f>
        <v>4.8616418361916713E-3</v>
      </c>
      <c r="S8" s="38" cm="1">
        <f t="array" aca="1" ref="S8" ca="1">TREND($K8:$P8,$K$1:$P$1,S$1)</f>
        <v>4.9130877815481977E-3</v>
      </c>
      <c r="T8" s="38" cm="1">
        <f t="array" aca="1" ref="T8" ca="1">TREND($K8:$P8,$K$1:$P$1,T$1)</f>
        <v>4.9645337269047241E-3</v>
      </c>
      <c r="U8" s="38" cm="1">
        <f t="array" aca="1" ref="U8" ca="1">TREND($K8:$P8,$K$1:$P$1,U$1)</f>
        <v>5.0159796722612504E-3</v>
      </c>
      <c r="V8" s="38" cm="1">
        <f t="array" aca="1" ref="V8" ca="1">TREND($K8:$P8,$K$1:$P$1,V$1)</f>
        <v>5.0674256176177768E-3</v>
      </c>
      <c r="W8" s="38" cm="1">
        <f t="array" aca="1" ref="W8" ca="1">TREND($K8:$P8,$K$1:$P$1,W$1)</f>
        <v>5.1188715629743031E-3</v>
      </c>
      <c r="X8" s="38" cm="1">
        <f t="array" aca="1" ref="X8" ca="1">TREND($K8:$P8,$K$1:$P$1,X$1)</f>
        <v>5.1703175083308156E-3</v>
      </c>
      <c r="Y8" s="38" cm="1">
        <f t="array" aca="1" ref="Y8" ca="1">TREND($K8:$P8,$K$1:$P$1,Y$1)</f>
        <v>5.221763453687342E-3</v>
      </c>
      <c r="Z8" s="38" cm="1">
        <f t="array" aca="1" ref="Z8" ca="1">TREND($K8:$P8,$K$1:$P$1,Z$1)</f>
        <v>5.2732093990438683E-3</v>
      </c>
      <c r="AA8" s="38" cm="1">
        <f t="array" aca="1" ref="AA8" ca="1">TREND($K8:$P8,$K$1:$P$1,AA$1)</f>
        <v>5.3246553444003947E-3</v>
      </c>
      <c r="AB8" s="38" cm="1">
        <f t="array" aca="1" ref="AB8" ca="1">TREND($K8:$P8,$K$1:$P$1,AB$1)</f>
        <v>5.376101289756921E-3</v>
      </c>
      <c r="AC8" s="38" cm="1">
        <f t="array" aca="1" ref="AC8" ca="1">TREND($K8:$P8,$K$1:$P$1,AC$1)</f>
        <v>5.4275472351134474E-3</v>
      </c>
      <c r="AD8" s="38" cm="1">
        <f t="array" aca="1" ref="AD8" ca="1">TREND($K8:$P8,$K$1:$P$1,AD$1)</f>
        <v>5.4789931804699737E-3</v>
      </c>
      <c r="AE8" s="38" cm="1">
        <f t="array" aca="1" ref="AE8" ca="1">TREND($K8:$P8,$K$1:$P$1,AE$1)</f>
        <v>5.5304391258265001E-3</v>
      </c>
      <c r="AF8" s="38" cm="1">
        <f t="array" aca="1" ref="AF8" ca="1">TREND($K8:$P8,$K$1:$P$1,AF$1)</f>
        <v>5.5818850711830265E-3</v>
      </c>
      <c r="AG8" s="38" cm="1">
        <f t="array" aca="1" ref="AG8" ca="1">TREND($K8:$P8,$K$1:$P$1,AG$1)</f>
        <v>5.6333310165395528E-3</v>
      </c>
      <c r="AH8" s="38" cm="1">
        <f t="array" aca="1" ref="AH8" ca="1">TREND($K8:$P8,$K$1:$P$1,AH$1)</f>
        <v>5.6847769618960792E-3</v>
      </c>
      <c r="AI8" s="38" cm="1">
        <f t="array" aca="1" ref="AI8" ca="1">TREND($K8:$P8,$K$1:$P$1,AI$1)</f>
        <v>5.7362229072526055E-3</v>
      </c>
      <c r="AJ8" s="38" cm="1">
        <f t="array" aca="1" ref="AJ8" ca="1">TREND($K8:$P8,$K$1:$P$1,AJ$1)</f>
        <v>5.7876688526091319E-3</v>
      </c>
    </row>
    <row r="9" spans="1:36">
      <c r="A9" t="s">
        <v>18</v>
      </c>
      <c r="B9" s="39" cm="1">
        <f t="array" aca="1" ref="B9" ca="1">INDIRECT(CONCATENATE("'",HLOOKUP(B$1,$B$21:$E$23,3,FALSE),"'!",$B$25,ROW($A9)+5))*About!$A$27</f>
        <v>1.041780393469642E-3</v>
      </c>
      <c r="C9" s="38">
        <f t="shared" ca="1" si="3"/>
        <v>1.0449957650544249E-3</v>
      </c>
      <c r="D9" s="38">
        <f t="shared" ca="1" si="0"/>
        <v>1.0482111366392076E-3</v>
      </c>
      <c r="E9" s="38">
        <f t="shared" ca="1" si="0"/>
        <v>1.0514265082239905E-3</v>
      </c>
      <c r="F9" s="39" cm="1">
        <f t="array" aca="1" ref="F9" ca="1">INDIRECT(CONCATENATE("'",HLOOKUP(F$1,$B$21:$E$23,3,FALSE),"'!",$B$25,ROW($A9)+5))*About!$A$27</f>
        <v>1.0546418798087734E-3</v>
      </c>
      <c r="G9" s="38">
        <f t="shared" ca="1" si="4"/>
        <v>1.0675033661479048E-3</v>
      </c>
      <c r="H9" s="38">
        <f t="shared" ca="1" si="1"/>
        <v>1.0803648524870361E-3</v>
      </c>
      <c r="I9" s="38">
        <f t="shared" ca="1" si="1"/>
        <v>1.0932263388261675E-3</v>
      </c>
      <c r="J9" s="38">
        <f t="shared" ca="1" si="1"/>
        <v>1.1060878251652989E-3</v>
      </c>
      <c r="K9" s="39" cm="1">
        <f t="array" aca="1" ref="K9" ca="1">INDIRECT(CONCATENATE("'",HLOOKUP(K$1,$B$21:$E$23,3,FALSE),"'!",$B$25,ROW($A9)+5))*About!$A$27</f>
        <v>1.1189493115044303E-3</v>
      </c>
      <c r="L9" s="38">
        <f t="shared" ca="1" si="5"/>
        <v>1.1369553923792142E-3</v>
      </c>
      <c r="M9" s="38">
        <f t="shared" ca="1" si="2"/>
        <v>1.1549614732539982E-3</v>
      </c>
      <c r="N9" s="38">
        <f t="shared" ca="1" si="2"/>
        <v>1.1729675541287822E-3</v>
      </c>
      <c r="O9" s="38">
        <f t="shared" ca="1" si="2"/>
        <v>1.1909736350035661E-3</v>
      </c>
      <c r="P9" s="39" cm="1">
        <f t="array" aca="1" ref="P9" ca="1">INDIRECT(CONCATENATE("'",HLOOKUP(P$1,$B$21:$E$23,3,FALSE),"'!",$B$25,ROW($A9)+5))*About!$A$27</f>
        <v>1.2089797158783501E-3</v>
      </c>
      <c r="Q9" s="38" cm="1">
        <f t="array" aca="1" ref="Q9" ca="1">TREND($K9:$P9,$K$1:$P$1,Q$1)</f>
        <v>1.2269857967531356E-3</v>
      </c>
      <c r="R9" s="38" cm="1">
        <f t="array" aca="1" ref="R9" ca="1">TREND($K9:$P9,$K$1:$P$1,R$1)</f>
        <v>1.2449918776279226E-3</v>
      </c>
      <c r="S9" s="38" cm="1">
        <f t="array" aca="1" ref="S9" ca="1">TREND($K9:$P9,$K$1:$P$1,S$1)</f>
        <v>1.2629979585027096E-3</v>
      </c>
      <c r="T9" s="38" cm="1">
        <f t="array" aca="1" ref="T9" ca="1">TREND($K9:$P9,$K$1:$P$1,T$1)</f>
        <v>1.2810040393774896E-3</v>
      </c>
      <c r="U9" s="38" cm="1">
        <f t="array" aca="1" ref="U9" ca="1">TREND($K9:$P9,$K$1:$P$1,U$1)</f>
        <v>1.2990101202522766E-3</v>
      </c>
      <c r="V9" s="38" cm="1">
        <f t="array" aca="1" ref="V9" ca="1">TREND($K9:$P9,$K$1:$P$1,V$1)</f>
        <v>1.3170162011270567E-3</v>
      </c>
      <c r="W9" s="38" cm="1">
        <f t="array" aca="1" ref="W9" ca="1">TREND($K9:$P9,$K$1:$P$1,W$1)</f>
        <v>1.3350222820018437E-3</v>
      </c>
      <c r="X9" s="38" cm="1">
        <f t="array" aca="1" ref="X9" ca="1">TREND($K9:$P9,$K$1:$P$1,X$1)</f>
        <v>1.3530283628766238E-3</v>
      </c>
      <c r="Y9" s="38" cm="1">
        <f t="array" aca="1" ref="Y9" ca="1">TREND($K9:$P9,$K$1:$P$1,Y$1)</f>
        <v>1.3710344437514108E-3</v>
      </c>
      <c r="Z9" s="38" cm="1">
        <f t="array" aca="1" ref="Z9" ca="1">TREND($K9:$P9,$K$1:$P$1,Z$1)</f>
        <v>1.3890405246261978E-3</v>
      </c>
      <c r="AA9" s="38" cm="1">
        <f t="array" aca="1" ref="AA9" ca="1">TREND($K9:$P9,$K$1:$P$1,AA$1)</f>
        <v>1.4070466055009778E-3</v>
      </c>
      <c r="AB9" s="38" cm="1">
        <f t="array" aca="1" ref="AB9" ca="1">TREND($K9:$P9,$K$1:$P$1,AB$1)</f>
        <v>1.4250526863757648E-3</v>
      </c>
      <c r="AC9" s="38" cm="1">
        <f t="array" aca="1" ref="AC9" ca="1">TREND($K9:$P9,$K$1:$P$1,AC$1)</f>
        <v>1.4430587672505449E-3</v>
      </c>
      <c r="AD9" s="38" cm="1">
        <f t="array" aca="1" ref="AD9" ca="1">TREND($K9:$P9,$K$1:$P$1,AD$1)</f>
        <v>1.4610648481253319E-3</v>
      </c>
      <c r="AE9" s="38" cm="1">
        <f t="array" aca="1" ref="AE9" ca="1">TREND($K9:$P9,$K$1:$P$1,AE$1)</f>
        <v>1.4790709290001119E-3</v>
      </c>
      <c r="AF9" s="38" cm="1">
        <f t="array" aca="1" ref="AF9" ca="1">TREND($K9:$P9,$K$1:$P$1,AF$1)</f>
        <v>1.4970770098748989E-3</v>
      </c>
      <c r="AG9" s="38" cm="1">
        <f t="array" aca="1" ref="AG9" ca="1">TREND($K9:$P9,$K$1:$P$1,AG$1)</f>
        <v>1.515083090749679E-3</v>
      </c>
      <c r="AH9" s="38" cm="1">
        <f t="array" aca="1" ref="AH9" ca="1">TREND($K9:$P9,$K$1:$P$1,AH$1)</f>
        <v>1.533089171624466E-3</v>
      </c>
      <c r="AI9" s="38" cm="1">
        <f t="array" aca="1" ref="AI9" ca="1">TREND($K9:$P9,$K$1:$P$1,AI$1)</f>
        <v>1.551095252499253E-3</v>
      </c>
      <c r="AJ9" s="38" cm="1">
        <f t="array" aca="1" ref="AJ9" ca="1">TREND($K9:$P9,$K$1:$P$1,AJ$1)</f>
        <v>1.5691013333740331E-3</v>
      </c>
    </row>
    <row r="10" spans="1:36">
      <c r="A10" t="s">
        <v>19</v>
      </c>
      <c r="B10" s="39" cm="1">
        <f t="array" aca="1" ref="B10" ca="1">INDIRECT(CONCATENATE("'",HLOOKUP(B$1,$B$21:$E$23,3,FALSE),"'!",$B$25,ROW($A10)+5))*About!$A$27</f>
        <v>6.4307431695656913E-6</v>
      </c>
      <c r="C10" s="38">
        <f t="shared" ca="1" si="3"/>
        <v>6.5915117488048339E-6</v>
      </c>
      <c r="D10" s="38">
        <f t="shared" ca="1" si="0"/>
        <v>6.7522803280439766E-6</v>
      </c>
      <c r="E10" s="38">
        <f t="shared" ca="1" si="0"/>
        <v>6.9130489072831184E-6</v>
      </c>
      <c r="F10" s="39" cm="1">
        <f t="array" aca="1" ref="F10" ca="1">INDIRECT(CONCATENATE("'",HLOOKUP(F$1,$B$21:$E$23,3,FALSE),"'!",$B$25,ROW($A10)+5))*About!$A$27</f>
        <v>7.0738174865222611E-6</v>
      </c>
      <c r="G10" s="38">
        <f t="shared" ca="1" si="4"/>
        <v>7.2538782952701E-6</v>
      </c>
      <c r="H10" s="38">
        <f t="shared" ca="1" si="1"/>
        <v>7.4339391040179398E-6</v>
      </c>
      <c r="I10" s="38">
        <f t="shared" ca="1" si="1"/>
        <v>7.6139999127657787E-6</v>
      </c>
      <c r="J10" s="38">
        <f t="shared" ca="1" si="1"/>
        <v>7.7940607215136177E-6</v>
      </c>
      <c r="K10" s="39" cm="1">
        <f t="array" aca="1" ref="K10" ca="1">INDIRECT(CONCATENATE("'",HLOOKUP(K$1,$B$21:$E$23,3,FALSE),"'!",$B$25,ROW($A10)+5))*About!$A$27</f>
        <v>7.9741215302614575E-6</v>
      </c>
      <c r="L10" s="38">
        <f t="shared" ca="1" si="5"/>
        <v>8.1799053116875601E-6</v>
      </c>
      <c r="M10" s="38">
        <f t="shared" ca="1" si="2"/>
        <v>8.385689093113661E-6</v>
      </c>
      <c r="N10" s="38">
        <f t="shared" ca="1" si="2"/>
        <v>8.5914728745397636E-6</v>
      </c>
      <c r="O10" s="38">
        <f t="shared" ca="1" si="2"/>
        <v>8.7972566559658645E-6</v>
      </c>
      <c r="P10" s="39" cm="1">
        <f t="array" aca="1" ref="P10" ca="1">INDIRECT(CONCATENATE("'",HLOOKUP(P$1,$B$21:$E$23,3,FALSE),"'!",$B$25,ROW($A10)+5))*About!$A$27</f>
        <v>9.0030404373919671E-6</v>
      </c>
      <c r="Q10" s="38" cm="1">
        <f t="array" aca="1" ref="Q10" ca="1">TREND($K10:$P10,$K$1:$P$1,Q$1)</f>
        <v>9.2088242188180579E-6</v>
      </c>
      <c r="R10" s="38" cm="1">
        <f t="array" aca="1" ref="R10" ca="1">TREND($K10:$P10,$K$1:$P$1,R$1)</f>
        <v>9.4146080002441334E-6</v>
      </c>
      <c r="S10" s="38" cm="1">
        <f t="array" aca="1" ref="S10" ca="1">TREND($K10:$P10,$K$1:$P$1,S$1)</f>
        <v>9.6203917816702631E-6</v>
      </c>
      <c r="T10" s="38" cm="1">
        <f t="array" aca="1" ref="T10" ca="1">TREND($K10:$P10,$K$1:$P$1,T$1)</f>
        <v>9.8261755630963386E-6</v>
      </c>
      <c r="U10" s="38" cm="1">
        <f t="array" aca="1" ref="U10" ca="1">TREND($K10:$P10,$K$1:$P$1,U$1)</f>
        <v>1.0031959344522468E-5</v>
      </c>
      <c r="V10" s="38" cm="1">
        <f t="array" aca="1" ref="V10" ca="1">TREND($K10:$P10,$K$1:$P$1,V$1)</f>
        <v>1.0237743125948544E-5</v>
      </c>
      <c r="W10" s="38" cm="1">
        <f t="array" aca="1" ref="W10" ca="1">TREND($K10:$P10,$K$1:$P$1,W$1)</f>
        <v>1.0443526907374674E-5</v>
      </c>
      <c r="X10" s="38" cm="1">
        <f t="array" aca="1" ref="X10" ca="1">TREND($K10:$P10,$K$1:$P$1,X$1)</f>
        <v>1.0649310688800749E-5</v>
      </c>
      <c r="Y10" s="38" cm="1">
        <f t="array" aca="1" ref="Y10" ca="1">TREND($K10:$P10,$K$1:$P$1,Y$1)</f>
        <v>1.0855094470226879E-5</v>
      </c>
      <c r="Z10" s="38" cm="1">
        <f t="array" aca="1" ref="Z10" ca="1">TREND($K10:$P10,$K$1:$P$1,Z$1)</f>
        <v>1.1060878251652954E-5</v>
      </c>
      <c r="AA10" s="38" cm="1">
        <f t="array" aca="1" ref="AA10" ca="1">TREND($K10:$P10,$K$1:$P$1,AA$1)</f>
        <v>1.1266662033079084E-5</v>
      </c>
      <c r="AB10" s="38" cm="1">
        <f t="array" aca="1" ref="AB10" ca="1">TREND($K10:$P10,$K$1:$P$1,AB$1)</f>
        <v>1.1472445814505159E-5</v>
      </c>
      <c r="AC10" s="38" cm="1">
        <f t="array" aca="1" ref="AC10" ca="1">TREND($K10:$P10,$K$1:$P$1,AC$1)</f>
        <v>1.1678229595931289E-5</v>
      </c>
      <c r="AD10" s="38" cm="1">
        <f t="array" aca="1" ref="AD10" ca="1">TREND($K10:$P10,$K$1:$P$1,AD$1)</f>
        <v>1.1884013377357365E-5</v>
      </c>
      <c r="AE10" s="38" cm="1">
        <f t="array" aca="1" ref="AE10" ca="1">TREND($K10:$P10,$K$1:$P$1,AE$1)</f>
        <v>1.2089797158783494E-5</v>
      </c>
      <c r="AF10" s="38" cm="1">
        <f t="array" aca="1" ref="AF10" ca="1">TREND($K10:$P10,$K$1:$P$1,AF$1)</f>
        <v>1.229558094020957E-5</v>
      </c>
      <c r="AG10" s="38" cm="1">
        <f t="array" aca="1" ref="AG10" ca="1">TREND($K10:$P10,$K$1:$P$1,AG$1)</f>
        <v>1.25013647216357E-5</v>
      </c>
      <c r="AH10" s="38" cm="1">
        <f t="array" aca="1" ref="AH10" ca="1">TREND($K10:$P10,$K$1:$P$1,AH$1)</f>
        <v>1.2707148503061775E-5</v>
      </c>
      <c r="AI10" s="38" cm="1">
        <f t="array" aca="1" ref="AI10" ca="1">TREND($K10:$P10,$K$1:$P$1,AI$1)</f>
        <v>1.2912932284487851E-5</v>
      </c>
      <c r="AJ10" s="38" cm="1">
        <f t="array" aca="1" ref="AJ10" ca="1">TREND($K10:$P10,$K$1:$P$1,AJ$1)</f>
        <v>1.311871606591398E-5</v>
      </c>
    </row>
    <row r="11" spans="1:36">
      <c r="A11" t="s">
        <v>20</v>
      </c>
      <c r="B11" s="39" cm="1">
        <f t="array" aca="1" ref="B11" ca="1">INDIRECT(CONCATENATE("'",HLOOKUP(B$1,$B$21:$E$23,3,FALSE),"'!",$B$25,ROW($A11)+5))*About!$A$27</f>
        <v>6.1735134427830639E-6</v>
      </c>
      <c r="C11" s="38">
        <f t="shared" ca="1" si="3"/>
        <v>6.3342820220222065E-6</v>
      </c>
      <c r="D11" s="38">
        <f t="shared" ca="1" si="0"/>
        <v>6.4950506012613483E-6</v>
      </c>
      <c r="E11" s="38">
        <f t="shared" ca="1" si="0"/>
        <v>6.6558191805004902E-6</v>
      </c>
      <c r="F11" s="39" cm="1">
        <f t="array" aca="1" ref="F11" ca="1">INDIRECT(CONCATENATE("'",HLOOKUP(F$1,$B$21:$E$23,3,FALSE),"'!",$B$25,ROW($A11)+5))*About!$A$27</f>
        <v>6.8165877597396328E-6</v>
      </c>
      <c r="G11" s="38">
        <f t="shared" ca="1" si="4"/>
        <v>6.9966485684874718E-6</v>
      </c>
      <c r="H11" s="38">
        <f t="shared" ca="1" si="1"/>
        <v>7.1767093772353115E-6</v>
      </c>
      <c r="I11" s="38">
        <f t="shared" ca="1" si="1"/>
        <v>7.3567701859831505E-6</v>
      </c>
      <c r="J11" s="38">
        <f t="shared" ca="1" si="1"/>
        <v>7.5368309947309903E-6</v>
      </c>
      <c r="K11" s="39" cm="1">
        <f t="array" aca="1" ref="K11" ca="1">INDIRECT(CONCATENATE("'",HLOOKUP(K$1,$B$21:$E$23,3,FALSE),"'!",$B$25,ROW($A11)+5))*About!$A$27</f>
        <v>7.7168918034788292E-6</v>
      </c>
      <c r="L11" s="38">
        <f t="shared" ca="1" si="5"/>
        <v>7.9226755849049318E-6</v>
      </c>
      <c r="M11" s="38">
        <f t="shared" ca="1" si="2"/>
        <v>8.1284593663310344E-6</v>
      </c>
      <c r="N11" s="38">
        <f t="shared" ca="1" si="2"/>
        <v>8.3342431477571353E-6</v>
      </c>
      <c r="O11" s="38">
        <f t="shared" ca="1" si="2"/>
        <v>8.5400269291832379E-6</v>
      </c>
      <c r="P11" s="39" cm="1">
        <f t="array" aca="1" ref="P11" ca="1">INDIRECT(CONCATENATE("'",HLOOKUP(P$1,$B$21:$E$23,3,FALSE),"'!",$B$25,ROW($A11)+5))*About!$A$27</f>
        <v>8.7458107106093405E-6</v>
      </c>
      <c r="Q11" s="38" cm="1">
        <f t="array" aca="1" ref="Q11" ca="1">TREND($K11:$P11,$K$1:$P$1,Q$1)</f>
        <v>8.9515944920355041E-6</v>
      </c>
      <c r="R11" s="38" cm="1">
        <f t="array" aca="1" ref="R11" ca="1">TREND($K11:$P11,$K$1:$P$1,R$1)</f>
        <v>9.1573782734615796E-6</v>
      </c>
      <c r="S11" s="38" cm="1">
        <f t="array" aca="1" ref="S11" ca="1">TREND($K11:$P11,$K$1:$P$1,S$1)</f>
        <v>9.3631620548877094E-6</v>
      </c>
      <c r="T11" s="38" cm="1">
        <f t="array" aca="1" ref="T11" ca="1">TREND($K11:$P11,$K$1:$P$1,T$1)</f>
        <v>9.5689458363137849E-6</v>
      </c>
      <c r="U11" s="38" cm="1">
        <f t="array" aca="1" ref="U11" ca="1">TREND($K11:$P11,$K$1:$P$1,U$1)</f>
        <v>9.7747296177399146E-6</v>
      </c>
      <c r="V11" s="38" cm="1">
        <f t="array" aca="1" ref="V11" ca="1">TREND($K11:$P11,$K$1:$P$1,V$1)</f>
        <v>9.9805133991659901E-6</v>
      </c>
      <c r="W11" s="38" cm="1">
        <f t="array" aca="1" ref="W11" ca="1">TREND($K11:$P11,$K$1:$P$1,W$1)</f>
        <v>1.018629718059212E-5</v>
      </c>
      <c r="X11" s="38" cm="1">
        <f t="array" aca="1" ref="X11" ca="1">TREND($K11:$P11,$K$1:$P$1,X$1)</f>
        <v>1.0392080962018195E-5</v>
      </c>
      <c r="Y11" s="38" cm="1">
        <f t="array" aca="1" ref="Y11" ca="1">TREND($K11:$P11,$K$1:$P$1,Y$1)</f>
        <v>1.0597864743444325E-5</v>
      </c>
      <c r="Z11" s="38" cm="1">
        <f t="array" aca="1" ref="Z11" ca="1">TREND($K11:$P11,$K$1:$P$1,Z$1)</f>
        <v>1.0803648524870401E-5</v>
      </c>
      <c r="AA11" s="38" cm="1">
        <f t="array" aca="1" ref="AA11" ca="1">TREND($K11:$P11,$K$1:$P$1,AA$1)</f>
        <v>1.100943230629653E-5</v>
      </c>
      <c r="AB11" s="38" cm="1">
        <f t="array" aca="1" ref="AB11" ca="1">TREND($K11:$P11,$K$1:$P$1,AB$1)</f>
        <v>1.1215216087722606E-5</v>
      </c>
      <c r="AC11" s="38" cm="1">
        <f t="array" aca="1" ref="AC11" ca="1">TREND($K11:$P11,$K$1:$P$1,AC$1)</f>
        <v>1.1420999869148735E-5</v>
      </c>
      <c r="AD11" s="38" cm="1">
        <f t="array" aca="1" ref="AD11" ca="1">TREND($K11:$P11,$K$1:$P$1,AD$1)</f>
        <v>1.1626783650574811E-5</v>
      </c>
      <c r="AE11" s="38" cm="1">
        <f t="array" aca="1" ref="AE11" ca="1">TREND($K11:$P11,$K$1:$P$1,AE$1)</f>
        <v>1.1832567432000941E-5</v>
      </c>
      <c r="AF11" s="38" cm="1">
        <f t="array" aca="1" ref="AF11" ca="1">TREND($K11:$P11,$K$1:$P$1,AF$1)</f>
        <v>1.2038351213427016E-5</v>
      </c>
      <c r="AG11" s="38" cm="1">
        <f t="array" aca="1" ref="AG11" ca="1">TREND($K11:$P11,$K$1:$P$1,AG$1)</f>
        <v>1.2244134994853146E-5</v>
      </c>
      <c r="AH11" s="38" cm="1">
        <f t="array" aca="1" ref="AH11" ca="1">TREND($K11:$P11,$K$1:$P$1,AH$1)</f>
        <v>1.2449918776279221E-5</v>
      </c>
      <c r="AI11" s="38" cm="1">
        <f t="array" aca="1" ref="AI11" ca="1">TREND($K11:$P11,$K$1:$P$1,AI$1)</f>
        <v>1.2655702557705297E-5</v>
      </c>
      <c r="AJ11" s="38" cm="1">
        <f t="array" aca="1" ref="AJ11" ca="1">TREND($K11:$P11,$K$1:$P$1,AJ$1)</f>
        <v>1.2861486339131427E-5</v>
      </c>
    </row>
    <row r="12" spans="1:36">
      <c r="A12" t="s">
        <v>111</v>
      </c>
      <c r="B12" s="40">
        <f ca="1">SUM(INDIRECT(CONCATENATE("'",HLOOKUP(B$1,$B$21:$E$23,3,FALSE),"'!",$B$25,ROW($A12)+5,":",$B$25,ROW($A12)+6)))*About!$A$27</f>
        <v>2.8552499672871673E-5</v>
      </c>
      <c r="C12" s="38">
        <f t="shared" ca="1" si="3"/>
        <v>2.9259881421523899E-5</v>
      </c>
      <c r="D12" s="38">
        <f t="shared" ca="1" si="0"/>
        <v>2.9967263170176128E-5</v>
      </c>
      <c r="E12" s="38">
        <f t="shared" ca="1" si="0"/>
        <v>3.0674644918828354E-5</v>
      </c>
      <c r="F12" s="40">
        <f ca="1">SUM(INDIRECT(CONCATENATE("'",HLOOKUP(F$1,$B$21:$E$23,3,FALSE),"'!",$B$25,ROW($A12)+5,":",$B$25,ROW($A12)+6)))*About!$A$27</f>
        <v>3.138202666748058E-5</v>
      </c>
      <c r="G12" s="38">
        <f t="shared" ca="1" si="4"/>
        <v>3.223088476586325E-5</v>
      </c>
      <c r="H12" s="38">
        <f t="shared" ca="1" si="1"/>
        <v>3.307974286424592E-5</v>
      </c>
      <c r="I12" s="38">
        <f t="shared" ca="1" si="1"/>
        <v>3.392860096262859E-5</v>
      </c>
      <c r="J12" s="38">
        <f t="shared" ca="1" si="1"/>
        <v>3.477745906101126E-5</v>
      </c>
      <c r="K12" s="40">
        <f ca="1">SUM(INDIRECT(CONCATENATE("'",HLOOKUP(K$1,$B$21:$E$23,3,FALSE),"'!",$B$25,ROW($A12)+5,":",$B$25,ROW($A12)+6)))*About!$A$27</f>
        <v>3.5626317159393929E-5</v>
      </c>
      <c r="L12" s="38">
        <f t="shared" ca="1" si="5"/>
        <v>3.6475175257776599E-5</v>
      </c>
      <c r="M12" s="38">
        <f t="shared" ca="1" si="2"/>
        <v>3.7324033356159269E-5</v>
      </c>
      <c r="N12" s="38">
        <f t="shared" ca="1" si="2"/>
        <v>3.8172891454541946E-5</v>
      </c>
      <c r="O12" s="38">
        <f t="shared" ca="1" si="2"/>
        <v>3.9021749552924616E-5</v>
      </c>
      <c r="P12" s="40">
        <f ca="1">SUM(INDIRECT(CONCATENATE("'",HLOOKUP(P$1,$B$21:$E$23,3,FALSE),"'!",$B$25,ROW($A12)+5,":",$B$25,ROW($A12)+6)))*About!$A$27</f>
        <v>3.9870607651307286E-5</v>
      </c>
      <c r="Q12" s="38" cm="1">
        <f t="array" aca="1" ref="Q12" ca="1">TREND($K12:$P12,$K$1:$P$1,Q$1)</f>
        <v>4.0719465749689942E-5</v>
      </c>
      <c r="R12" s="38" cm="1">
        <f t="array" aca="1" ref="R12" ca="1">TREND($K12:$P12,$K$1:$P$1,R$1)</f>
        <v>4.1568323848072564E-5</v>
      </c>
      <c r="S12" s="38" cm="1">
        <f t="array" aca="1" ref="S12" ca="1">TREND($K12:$P12,$K$1:$P$1,S$1)</f>
        <v>4.2417181946455404E-5</v>
      </c>
      <c r="T12" s="38" cm="1">
        <f t="array" aca="1" ref="T12" ca="1">TREND($K12:$P12,$K$1:$P$1,T$1)</f>
        <v>4.3266040044838026E-5</v>
      </c>
      <c r="U12" s="38" cm="1">
        <f t="array" aca="1" ref="U12" ca="1">TREND($K12:$P12,$K$1:$P$1,U$1)</f>
        <v>4.4114898143220648E-5</v>
      </c>
      <c r="V12" s="38" cm="1">
        <f t="array" aca="1" ref="V12" ca="1">TREND($K12:$P12,$K$1:$P$1,V$1)</f>
        <v>4.4963756241603271E-5</v>
      </c>
      <c r="W12" s="38" cm="1">
        <f t="array" aca="1" ref="W12" ca="1">TREND($K12:$P12,$K$1:$P$1,W$1)</f>
        <v>4.5812614339985893E-5</v>
      </c>
      <c r="X12" s="38" cm="1">
        <f t="array" aca="1" ref="X12" ca="1">TREND($K12:$P12,$K$1:$P$1,X$1)</f>
        <v>4.6661472438368733E-5</v>
      </c>
      <c r="Y12" s="38" cm="1">
        <f t="array" aca="1" ref="Y12" ca="1">TREND($K12:$P12,$K$1:$P$1,Y$1)</f>
        <v>4.7510330536751355E-5</v>
      </c>
      <c r="Z12" s="38" cm="1">
        <f t="array" aca="1" ref="Z12" ca="1">TREND($K12:$P12,$K$1:$P$1,Z$1)</f>
        <v>4.8359188635133978E-5</v>
      </c>
      <c r="AA12" s="38" cm="1">
        <f t="array" aca="1" ref="AA12" ca="1">TREND($K12:$P12,$K$1:$P$1,AA$1)</f>
        <v>4.92080467335166E-5</v>
      </c>
      <c r="AB12" s="38" cm="1">
        <f t="array" aca="1" ref="AB12" ca="1">TREND($K12:$P12,$K$1:$P$1,AB$1)</f>
        <v>5.0056904831899439E-5</v>
      </c>
      <c r="AC12" s="38" cm="1">
        <f t="array" aca="1" ref="AC12" ca="1">TREND($K12:$P12,$K$1:$P$1,AC$1)</f>
        <v>5.0905762930282062E-5</v>
      </c>
      <c r="AD12" s="38" cm="1">
        <f t="array" aca="1" ref="AD12" ca="1">TREND($K12:$P12,$K$1:$P$1,AD$1)</f>
        <v>5.1754621028664684E-5</v>
      </c>
      <c r="AE12" s="38" cm="1">
        <f t="array" aca="1" ref="AE12" ca="1">TREND($K12:$P12,$K$1:$P$1,AE$1)</f>
        <v>5.2603479127047307E-5</v>
      </c>
      <c r="AF12" s="38" cm="1">
        <f t="array" aca="1" ref="AF12" ca="1">TREND($K12:$P12,$K$1:$P$1,AF$1)</f>
        <v>5.3452337225430146E-5</v>
      </c>
      <c r="AG12" s="38" cm="1">
        <f t="array" aca="1" ref="AG12" ca="1">TREND($K12:$P12,$K$1:$P$1,AG$1)</f>
        <v>5.4301195323812768E-5</v>
      </c>
      <c r="AH12" s="38" cm="1">
        <f t="array" aca="1" ref="AH12" ca="1">TREND($K12:$P12,$K$1:$P$1,AH$1)</f>
        <v>5.5150053422195391E-5</v>
      </c>
      <c r="AI12" s="38" cm="1">
        <f t="array" aca="1" ref="AI12" ca="1">TREND($K12:$P12,$K$1:$P$1,AI$1)</f>
        <v>5.5998911520578013E-5</v>
      </c>
      <c r="AJ12" s="38" cm="1">
        <f t="array" aca="1" ref="AJ12" ca="1">TREND($K12:$P12,$K$1:$P$1,AJ$1)</f>
        <v>5.6847769618960636E-5</v>
      </c>
    </row>
    <row r="16" spans="1:36">
      <c r="A16" s="22" t="s">
        <v>124</v>
      </c>
      <c r="B16" s="23"/>
      <c r="C16" s="23"/>
      <c r="D16" s="23"/>
    </row>
    <row r="17" spans="1:5">
      <c r="A17" t="s">
        <v>112</v>
      </c>
      <c r="B17" t="str" cm="1">
        <f t="array" aca="1" ref="B17" ca="1">MID(CELL("filename",A17),FIND("]",CELL("filename",A17))+1,255)</f>
        <v>HOIpTP-LULUCF-SO2</v>
      </c>
    </row>
    <row r="18" spans="1:5">
      <c r="A18" t="s">
        <v>113</v>
      </c>
      <c r="B18" t="str">
        <f ca="1">RIGHT(B17,LEN(B17)-7)</f>
        <v>LULUCF-SO2</v>
      </c>
    </row>
    <row r="19" spans="1:5">
      <c r="A19" t="s">
        <v>114</v>
      </c>
      <c r="B19" t="str">
        <f ca="1">LEFT(B18,FIND("-",B18)-1)</f>
        <v>LULUCF</v>
      </c>
    </row>
    <row r="20" spans="1:5">
      <c r="A20" t="s">
        <v>121</v>
      </c>
      <c r="B20" t="str">
        <f ca="1">VLOOKUP($B$19,Mappings!$A$22:$B$26,COLUMN(Mappings!$B$21),FALSE)</f>
        <v>on-road mobile sources</v>
      </c>
    </row>
    <row r="21" spans="1:5">
      <c r="A21" s="28"/>
      <c r="B21" s="29">
        <v>2016</v>
      </c>
      <c r="C21" s="29">
        <v>2020</v>
      </c>
      <c r="D21" s="29">
        <v>2025</v>
      </c>
      <c r="E21" s="30">
        <v>2030</v>
      </c>
    </row>
    <row r="22" spans="1:5">
      <c r="A22" s="31" t="s">
        <v>129</v>
      </c>
      <c r="B22" s="32">
        <f ca="1">VLOOKUP($B$20,Mappings!$A$3:$E$19,COLUMN(Mappings!B$2),FALSE)</f>
        <v>15</v>
      </c>
      <c r="C22" s="32">
        <f ca="1">VLOOKUP($B$20,Mappings!$A$3:$E$19,COLUMN(Mappings!C$2),FALSE)</f>
        <v>32</v>
      </c>
      <c r="D22" s="32">
        <f ca="1">VLOOKUP($B$20,Mappings!$A$3:$E$19,COLUMN(Mappings!D$2),FALSE)</f>
        <v>49</v>
      </c>
      <c r="E22" s="33">
        <f ca="1">VLOOKUP($B$20,Mappings!$A$3:$E$19,COLUMN(Mappings!E$2),FALSE)</f>
        <v>66</v>
      </c>
    </row>
    <row r="23" spans="1:5">
      <c r="A23" s="34" t="s">
        <v>112</v>
      </c>
      <c r="B23" s="35" t="str">
        <f ca="1">CONCATENATE("Table ",B22)</f>
        <v>Table 15</v>
      </c>
      <c r="C23" s="35" t="str">
        <f ca="1">CONCATENATE("Table ",C22)</f>
        <v>Table 32</v>
      </c>
      <c r="D23" s="35" t="str">
        <f ca="1">CONCATENATE("Table ",D22)</f>
        <v>Table 49</v>
      </c>
      <c r="E23" s="36" t="str">
        <f ca="1">CONCATENATE("Table ",E22)</f>
        <v>Table 66</v>
      </c>
    </row>
    <row r="24" spans="1:5">
      <c r="A24" t="s">
        <v>115</v>
      </c>
      <c r="B24" t="str">
        <f ca="1">REPLACE(B18,1,FIND("-",B18),"")</f>
        <v>SO2</v>
      </c>
    </row>
    <row r="25" spans="1:5">
      <c r="A25" t="s">
        <v>123</v>
      </c>
      <c r="B25" s="2" t="str">
        <f ca="1">VLOOKUP($B$24,Mappings!$A$29:$B$31,COLUMN(Mappings!$B$29),FALSE)</f>
        <v>C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E66F7-AA2A-4ED8-A3BC-566EC5837B8D}">
  <dimension ref="A1:D21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32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6.8000000000000005E-4</v>
      </c>
      <c r="C5" s="10">
        <v>5.1999999999999998E-3</v>
      </c>
      <c r="D5" s="10">
        <v>4.2000000000000003E-2</v>
      </c>
    </row>
    <row r="6" spans="1:4" ht="15" customHeight="1">
      <c r="A6" s="9" t="s">
        <v>5</v>
      </c>
      <c r="B6" s="10">
        <v>1.5E-3</v>
      </c>
      <c r="C6" s="10">
        <v>1.2E-2</v>
      </c>
      <c r="D6" s="10">
        <v>9.7000000000000003E-2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24" t="s">
        <v>13</v>
      </c>
      <c r="B8" s="10">
        <v>3.6999999999999999E-4</v>
      </c>
      <c r="C8" s="10">
        <v>2.8E-3</v>
      </c>
      <c r="D8" s="10">
        <v>2.3E-2</v>
      </c>
    </row>
    <row r="9" spans="1:4" ht="15" customHeight="1">
      <c r="A9" s="24" t="s">
        <v>14</v>
      </c>
      <c r="B9" s="10">
        <v>9.6000000000000002E-4</v>
      </c>
      <c r="C9" s="10">
        <v>6.7000000000000002E-3</v>
      </c>
      <c r="D9" s="10">
        <v>6.3E-2</v>
      </c>
    </row>
    <row r="10" spans="1:4" ht="15" customHeight="1">
      <c r="A10" s="24" t="s">
        <v>15</v>
      </c>
      <c r="B10" s="10">
        <v>1.2E-2</v>
      </c>
      <c r="C10" s="10">
        <v>8.5999999999999993E-2</v>
      </c>
      <c r="D10" s="10">
        <v>0.81</v>
      </c>
    </row>
    <row r="11" spans="1:4" ht="15" customHeight="1">
      <c r="A11" s="24" t="s">
        <v>16</v>
      </c>
      <c r="B11" s="10">
        <v>1.7000000000000001E-2</v>
      </c>
      <c r="C11" s="10">
        <v>0.12</v>
      </c>
      <c r="D11" s="10">
        <v>1.2</v>
      </c>
    </row>
    <row r="12" spans="1:4" ht="15" customHeight="1">
      <c r="A12" s="24" t="s">
        <v>162</v>
      </c>
      <c r="B12" s="10">
        <v>0.51</v>
      </c>
      <c r="C12" s="10">
        <v>3.7</v>
      </c>
      <c r="D12" s="10">
        <v>33</v>
      </c>
    </row>
    <row r="13" spans="1:4" ht="15" customHeight="1">
      <c r="A13" s="24" t="s">
        <v>17</v>
      </c>
      <c r="B13" s="10">
        <v>8.5999999999999993E-2</v>
      </c>
      <c r="C13" s="10">
        <v>0.61</v>
      </c>
      <c r="D13" s="10">
        <v>5.5</v>
      </c>
    </row>
    <row r="14" spans="1:4" ht="15" customHeight="1">
      <c r="A14" s="24" t="s">
        <v>18</v>
      </c>
      <c r="B14" s="10">
        <v>0.02</v>
      </c>
      <c r="C14" s="10">
        <v>0.14000000000000001</v>
      </c>
      <c r="D14" s="10">
        <v>1.4</v>
      </c>
    </row>
    <row r="15" spans="1:4" ht="15" customHeight="1">
      <c r="A15" s="24" t="s">
        <v>19</v>
      </c>
      <c r="B15" s="10">
        <v>1.6000000000000001E-4</v>
      </c>
      <c r="C15" s="10">
        <v>1.1999999999999999E-3</v>
      </c>
      <c r="D15" s="10">
        <v>9.9000000000000008E-3</v>
      </c>
    </row>
    <row r="16" spans="1:4" ht="15" customHeight="1">
      <c r="A16" s="24" t="s">
        <v>20</v>
      </c>
      <c r="B16" s="10">
        <v>1.4999999999999999E-4</v>
      </c>
      <c r="C16" s="10">
        <v>1.1999999999999999E-3</v>
      </c>
      <c r="D16" s="10">
        <v>8.9999999999999993E-3</v>
      </c>
    </row>
    <row r="17" spans="1:4" ht="15" customHeight="1">
      <c r="A17" s="24" t="s">
        <v>21</v>
      </c>
      <c r="B17" s="10">
        <v>6.3000000000000003E-4</v>
      </c>
      <c r="C17" s="10">
        <v>4.8999999999999998E-3</v>
      </c>
      <c r="D17" s="10">
        <v>4.1000000000000002E-2</v>
      </c>
    </row>
    <row r="18" spans="1:4" ht="15" customHeight="1">
      <c r="A18" s="25" t="s">
        <v>22</v>
      </c>
      <c r="B18" s="13">
        <v>6.7999999999999999E-5</v>
      </c>
      <c r="C18" s="13">
        <v>5.2999999999999998E-4</v>
      </c>
      <c r="D18" s="13">
        <v>4.4000000000000003E-3</v>
      </c>
    </row>
    <row r="19" spans="1:4">
      <c r="A19" s="26"/>
    </row>
    <row r="20" spans="1:4">
      <c r="A20" s="26"/>
    </row>
    <row r="21" spans="1:4">
      <c r="A21" s="26"/>
    </row>
  </sheetData>
  <mergeCells count="2">
    <mergeCell ref="B2:D2"/>
    <mergeCell ref="A1:D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05FE3-93E5-4401-B515-FC7BECD14F28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33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4.4999999999999999E-4</v>
      </c>
      <c r="C5" s="10">
        <v>5.4999999999999997E-3</v>
      </c>
      <c r="D5" s="10">
        <v>1.7999999999999999E-2</v>
      </c>
    </row>
    <row r="6" spans="1:4" ht="15" customHeight="1">
      <c r="A6" s="9" t="s">
        <v>5</v>
      </c>
      <c r="B6" s="10">
        <v>1E-3</v>
      </c>
      <c r="C6" s="10">
        <v>1.2999999999999999E-2</v>
      </c>
      <c r="D6" s="10">
        <v>4.2000000000000003E-2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2.3000000000000001E-4</v>
      </c>
      <c r="C8" s="10">
        <v>2.7000000000000001E-3</v>
      </c>
      <c r="D8" s="10">
        <v>8.3000000000000001E-3</v>
      </c>
    </row>
    <row r="9" spans="1:4" ht="15" customHeight="1">
      <c r="A9" s="9" t="s">
        <v>14</v>
      </c>
      <c r="B9" s="10">
        <v>5.8E-4</v>
      </c>
      <c r="C9" s="10">
        <v>6.7999999999999996E-3</v>
      </c>
      <c r="D9" s="10">
        <v>2.3E-2</v>
      </c>
    </row>
    <row r="10" spans="1:4" ht="15" customHeight="1">
      <c r="A10" s="9" t="s">
        <v>15</v>
      </c>
      <c r="B10" s="10">
        <v>7.4000000000000003E-3</v>
      </c>
      <c r="C10" s="10">
        <v>8.6999999999999994E-2</v>
      </c>
      <c r="D10" s="10">
        <v>0.28999999999999998</v>
      </c>
    </row>
    <row r="11" spans="1:4" ht="15" customHeight="1">
      <c r="A11" s="9" t="s">
        <v>16</v>
      </c>
      <c r="B11" s="10">
        <v>1.0999999999999999E-2</v>
      </c>
      <c r="C11" s="10">
        <v>0.12</v>
      </c>
      <c r="D11" s="10">
        <v>0.41</v>
      </c>
    </row>
    <row r="12" spans="1:4" ht="15" customHeight="1">
      <c r="A12" s="9" t="s">
        <v>162</v>
      </c>
      <c r="B12" s="10">
        <v>0.32</v>
      </c>
      <c r="C12" s="10">
        <v>3.7</v>
      </c>
      <c r="D12" s="10">
        <v>12</v>
      </c>
    </row>
    <row r="13" spans="1:4" ht="15" customHeight="1">
      <c r="A13" s="9" t="s">
        <v>17</v>
      </c>
      <c r="B13" s="10">
        <v>5.2999999999999999E-2</v>
      </c>
      <c r="C13" s="10">
        <v>0.62</v>
      </c>
      <c r="D13" s="10">
        <v>2</v>
      </c>
    </row>
    <row r="14" spans="1:4" ht="15" customHeight="1">
      <c r="A14" s="9" t="s">
        <v>18</v>
      </c>
      <c r="B14" s="10">
        <v>1.2E-2</v>
      </c>
      <c r="C14" s="10">
        <v>0.15</v>
      </c>
      <c r="D14" s="10">
        <v>0.48</v>
      </c>
    </row>
    <row r="15" spans="1:4" ht="15" customHeight="1">
      <c r="A15" s="9" t="s">
        <v>19</v>
      </c>
      <c r="B15" s="10">
        <v>1E-4</v>
      </c>
      <c r="C15" s="10">
        <v>1.2999999999999999E-3</v>
      </c>
      <c r="D15" s="10">
        <v>4.4000000000000003E-3</v>
      </c>
    </row>
    <row r="16" spans="1:4" ht="15" customHeight="1">
      <c r="A16" s="9" t="s">
        <v>20</v>
      </c>
      <c r="B16" s="10">
        <v>9.5000000000000005E-5</v>
      </c>
      <c r="C16" s="10">
        <v>1.1999999999999999E-3</v>
      </c>
      <c r="D16" s="10">
        <v>4.1000000000000003E-3</v>
      </c>
    </row>
    <row r="17" spans="1:4" ht="15" customHeight="1">
      <c r="A17" s="9" t="s">
        <v>21</v>
      </c>
      <c r="B17" s="10">
        <v>4.0999999999999999E-4</v>
      </c>
      <c r="C17" s="10">
        <v>5.3E-3</v>
      </c>
      <c r="D17" s="10">
        <v>1.7999999999999999E-2</v>
      </c>
    </row>
    <row r="18" spans="1:4" ht="15" customHeight="1">
      <c r="A18" s="18" t="s">
        <v>22</v>
      </c>
      <c r="B18" s="13">
        <v>4.3999999999999999E-5</v>
      </c>
      <c r="C18" s="13">
        <v>5.6999999999999998E-4</v>
      </c>
      <c r="D18" s="13">
        <v>1.9E-3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D357A-7531-4086-80A0-FBB67BDD17E0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70" t="s">
        <v>30</v>
      </c>
      <c r="B1" s="70"/>
      <c r="C1" s="70"/>
      <c r="D1" s="70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7.9000000000000001E-4</v>
      </c>
      <c r="C5" s="10">
        <v>7.9000000000000008E-3</v>
      </c>
      <c r="D5" s="10">
        <v>3.6999999999999998E-2</v>
      </c>
    </row>
    <row r="6" spans="1:4" ht="15" customHeight="1">
      <c r="A6" s="9" t="s">
        <v>5</v>
      </c>
      <c r="B6" s="10">
        <v>1.8E-3</v>
      </c>
      <c r="C6" s="10">
        <v>1.7999999999999999E-2</v>
      </c>
      <c r="D6" s="10">
        <v>8.5000000000000006E-2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4.2000000000000002E-4</v>
      </c>
      <c r="C8" s="10">
        <v>4.4000000000000003E-3</v>
      </c>
      <c r="D8" s="10">
        <v>2.1999999999999999E-2</v>
      </c>
    </row>
    <row r="9" spans="1:4" ht="15" customHeight="1">
      <c r="A9" s="9" t="s">
        <v>14</v>
      </c>
      <c r="B9" s="10">
        <v>1.1999999999999999E-3</v>
      </c>
      <c r="C9" s="10">
        <v>1.2E-2</v>
      </c>
      <c r="D9" s="10">
        <v>5.8000000000000003E-2</v>
      </c>
    </row>
    <row r="10" spans="1:4" ht="15" customHeight="1">
      <c r="A10" s="9" t="s">
        <v>15</v>
      </c>
      <c r="B10" s="10">
        <v>1.6E-2</v>
      </c>
      <c r="C10" s="10">
        <v>0.16</v>
      </c>
      <c r="D10" s="10">
        <v>0.73</v>
      </c>
    </row>
    <row r="11" spans="1:4" ht="15" customHeight="1">
      <c r="A11" s="9" t="s">
        <v>16</v>
      </c>
      <c r="B11" s="10">
        <v>2.1999999999999999E-2</v>
      </c>
      <c r="C11" s="10">
        <v>0.22</v>
      </c>
      <c r="D11" s="10">
        <v>1</v>
      </c>
    </row>
    <row r="12" spans="1:4" ht="15" customHeight="1">
      <c r="A12" s="9" t="s">
        <v>162</v>
      </c>
      <c r="B12" s="10">
        <v>0.66</v>
      </c>
      <c r="C12" s="10">
        <v>6.6</v>
      </c>
      <c r="D12" s="10">
        <v>31</v>
      </c>
    </row>
    <row r="13" spans="1:4" ht="15" customHeight="1">
      <c r="A13" s="9" t="s">
        <v>17</v>
      </c>
      <c r="B13" s="10">
        <v>0.11</v>
      </c>
      <c r="C13" s="10">
        <v>1.1000000000000001</v>
      </c>
      <c r="D13" s="10">
        <v>5.2</v>
      </c>
    </row>
    <row r="14" spans="1:4" ht="15" customHeight="1">
      <c r="A14" s="9" t="s">
        <v>18</v>
      </c>
      <c r="B14" s="10">
        <v>2.5999999999999999E-2</v>
      </c>
      <c r="C14" s="10">
        <v>0.26</v>
      </c>
      <c r="D14" s="10">
        <v>1.2</v>
      </c>
    </row>
    <row r="15" spans="1:4" ht="15" customHeight="1">
      <c r="A15" s="9" t="s">
        <v>19</v>
      </c>
      <c r="B15" s="10">
        <v>1.9000000000000001E-4</v>
      </c>
      <c r="C15" s="10">
        <v>1.9E-3</v>
      </c>
      <c r="D15" s="10">
        <v>8.8000000000000005E-3</v>
      </c>
    </row>
    <row r="16" spans="1:4" ht="15" customHeight="1">
      <c r="A16" s="9" t="s">
        <v>20</v>
      </c>
      <c r="B16" s="10">
        <v>1.8000000000000001E-4</v>
      </c>
      <c r="C16" s="10">
        <v>1.8E-3</v>
      </c>
      <c r="D16" s="10">
        <v>8.2000000000000007E-3</v>
      </c>
    </row>
    <row r="17" spans="1:4" ht="15" customHeight="1">
      <c r="A17" s="9" t="s">
        <v>21</v>
      </c>
      <c r="B17" s="10">
        <v>7.5000000000000002E-4</v>
      </c>
      <c r="C17" s="10">
        <v>7.6E-3</v>
      </c>
      <c r="D17" s="10">
        <v>3.5000000000000003E-2</v>
      </c>
    </row>
    <row r="18" spans="1:4" ht="15" customHeight="1">
      <c r="A18" s="18" t="s">
        <v>22</v>
      </c>
      <c r="B18" s="13">
        <v>8.0000000000000007E-5</v>
      </c>
      <c r="C18" s="13">
        <v>8.1999999999999998E-4</v>
      </c>
      <c r="D18" s="13">
        <v>3.8E-3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D33D0-09F6-43B7-BC93-7A5A83D987BB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70" t="s">
        <v>29</v>
      </c>
      <c r="B1" s="70"/>
      <c r="C1" s="70"/>
      <c r="D1" s="70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1.2999999999999999E-3</v>
      </c>
      <c r="C5" s="10">
        <v>6.3E-3</v>
      </c>
      <c r="D5" s="10">
        <v>5.5E-2</v>
      </c>
    </row>
    <row r="6" spans="1:4" ht="15" customHeight="1">
      <c r="A6" s="9" t="s">
        <v>5</v>
      </c>
      <c r="B6" s="10">
        <v>3.0000000000000001E-3</v>
      </c>
      <c r="C6" s="10">
        <v>1.4E-2</v>
      </c>
      <c r="D6" s="10">
        <v>0.13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6.8000000000000005E-4</v>
      </c>
      <c r="C8" s="10">
        <v>3.0000000000000001E-3</v>
      </c>
      <c r="D8" s="10">
        <v>2.5000000000000001E-2</v>
      </c>
    </row>
    <row r="9" spans="1:4" ht="15" customHeight="1">
      <c r="A9" s="9" t="s">
        <v>14</v>
      </c>
      <c r="B9" s="10">
        <v>1.6000000000000001E-3</v>
      </c>
      <c r="C9" s="10">
        <v>7.6E-3</v>
      </c>
      <c r="D9" s="10">
        <v>6.3E-2</v>
      </c>
    </row>
    <row r="10" spans="1:4" ht="15" customHeight="1">
      <c r="A10" s="9" t="s">
        <v>15</v>
      </c>
      <c r="B10" s="10">
        <v>0.02</v>
      </c>
      <c r="C10" s="10">
        <v>9.7000000000000003E-2</v>
      </c>
      <c r="D10" s="10">
        <v>0.8</v>
      </c>
    </row>
    <row r="11" spans="1:4" ht="15" customHeight="1">
      <c r="A11" s="9" t="s">
        <v>16</v>
      </c>
      <c r="B11" s="10">
        <v>2.9000000000000001E-2</v>
      </c>
      <c r="C11" s="10">
        <v>0.14000000000000001</v>
      </c>
      <c r="D11" s="10">
        <v>1.1000000000000001</v>
      </c>
    </row>
    <row r="12" spans="1:4" ht="15" customHeight="1">
      <c r="A12" s="9" t="s">
        <v>162</v>
      </c>
      <c r="B12" s="10">
        <v>0.88</v>
      </c>
      <c r="C12" s="10">
        <v>4.2</v>
      </c>
      <c r="D12" s="10">
        <v>35</v>
      </c>
    </row>
    <row r="13" spans="1:4" ht="15" customHeight="1">
      <c r="A13" s="9" t="s">
        <v>17</v>
      </c>
      <c r="B13" s="10">
        <v>0.15</v>
      </c>
      <c r="C13" s="10">
        <v>0.7</v>
      </c>
      <c r="D13" s="10">
        <v>5.8</v>
      </c>
    </row>
    <row r="14" spans="1:4" ht="15" customHeight="1">
      <c r="A14" s="9" t="s">
        <v>18</v>
      </c>
      <c r="B14" s="10">
        <v>3.4000000000000002E-2</v>
      </c>
      <c r="C14" s="10">
        <v>0.16</v>
      </c>
      <c r="D14" s="10">
        <v>1.3</v>
      </c>
    </row>
    <row r="15" spans="1:4" ht="15" customHeight="1">
      <c r="A15" s="9" t="s">
        <v>19</v>
      </c>
      <c r="B15" s="10">
        <v>2.9999999999999997E-4</v>
      </c>
      <c r="C15" s="10">
        <v>1.5E-3</v>
      </c>
      <c r="D15" s="10">
        <v>1.2999999999999999E-2</v>
      </c>
    </row>
    <row r="16" spans="1:4" ht="15" customHeight="1">
      <c r="A16" s="9" t="s">
        <v>20</v>
      </c>
      <c r="B16" s="10">
        <v>2.7999999999999998E-4</v>
      </c>
      <c r="C16" s="10">
        <v>1.4E-3</v>
      </c>
      <c r="D16" s="10">
        <v>1.2E-2</v>
      </c>
    </row>
    <row r="17" spans="1:4" ht="15" customHeight="1">
      <c r="A17" s="9" t="s">
        <v>21</v>
      </c>
      <c r="B17" s="10">
        <v>1.1999999999999999E-3</v>
      </c>
      <c r="C17" s="10">
        <v>6.1000000000000004E-3</v>
      </c>
      <c r="D17" s="10">
        <v>5.0999999999999997E-2</v>
      </c>
    </row>
    <row r="18" spans="1:4" ht="15" customHeight="1">
      <c r="A18" s="18" t="s">
        <v>22</v>
      </c>
      <c r="B18" s="13">
        <v>1.2999999999999999E-4</v>
      </c>
      <c r="C18" s="13">
        <v>6.6E-4</v>
      </c>
      <c r="D18" s="13">
        <v>5.4999999999999997E-3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B205-E3C4-4FA1-8032-6BA17437B6E2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34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1.9E-3</v>
      </c>
      <c r="C5" s="10">
        <v>4.9000000000000002E-2</v>
      </c>
      <c r="D5" s="10">
        <v>0.06</v>
      </c>
    </row>
    <row r="6" spans="1:4" ht="15" customHeight="1">
      <c r="A6" s="9" t="s">
        <v>5</v>
      </c>
      <c r="B6" s="10">
        <v>4.4000000000000003E-3</v>
      </c>
      <c r="C6" s="10">
        <v>0.11</v>
      </c>
      <c r="D6" s="10">
        <v>0.14000000000000001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1.1000000000000001E-3</v>
      </c>
      <c r="C8" s="10">
        <v>2.4E-2</v>
      </c>
      <c r="D8" s="10">
        <v>2.9000000000000001E-2</v>
      </c>
    </row>
    <row r="9" spans="1:4" ht="15" customHeight="1">
      <c r="A9" s="9" t="s">
        <v>14</v>
      </c>
      <c r="B9" s="10">
        <v>3.0000000000000001E-3</v>
      </c>
      <c r="C9" s="10">
        <v>6.3E-2</v>
      </c>
      <c r="D9" s="10">
        <v>8.2000000000000003E-2</v>
      </c>
    </row>
    <row r="10" spans="1:4" ht="15" customHeight="1">
      <c r="A10" s="9" t="s">
        <v>15</v>
      </c>
      <c r="B10" s="10">
        <v>3.7999999999999999E-2</v>
      </c>
      <c r="C10" s="10">
        <v>0.8</v>
      </c>
      <c r="D10" s="10">
        <v>1</v>
      </c>
    </row>
    <row r="11" spans="1:4" ht="15" customHeight="1">
      <c r="A11" s="9" t="s">
        <v>16</v>
      </c>
      <c r="B11" s="10">
        <v>5.3999999999999999E-2</v>
      </c>
      <c r="C11" s="10">
        <v>1.1000000000000001</v>
      </c>
      <c r="D11" s="10">
        <v>1.5</v>
      </c>
    </row>
    <row r="12" spans="1:4" ht="15" customHeight="1">
      <c r="A12" s="9" t="s">
        <v>162</v>
      </c>
      <c r="B12" s="10">
        <v>1.6</v>
      </c>
      <c r="C12" s="10">
        <v>35</v>
      </c>
      <c r="D12" s="10">
        <v>45</v>
      </c>
    </row>
    <row r="13" spans="1:4" ht="15" customHeight="1">
      <c r="A13" s="9" t="s">
        <v>17</v>
      </c>
      <c r="B13" s="10">
        <v>0.27</v>
      </c>
      <c r="C13" s="10">
        <v>5.9</v>
      </c>
      <c r="D13" s="10">
        <v>7.5</v>
      </c>
    </row>
    <row r="14" spans="1:4" ht="15" customHeight="1">
      <c r="A14" s="9" t="s">
        <v>18</v>
      </c>
      <c r="B14" s="10">
        <v>6.4000000000000001E-2</v>
      </c>
      <c r="C14" s="10">
        <v>1.3</v>
      </c>
      <c r="D14" s="10">
        <v>1.8</v>
      </c>
    </row>
    <row r="15" spans="1:4" ht="15" customHeight="1">
      <c r="A15" s="9" t="s">
        <v>19</v>
      </c>
      <c r="B15" s="10">
        <v>4.6999999999999999E-4</v>
      </c>
      <c r="C15" s="10">
        <v>1.0999999999999999E-2</v>
      </c>
      <c r="D15" s="10">
        <v>1.4E-2</v>
      </c>
    </row>
    <row r="16" spans="1:4" ht="15" customHeight="1">
      <c r="A16" s="9" t="s">
        <v>20</v>
      </c>
      <c r="B16" s="10">
        <v>4.4000000000000002E-4</v>
      </c>
      <c r="C16" s="10">
        <v>1.0999999999999999E-2</v>
      </c>
      <c r="D16" s="10">
        <v>1.4E-2</v>
      </c>
    </row>
    <row r="17" spans="1:4" ht="15" customHeight="1">
      <c r="A17" s="9" t="s">
        <v>21</v>
      </c>
      <c r="B17" s="10">
        <v>1.9E-3</v>
      </c>
      <c r="C17" s="10">
        <v>4.7E-2</v>
      </c>
      <c r="D17" s="10">
        <v>5.8999999999999997E-2</v>
      </c>
    </row>
    <row r="18" spans="1:4" ht="15" customHeight="1">
      <c r="A18" s="18" t="s">
        <v>22</v>
      </c>
      <c r="B18" s="13">
        <v>2.0000000000000001E-4</v>
      </c>
      <c r="C18" s="13">
        <v>5.0000000000000001E-3</v>
      </c>
      <c r="D18" s="13">
        <v>6.4000000000000003E-3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BB367-D7BE-4A14-B662-7477992455C7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35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1.6000000000000001E-3</v>
      </c>
      <c r="C5" s="10">
        <v>1.0999999999999999E-2</v>
      </c>
      <c r="D5" s="10">
        <v>5.8999999999999997E-2</v>
      </c>
    </row>
    <row r="6" spans="1:4" ht="15" customHeight="1">
      <c r="A6" s="9" t="s">
        <v>5</v>
      </c>
      <c r="B6" s="10">
        <v>3.8E-3</v>
      </c>
      <c r="C6" s="10">
        <v>2.4E-2</v>
      </c>
      <c r="D6" s="10">
        <v>0.13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8.3000000000000001E-4</v>
      </c>
      <c r="C8" s="10">
        <v>5.4999999999999997E-3</v>
      </c>
      <c r="D8" s="10">
        <v>2.8000000000000001E-2</v>
      </c>
    </row>
    <row r="9" spans="1:4" ht="15" customHeight="1">
      <c r="A9" s="9" t="s">
        <v>14</v>
      </c>
      <c r="B9" s="10">
        <v>2.0999999999999999E-3</v>
      </c>
      <c r="C9" s="10">
        <v>1.2999999999999999E-2</v>
      </c>
      <c r="D9" s="10">
        <v>7.1999999999999995E-2</v>
      </c>
    </row>
    <row r="10" spans="1:4" ht="15" customHeight="1">
      <c r="A10" s="9" t="s">
        <v>15</v>
      </c>
      <c r="B10" s="10">
        <v>2.5999999999999999E-2</v>
      </c>
      <c r="C10" s="10">
        <v>0.17</v>
      </c>
      <c r="D10" s="10">
        <v>0.91</v>
      </c>
    </row>
    <row r="11" spans="1:4" ht="15" customHeight="1">
      <c r="A11" s="9" t="s">
        <v>16</v>
      </c>
      <c r="B11" s="10">
        <v>3.7999999999999999E-2</v>
      </c>
      <c r="C11" s="10">
        <v>0.24</v>
      </c>
      <c r="D11" s="10">
        <v>1.3</v>
      </c>
    </row>
    <row r="12" spans="1:4" ht="15" customHeight="1">
      <c r="A12" s="9" t="s">
        <v>162</v>
      </c>
      <c r="B12" s="10">
        <v>1.1000000000000001</v>
      </c>
      <c r="C12" s="10">
        <v>7.2</v>
      </c>
      <c r="D12" s="10">
        <v>39</v>
      </c>
    </row>
    <row r="13" spans="1:4" ht="15" customHeight="1">
      <c r="A13" s="9" t="s">
        <v>17</v>
      </c>
      <c r="B13" s="10">
        <v>0.19</v>
      </c>
      <c r="C13" s="10">
        <v>1.2</v>
      </c>
      <c r="D13" s="10">
        <v>6.5</v>
      </c>
    </row>
    <row r="14" spans="1:4" ht="15" customHeight="1">
      <c r="A14" s="9" t="s">
        <v>18</v>
      </c>
      <c r="B14" s="10">
        <v>4.3999999999999997E-2</v>
      </c>
      <c r="C14" s="10">
        <v>0.28000000000000003</v>
      </c>
      <c r="D14" s="10">
        <v>1.5</v>
      </c>
    </row>
    <row r="15" spans="1:4" ht="15" customHeight="1">
      <c r="A15" s="9" t="s">
        <v>19</v>
      </c>
      <c r="B15" s="10">
        <v>3.8000000000000002E-4</v>
      </c>
      <c r="C15" s="10">
        <v>2.5000000000000001E-3</v>
      </c>
      <c r="D15" s="10">
        <v>1.4E-2</v>
      </c>
    </row>
    <row r="16" spans="1:4" ht="15" customHeight="1">
      <c r="A16" s="9" t="s">
        <v>20</v>
      </c>
      <c r="B16" s="10">
        <v>3.6000000000000002E-4</v>
      </c>
      <c r="C16" s="10">
        <v>2.5000000000000001E-3</v>
      </c>
      <c r="D16" s="10">
        <v>1.2999999999999999E-2</v>
      </c>
    </row>
    <row r="17" spans="1:4" ht="15" customHeight="1">
      <c r="A17" s="9" t="s">
        <v>21</v>
      </c>
      <c r="B17" s="10">
        <v>1.5E-3</v>
      </c>
      <c r="C17" s="10">
        <v>0.01</v>
      </c>
      <c r="D17" s="10">
        <v>5.6000000000000001E-2</v>
      </c>
    </row>
    <row r="18" spans="1:4" ht="15" customHeight="1">
      <c r="A18" s="18" t="s">
        <v>22</v>
      </c>
      <c r="B18" s="13">
        <v>1.6000000000000001E-4</v>
      </c>
      <c r="C18" s="13">
        <v>1.1000000000000001E-3</v>
      </c>
      <c r="D18" s="13">
        <v>6.0000000000000001E-3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CF7F8-3CED-4E9D-8811-BA4E6FC26CB7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36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1.1999999999999999E-3</v>
      </c>
      <c r="C5" s="10">
        <v>9.7000000000000003E-3</v>
      </c>
      <c r="D5" s="10">
        <v>5.1999999999999998E-2</v>
      </c>
    </row>
    <row r="6" spans="1:4" ht="15" customHeight="1">
      <c r="A6" s="9" t="s">
        <v>5</v>
      </c>
      <c r="B6" s="10">
        <v>2.7000000000000001E-3</v>
      </c>
      <c r="C6" s="10">
        <v>2.1999999999999999E-2</v>
      </c>
      <c r="D6" s="10">
        <v>0.12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6.4000000000000005E-4</v>
      </c>
      <c r="C8" s="10">
        <v>4.7000000000000002E-3</v>
      </c>
      <c r="D8" s="10">
        <v>2.5999999999999999E-2</v>
      </c>
    </row>
    <row r="9" spans="1:4" ht="15" customHeight="1">
      <c r="A9" s="9" t="s">
        <v>14</v>
      </c>
      <c r="B9" s="10">
        <v>1.5E-3</v>
      </c>
      <c r="C9" s="10">
        <v>1.2E-2</v>
      </c>
      <c r="D9" s="10">
        <v>6.3E-2</v>
      </c>
    </row>
    <row r="10" spans="1:4" ht="15" customHeight="1">
      <c r="A10" s="9" t="s">
        <v>15</v>
      </c>
      <c r="B10" s="10">
        <v>1.9E-2</v>
      </c>
      <c r="C10" s="10">
        <v>0.15</v>
      </c>
      <c r="D10" s="10">
        <v>0.8</v>
      </c>
    </row>
    <row r="11" spans="1:4" ht="15" customHeight="1">
      <c r="A11" s="9" t="s">
        <v>16</v>
      </c>
      <c r="B11" s="10">
        <v>2.8000000000000001E-2</v>
      </c>
      <c r="C11" s="10">
        <v>0.21</v>
      </c>
      <c r="D11" s="10">
        <v>1.1000000000000001</v>
      </c>
    </row>
    <row r="12" spans="1:4" ht="15" customHeight="1">
      <c r="A12" s="9" t="s">
        <v>162</v>
      </c>
      <c r="B12" s="10">
        <v>0.82</v>
      </c>
      <c r="C12" s="10">
        <v>6.4</v>
      </c>
      <c r="D12" s="10">
        <v>34</v>
      </c>
    </row>
    <row r="13" spans="1:4" ht="15" customHeight="1">
      <c r="A13" s="9" t="s">
        <v>17</v>
      </c>
      <c r="B13" s="10">
        <v>0.14000000000000001</v>
      </c>
      <c r="C13" s="10">
        <v>1.1000000000000001</v>
      </c>
      <c r="D13" s="10">
        <v>5.7</v>
      </c>
    </row>
    <row r="14" spans="1:4" ht="15" customHeight="1">
      <c r="A14" s="9" t="s">
        <v>18</v>
      </c>
      <c r="B14" s="10">
        <v>3.3000000000000002E-2</v>
      </c>
      <c r="C14" s="10">
        <v>0.25</v>
      </c>
      <c r="D14" s="10">
        <v>1.3</v>
      </c>
    </row>
    <row r="15" spans="1:4" ht="15" customHeight="1">
      <c r="A15" s="9" t="s">
        <v>19</v>
      </c>
      <c r="B15" s="10">
        <v>2.7E-4</v>
      </c>
      <c r="C15" s="10">
        <v>2.3E-3</v>
      </c>
      <c r="D15" s="10">
        <v>1.2999999999999999E-2</v>
      </c>
    </row>
    <row r="16" spans="1:4" ht="15" customHeight="1">
      <c r="A16" s="9" t="s">
        <v>20</v>
      </c>
      <c r="B16" s="10">
        <v>2.5999999999999998E-4</v>
      </c>
      <c r="C16" s="10">
        <v>2.3E-3</v>
      </c>
      <c r="D16" s="10">
        <v>1.2E-2</v>
      </c>
    </row>
    <row r="17" spans="1:4" ht="15" customHeight="1">
      <c r="A17" s="9" t="s">
        <v>21</v>
      </c>
      <c r="B17" s="10">
        <v>1.1000000000000001E-3</v>
      </c>
      <c r="C17" s="10">
        <v>9.7999999999999997E-3</v>
      </c>
      <c r="D17" s="10">
        <v>5.3999999999999999E-2</v>
      </c>
    </row>
    <row r="18" spans="1:4" ht="15" customHeight="1">
      <c r="A18" s="18" t="s">
        <v>22</v>
      </c>
      <c r="B18" s="13">
        <v>1.2E-4</v>
      </c>
      <c r="C18" s="13">
        <v>1.1000000000000001E-3</v>
      </c>
      <c r="D18" s="13">
        <v>5.8999999999999999E-3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A6888-297E-4AFB-A3BE-EE3F405B679C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37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7.5000000000000002E-4</v>
      </c>
      <c r="C5" s="10">
        <v>4.1000000000000003E-3</v>
      </c>
      <c r="D5" s="10">
        <v>0.01</v>
      </c>
    </row>
    <row r="6" spans="1:4" ht="15" customHeight="1">
      <c r="A6" s="9" t="s">
        <v>5</v>
      </c>
      <c r="B6" s="10">
        <v>1.6999999999999999E-3</v>
      </c>
      <c r="C6" s="10">
        <v>9.4000000000000004E-3</v>
      </c>
      <c r="D6" s="10">
        <v>2.4E-2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3.5E-4</v>
      </c>
      <c r="C8" s="10">
        <v>1.9E-3</v>
      </c>
      <c r="D8" s="10">
        <v>4.3E-3</v>
      </c>
    </row>
    <row r="9" spans="1:4" ht="15" customHeight="1">
      <c r="A9" s="9" t="s">
        <v>14</v>
      </c>
      <c r="B9" s="10">
        <v>9.6000000000000002E-4</v>
      </c>
      <c r="C9" s="10">
        <v>5.1000000000000004E-3</v>
      </c>
      <c r="D9" s="10">
        <v>1.2E-2</v>
      </c>
    </row>
    <row r="10" spans="1:4" ht="15" customHeight="1">
      <c r="A10" s="9" t="s">
        <v>15</v>
      </c>
      <c r="B10" s="10">
        <v>1.2E-2</v>
      </c>
      <c r="C10" s="10">
        <v>6.5000000000000002E-2</v>
      </c>
      <c r="D10" s="10">
        <v>0.16</v>
      </c>
    </row>
    <row r="11" spans="1:4" ht="15" customHeight="1">
      <c r="A11" s="9" t="s">
        <v>16</v>
      </c>
      <c r="B11" s="10">
        <v>1.7000000000000001E-2</v>
      </c>
      <c r="C11" s="10">
        <v>9.2999999999999999E-2</v>
      </c>
      <c r="D11" s="10">
        <v>0.22</v>
      </c>
    </row>
    <row r="12" spans="1:4" ht="15" customHeight="1">
      <c r="A12" s="9" t="s">
        <v>162</v>
      </c>
      <c r="B12" s="10">
        <v>0.53</v>
      </c>
      <c r="C12" s="10">
        <v>2.8</v>
      </c>
      <c r="D12" s="10">
        <v>6.7</v>
      </c>
    </row>
    <row r="13" spans="1:4" ht="15" customHeight="1">
      <c r="A13" s="9" t="s">
        <v>17</v>
      </c>
      <c r="B13" s="10">
        <v>8.7999999999999995E-2</v>
      </c>
      <c r="C13" s="10">
        <v>0.47</v>
      </c>
      <c r="D13" s="10">
        <v>1.1000000000000001</v>
      </c>
    </row>
    <row r="14" spans="1:4" ht="15" customHeight="1">
      <c r="A14" s="9" t="s">
        <v>18</v>
      </c>
      <c r="B14" s="10">
        <v>0.02</v>
      </c>
      <c r="C14" s="10">
        <v>0.11</v>
      </c>
      <c r="D14" s="10">
        <v>0.26</v>
      </c>
    </row>
    <row r="15" spans="1:4" ht="15" customHeight="1">
      <c r="A15" s="9" t="s">
        <v>19</v>
      </c>
      <c r="B15" s="10">
        <v>1.6000000000000001E-4</v>
      </c>
      <c r="C15" s="10">
        <v>9.2000000000000003E-4</v>
      </c>
      <c r="D15" s="10">
        <v>2.2000000000000001E-3</v>
      </c>
    </row>
    <row r="16" spans="1:4" ht="15" customHeight="1">
      <c r="A16" s="9" t="s">
        <v>20</v>
      </c>
      <c r="B16" s="10">
        <v>1.4999999999999999E-4</v>
      </c>
      <c r="C16" s="10">
        <v>8.8000000000000003E-4</v>
      </c>
      <c r="D16" s="10">
        <v>2.0999999999999999E-3</v>
      </c>
    </row>
    <row r="17" spans="1:4" ht="15" customHeight="1">
      <c r="A17" s="9" t="s">
        <v>21</v>
      </c>
      <c r="B17" s="10">
        <v>6.7000000000000002E-4</v>
      </c>
      <c r="C17" s="10">
        <v>3.8E-3</v>
      </c>
      <c r="D17" s="10">
        <v>9.5999999999999992E-3</v>
      </c>
    </row>
    <row r="18" spans="1:4" ht="15" customHeight="1">
      <c r="A18" s="18" t="s">
        <v>22</v>
      </c>
      <c r="B18" s="13">
        <v>7.2000000000000002E-5</v>
      </c>
      <c r="C18" s="13">
        <v>4.0999999999999999E-4</v>
      </c>
      <c r="D18" s="13">
        <v>1E-3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13B8F-4773-43A3-8792-30489CDDFBD4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38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5.5000000000000003E-4</v>
      </c>
      <c r="C5" s="10">
        <v>5.4000000000000003E-3</v>
      </c>
      <c r="D5" s="10">
        <v>3.4000000000000002E-2</v>
      </c>
    </row>
    <row r="6" spans="1:4" ht="15" customHeight="1">
      <c r="A6" s="9" t="s">
        <v>5</v>
      </c>
      <c r="B6" s="10">
        <v>1.2999999999999999E-3</v>
      </c>
      <c r="C6" s="10">
        <v>1.2E-2</v>
      </c>
      <c r="D6" s="10">
        <v>7.9000000000000001E-2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2.3000000000000001E-4</v>
      </c>
      <c r="C8" s="10">
        <v>2.3999999999999998E-3</v>
      </c>
      <c r="D8" s="10">
        <v>1.6E-2</v>
      </c>
    </row>
    <row r="9" spans="1:4" ht="15" customHeight="1">
      <c r="A9" s="9" t="s">
        <v>14</v>
      </c>
      <c r="B9" s="10">
        <v>5.9999999999999995E-4</v>
      </c>
      <c r="C9" s="10">
        <v>6.3E-3</v>
      </c>
      <c r="D9" s="10">
        <v>0.04</v>
      </c>
    </row>
    <row r="10" spans="1:4" ht="15" customHeight="1">
      <c r="A10" s="9" t="s">
        <v>15</v>
      </c>
      <c r="B10" s="10">
        <v>7.7000000000000002E-3</v>
      </c>
      <c r="C10" s="10">
        <v>8.1000000000000003E-2</v>
      </c>
      <c r="D10" s="10">
        <v>0.51</v>
      </c>
    </row>
    <row r="11" spans="1:4" ht="15" customHeight="1">
      <c r="A11" s="9" t="s">
        <v>16</v>
      </c>
      <c r="B11" s="10">
        <v>1.0999999999999999E-2</v>
      </c>
      <c r="C11" s="10">
        <v>0.12</v>
      </c>
      <c r="D11" s="10">
        <v>0.73</v>
      </c>
    </row>
    <row r="12" spans="1:4" ht="15" customHeight="1">
      <c r="A12" s="9" t="s">
        <v>162</v>
      </c>
      <c r="B12" s="10">
        <v>0.34</v>
      </c>
      <c r="C12" s="10">
        <v>3.5</v>
      </c>
      <c r="D12" s="10">
        <v>22</v>
      </c>
    </row>
    <row r="13" spans="1:4" ht="15" customHeight="1">
      <c r="A13" s="9" t="s">
        <v>17</v>
      </c>
      <c r="B13" s="10">
        <v>5.7000000000000002E-2</v>
      </c>
      <c r="C13" s="10">
        <v>0.57999999999999996</v>
      </c>
      <c r="D13" s="10">
        <v>3.7</v>
      </c>
    </row>
    <row r="14" spans="1:4" ht="15" customHeight="1">
      <c r="A14" s="9" t="s">
        <v>18</v>
      </c>
      <c r="B14" s="10">
        <v>1.2999999999999999E-2</v>
      </c>
      <c r="C14" s="10">
        <v>0.14000000000000001</v>
      </c>
      <c r="D14" s="10">
        <v>0.86</v>
      </c>
    </row>
    <row r="15" spans="1:4" ht="15" customHeight="1">
      <c r="A15" s="9" t="s">
        <v>19</v>
      </c>
      <c r="B15" s="10">
        <v>1.2E-4</v>
      </c>
      <c r="C15" s="10">
        <v>1.2999999999999999E-3</v>
      </c>
      <c r="D15" s="10">
        <v>8.0999999999999996E-3</v>
      </c>
    </row>
    <row r="16" spans="1:4" ht="15" customHeight="1">
      <c r="A16" s="9" t="s">
        <v>20</v>
      </c>
      <c r="B16" s="10">
        <v>1.1E-4</v>
      </c>
      <c r="C16" s="10">
        <v>1.2999999999999999E-3</v>
      </c>
      <c r="D16" s="10">
        <v>7.9000000000000008E-3</v>
      </c>
    </row>
    <row r="17" spans="1:4" ht="15" customHeight="1">
      <c r="A17" s="9" t="s">
        <v>21</v>
      </c>
      <c r="B17" s="10">
        <v>5.0000000000000001E-4</v>
      </c>
      <c r="C17" s="10">
        <v>5.4999999999999997E-3</v>
      </c>
      <c r="D17" s="10">
        <v>3.5000000000000003E-2</v>
      </c>
    </row>
    <row r="18" spans="1:4" ht="15" customHeight="1">
      <c r="A18" s="18" t="s">
        <v>22</v>
      </c>
      <c r="B18" s="13">
        <v>5.3999999999999998E-5</v>
      </c>
      <c r="C18" s="13">
        <v>5.9000000000000003E-4</v>
      </c>
      <c r="D18" s="13">
        <v>3.8E-3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EDCC2-4FED-427A-A75D-4E54B5C80527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39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1.6000000000000001E-3</v>
      </c>
      <c r="C5" s="10">
        <v>1.2E-2</v>
      </c>
      <c r="D5" s="10">
        <v>4.2999999999999997E-2</v>
      </c>
    </row>
    <row r="6" spans="1:4" ht="15" customHeight="1">
      <c r="A6" s="9" t="s">
        <v>5</v>
      </c>
      <c r="B6" s="10">
        <v>3.5999999999999999E-3</v>
      </c>
      <c r="C6" s="10">
        <v>2.7E-2</v>
      </c>
      <c r="D6" s="10">
        <v>9.8000000000000004E-2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8.4999999999999995E-4</v>
      </c>
      <c r="C8" s="10">
        <v>6.0000000000000001E-3</v>
      </c>
      <c r="D8" s="10">
        <v>2.1999999999999999E-2</v>
      </c>
    </row>
    <row r="9" spans="1:4" ht="15" customHeight="1">
      <c r="A9" s="9" t="s">
        <v>14</v>
      </c>
      <c r="B9" s="10">
        <v>2.3E-3</v>
      </c>
      <c r="C9" s="10">
        <v>1.6E-2</v>
      </c>
      <c r="D9" s="10">
        <v>6.0999999999999999E-2</v>
      </c>
    </row>
    <row r="10" spans="1:4" ht="15" customHeight="1">
      <c r="A10" s="9" t="s">
        <v>15</v>
      </c>
      <c r="B10" s="10">
        <v>2.9000000000000001E-2</v>
      </c>
      <c r="C10" s="10">
        <v>0.21</v>
      </c>
      <c r="D10" s="10">
        <v>0.77</v>
      </c>
    </row>
    <row r="11" spans="1:4" ht="15" customHeight="1">
      <c r="A11" s="9" t="s">
        <v>16</v>
      </c>
      <c r="B11" s="10">
        <v>4.2000000000000003E-2</v>
      </c>
      <c r="C11" s="10">
        <v>0.3</v>
      </c>
      <c r="D11" s="10">
        <v>1.1000000000000001</v>
      </c>
    </row>
    <row r="12" spans="1:4" ht="15" customHeight="1">
      <c r="A12" s="9" t="s">
        <v>162</v>
      </c>
      <c r="B12" s="10">
        <v>1.2</v>
      </c>
      <c r="C12" s="10">
        <v>9.1999999999999993</v>
      </c>
      <c r="D12" s="10">
        <v>34</v>
      </c>
    </row>
    <row r="13" spans="1:4" ht="15" customHeight="1">
      <c r="A13" s="9" t="s">
        <v>17</v>
      </c>
      <c r="B13" s="10">
        <v>0.21</v>
      </c>
      <c r="C13" s="10">
        <v>1.5</v>
      </c>
      <c r="D13" s="10">
        <v>5.7</v>
      </c>
    </row>
    <row r="14" spans="1:4" ht="15" customHeight="1">
      <c r="A14" s="9" t="s">
        <v>18</v>
      </c>
      <c r="B14" s="10">
        <v>4.9000000000000002E-2</v>
      </c>
      <c r="C14" s="10">
        <v>0.35</v>
      </c>
      <c r="D14" s="10">
        <v>1.3</v>
      </c>
    </row>
    <row r="15" spans="1:4" ht="15" customHeight="1">
      <c r="A15" s="9" t="s">
        <v>19</v>
      </c>
      <c r="B15" s="10">
        <v>3.5E-4</v>
      </c>
      <c r="C15" s="10">
        <v>2.5999999999999999E-3</v>
      </c>
      <c r="D15" s="10">
        <v>9.5999999999999992E-3</v>
      </c>
    </row>
    <row r="16" spans="1:4" ht="15" customHeight="1">
      <c r="A16" s="9" t="s">
        <v>20</v>
      </c>
      <c r="B16" s="10">
        <v>3.3E-4</v>
      </c>
      <c r="C16" s="10">
        <v>2.3999999999999998E-3</v>
      </c>
      <c r="D16" s="10">
        <v>8.8999999999999999E-3</v>
      </c>
    </row>
    <row r="17" spans="1:4" ht="15" customHeight="1">
      <c r="A17" s="9" t="s">
        <v>21</v>
      </c>
      <c r="B17" s="10">
        <v>1.4E-3</v>
      </c>
      <c r="C17" s="10">
        <v>1.0999999999999999E-2</v>
      </c>
      <c r="D17" s="10">
        <v>3.9E-2</v>
      </c>
    </row>
    <row r="18" spans="1:4" ht="15" customHeight="1">
      <c r="A18" s="18" t="s">
        <v>22</v>
      </c>
      <c r="B18" s="13">
        <v>1.6000000000000001E-4</v>
      </c>
      <c r="C18" s="13">
        <v>1.1000000000000001E-3</v>
      </c>
      <c r="D18" s="13">
        <v>4.3E-3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BD357-2213-4A63-AAB3-3B4629B9178B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40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9.3000000000000005E-4</v>
      </c>
      <c r="C5" s="10">
        <v>5.7999999999999996E-3</v>
      </c>
      <c r="D5" s="10">
        <v>3.7999999999999999E-2</v>
      </c>
    </row>
    <row r="6" spans="1:4" ht="15" customHeight="1">
      <c r="A6" s="15" t="s">
        <v>5</v>
      </c>
      <c r="B6" s="10">
        <v>2.0999999999999999E-3</v>
      </c>
      <c r="C6" s="10">
        <v>1.2999999999999999E-2</v>
      </c>
      <c r="D6" s="10">
        <v>8.6999999999999994E-2</v>
      </c>
    </row>
    <row r="7" spans="1:4" ht="15" customHeight="1">
      <c r="A7" s="16" t="s">
        <v>6</v>
      </c>
      <c r="B7" s="17"/>
      <c r="C7" s="20"/>
      <c r="D7" s="14"/>
    </row>
    <row r="8" spans="1:4" ht="15" customHeight="1">
      <c r="A8" s="9" t="s">
        <v>13</v>
      </c>
      <c r="B8" s="10">
        <v>5.1999999999999995E-4</v>
      </c>
      <c r="C8" s="10">
        <v>3.3999999999999998E-3</v>
      </c>
      <c r="D8" s="10">
        <v>2.1999999999999999E-2</v>
      </c>
    </row>
    <row r="9" spans="1:4" ht="15" customHeight="1">
      <c r="A9" s="9" t="s">
        <v>14</v>
      </c>
      <c r="B9" s="10">
        <v>1.4E-3</v>
      </c>
      <c r="C9" s="10">
        <v>7.9000000000000008E-3</v>
      </c>
      <c r="D9" s="10">
        <v>5.3999999999999999E-2</v>
      </c>
    </row>
    <row r="10" spans="1:4" ht="15" customHeight="1">
      <c r="A10" s="9" t="s">
        <v>15</v>
      </c>
      <c r="B10" s="10">
        <v>1.7000000000000001E-2</v>
      </c>
      <c r="C10" s="10">
        <v>0.1</v>
      </c>
      <c r="D10" s="10">
        <v>0.69</v>
      </c>
    </row>
    <row r="11" spans="1:4" ht="15" customHeight="1">
      <c r="A11" s="9" t="s">
        <v>16</v>
      </c>
      <c r="B11" s="10">
        <v>2.5000000000000001E-2</v>
      </c>
      <c r="C11" s="10">
        <v>0.15</v>
      </c>
      <c r="D11" s="10">
        <v>0.99</v>
      </c>
    </row>
    <row r="12" spans="1:4" ht="15" customHeight="1">
      <c r="A12" s="9" t="s">
        <v>162</v>
      </c>
      <c r="B12" s="10">
        <v>0.72</v>
      </c>
      <c r="C12" s="10">
        <v>4.4000000000000004</v>
      </c>
      <c r="D12" s="10">
        <v>30</v>
      </c>
    </row>
    <row r="13" spans="1:4" ht="15" customHeight="1">
      <c r="A13" s="9" t="s">
        <v>17</v>
      </c>
      <c r="B13" s="10">
        <v>0.12</v>
      </c>
      <c r="C13" s="10">
        <v>0.74</v>
      </c>
      <c r="D13" s="10">
        <v>5.0999999999999996</v>
      </c>
    </row>
    <row r="14" spans="1:4" ht="15" customHeight="1">
      <c r="A14" s="9" t="s">
        <v>18</v>
      </c>
      <c r="B14" s="10">
        <v>2.9000000000000001E-2</v>
      </c>
      <c r="C14" s="10">
        <v>0.17</v>
      </c>
      <c r="D14" s="10">
        <v>1.2</v>
      </c>
    </row>
    <row r="15" spans="1:4" ht="15" customHeight="1">
      <c r="A15" s="9" t="s">
        <v>19</v>
      </c>
      <c r="B15" s="10">
        <v>2.1000000000000001E-4</v>
      </c>
      <c r="C15" s="10">
        <v>1.4E-3</v>
      </c>
      <c r="D15" s="10">
        <v>9.1000000000000004E-3</v>
      </c>
    </row>
    <row r="16" spans="1:4" ht="15" customHeight="1">
      <c r="A16" s="9" t="s">
        <v>20</v>
      </c>
      <c r="B16" s="10">
        <v>2.0000000000000001E-4</v>
      </c>
      <c r="C16" s="10">
        <v>1.2999999999999999E-3</v>
      </c>
      <c r="D16" s="10">
        <v>8.6E-3</v>
      </c>
    </row>
    <row r="17" spans="1:4" ht="15" customHeight="1">
      <c r="A17" s="9" t="s">
        <v>21</v>
      </c>
      <c r="B17" s="10">
        <v>8.5999999999999998E-4</v>
      </c>
      <c r="C17" s="10">
        <v>5.4999999999999997E-3</v>
      </c>
      <c r="D17" s="10">
        <v>3.5999999999999997E-2</v>
      </c>
    </row>
    <row r="18" spans="1:4" ht="15" customHeight="1">
      <c r="A18" s="18" t="s">
        <v>22</v>
      </c>
      <c r="B18" s="13">
        <v>9.2E-5</v>
      </c>
      <c r="C18" s="13">
        <v>5.9999999999999995E-4</v>
      </c>
      <c r="D18" s="13">
        <v>3.8999999999999998E-3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8F75F-0F60-4AED-9F1C-00A1E83F8F61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41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7.6000000000000004E-4</v>
      </c>
      <c r="C5" s="10">
        <v>4.8999999999999998E-3</v>
      </c>
      <c r="D5" s="10">
        <v>3.1E-2</v>
      </c>
    </row>
    <row r="6" spans="1:4" ht="15" customHeight="1">
      <c r="A6" s="9" t="s">
        <v>5</v>
      </c>
      <c r="B6" s="10">
        <v>1.6999999999999999E-3</v>
      </c>
      <c r="C6" s="10">
        <v>1.0999999999999999E-2</v>
      </c>
      <c r="D6" s="10">
        <v>7.1999999999999995E-2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4.0000000000000002E-4</v>
      </c>
      <c r="C8" s="10">
        <v>2.5999999999999999E-3</v>
      </c>
      <c r="D8" s="10">
        <v>1.7000000000000001E-2</v>
      </c>
    </row>
    <row r="9" spans="1:4" ht="15" customHeight="1">
      <c r="A9" s="9" t="s">
        <v>14</v>
      </c>
      <c r="B9" s="10">
        <v>1.1000000000000001E-3</v>
      </c>
      <c r="C9" s="10">
        <v>6.4000000000000003E-3</v>
      </c>
      <c r="D9" s="10">
        <v>4.3999999999999997E-2</v>
      </c>
    </row>
    <row r="10" spans="1:4" ht="15" customHeight="1">
      <c r="A10" s="9" t="s">
        <v>15</v>
      </c>
      <c r="B10" s="10">
        <v>1.4E-2</v>
      </c>
      <c r="C10" s="10">
        <v>8.2000000000000003E-2</v>
      </c>
      <c r="D10" s="10">
        <v>0.56000000000000005</v>
      </c>
    </row>
    <row r="11" spans="1:4" ht="15" customHeight="1">
      <c r="A11" s="9" t="s">
        <v>16</v>
      </c>
      <c r="B11" s="10">
        <v>0.02</v>
      </c>
      <c r="C11" s="10">
        <v>0.12</v>
      </c>
      <c r="D11" s="10">
        <v>0.8</v>
      </c>
    </row>
    <row r="12" spans="1:4" ht="15" customHeight="1">
      <c r="A12" s="9" t="s">
        <v>162</v>
      </c>
      <c r="B12" s="10">
        <v>0.56999999999999995</v>
      </c>
      <c r="C12" s="10">
        <v>3.5</v>
      </c>
      <c r="D12" s="10">
        <v>24</v>
      </c>
    </row>
    <row r="13" spans="1:4" ht="15" customHeight="1">
      <c r="A13" s="9" t="s">
        <v>17</v>
      </c>
      <c r="B13" s="10">
        <v>9.6000000000000002E-2</v>
      </c>
      <c r="C13" s="10">
        <v>0.57999999999999996</v>
      </c>
      <c r="D13" s="10">
        <v>4</v>
      </c>
    </row>
    <row r="14" spans="1:4" ht="15" customHeight="1">
      <c r="A14" s="9" t="s">
        <v>18</v>
      </c>
      <c r="B14" s="10">
        <v>2.3E-2</v>
      </c>
      <c r="C14" s="10">
        <v>0.14000000000000001</v>
      </c>
      <c r="D14" s="10">
        <v>0.94</v>
      </c>
    </row>
    <row r="15" spans="1:4" ht="15" customHeight="1">
      <c r="A15" s="9" t="s">
        <v>19</v>
      </c>
      <c r="B15" s="10">
        <v>1.7000000000000001E-4</v>
      </c>
      <c r="C15" s="10">
        <v>1.1999999999999999E-3</v>
      </c>
      <c r="D15" s="10">
        <v>7.6E-3</v>
      </c>
    </row>
    <row r="16" spans="1:4" ht="15" customHeight="1">
      <c r="A16" s="9" t="s">
        <v>20</v>
      </c>
      <c r="B16" s="10">
        <v>1.7000000000000001E-4</v>
      </c>
      <c r="C16" s="10">
        <v>1.1000000000000001E-3</v>
      </c>
      <c r="D16" s="10">
        <v>7.1999999999999998E-3</v>
      </c>
    </row>
    <row r="17" spans="1:4" ht="15" customHeight="1">
      <c r="A17" s="9" t="s">
        <v>21</v>
      </c>
      <c r="B17" s="10">
        <v>7.1000000000000002E-4</v>
      </c>
      <c r="C17" s="10">
        <v>4.7000000000000002E-3</v>
      </c>
      <c r="D17" s="10">
        <v>3.1E-2</v>
      </c>
    </row>
    <row r="18" spans="1:4" ht="15" customHeight="1">
      <c r="A18" s="18" t="s">
        <v>22</v>
      </c>
      <c r="B18" s="13">
        <v>7.6000000000000004E-5</v>
      </c>
      <c r="C18" s="13">
        <v>5.1000000000000004E-4</v>
      </c>
      <c r="D18" s="13">
        <v>3.3E-3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69AB3-EC38-4D24-8D3C-3F31366FEB14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42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8.4000000000000003E-4</v>
      </c>
      <c r="C5" s="10">
        <v>9.5999999999999992E-3</v>
      </c>
      <c r="D5" s="10">
        <v>2.8000000000000001E-2</v>
      </c>
    </row>
    <row r="6" spans="1:4" ht="15" customHeight="1">
      <c r="A6" s="9" t="s">
        <v>5</v>
      </c>
      <c r="B6" s="10">
        <v>1.9E-3</v>
      </c>
      <c r="C6" s="10">
        <v>2.1999999999999999E-2</v>
      </c>
      <c r="D6" s="10">
        <v>6.4000000000000001E-2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4.2999999999999999E-4</v>
      </c>
      <c r="C8" s="10">
        <v>5.1999999999999998E-3</v>
      </c>
      <c r="D8" s="10">
        <v>1.6E-2</v>
      </c>
    </row>
    <row r="9" spans="1:4" ht="15" customHeight="1">
      <c r="A9" s="9" t="s">
        <v>14</v>
      </c>
      <c r="B9" s="10">
        <v>1.1999999999999999E-3</v>
      </c>
      <c r="C9" s="10">
        <v>1.7000000000000001E-2</v>
      </c>
      <c r="D9" s="10">
        <v>0.04</v>
      </c>
    </row>
    <row r="10" spans="1:4" ht="15" customHeight="1">
      <c r="A10" s="9" t="s">
        <v>15</v>
      </c>
      <c r="B10" s="10">
        <v>1.6E-2</v>
      </c>
      <c r="C10" s="10">
        <v>0.22</v>
      </c>
      <c r="D10" s="10">
        <v>0.52</v>
      </c>
    </row>
    <row r="11" spans="1:4" ht="15" customHeight="1">
      <c r="A11" s="9" t="s">
        <v>16</v>
      </c>
      <c r="B11" s="10">
        <v>2.1999999999999999E-2</v>
      </c>
      <c r="C11" s="10">
        <v>0.31</v>
      </c>
      <c r="D11" s="10">
        <v>0.74</v>
      </c>
    </row>
    <row r="12" spans="1:4" ht="15" customHeight="1">
      <c r="A12" s="9" t="s">
        <v>162</v>
      </c>
      <c r="B12" s="10">
        <v>0.66</v>
      </c>
      <c r="C12" s="10">
        <v>9.6</v>
      </c>
      <c r="D12" s="10">
        <v>23</v>
      </c>
    </row>
    <row r="13" spans="1:4" ht="15" customHeight="1">
      <c r="A13" s="9" t="s">
        <v>17</v>
      </c>
      <c r="B13" s="10">
        <v>0.11</v>
      </c>
      <c r="C13" s="10">
        <v>1.6</v>
      </c>
      <c r="D13" s="10">
        <v>3.9</v>
      </c>
    </row>
    <row r="14" spans="1:4" ht="15" customHeight="1">
      <c r="A14" s="9" t="s">
        <v>18</v>
      </c>
      <c r="B14" s="10">
        <v>2.5999999999999999E-2</v>
      </c>
      <c r="C14" s="10">
        <v>0.37</v>
      </c>
      <c r="D14" s="10">
        <v>0.87</v>
      </c>
    </row>
    <row r="15" spans="1:4" ht="15" customHeight="1">
      <c r="A15" s="9" t="s">
        <v>19</v>
      </c>
      <c r="B15" s="10">
        <v>2.0000000000000001E-4</v>
      </c>
      <c r="C15" s="10">
        <v>2.5000000000000001E-3</v>
      </c>
      <c r="D15" s="10">
        <v>6.7999999999999996E-3</v>
      </c>
    </row>
    <row r="16" spans="1:4" ht="15" customHeight="1">
      <c r="A16" s="9" t="s">
        <v>20</v>
      </c>
      <c r="B16" s="10">
        <v>1.9000000000000001E-4</v>
      </c>
      <c r="C16" s="10">
        <v>2.2000000000000001E-3</v>
      </c>
      <c r="D16" s="10">
        <v>6.4000000000000003E-3</v>
      </c>
    </row>
    <row r="17" spans="1:4" ht="15" customHeight="1">
      <c r="A17" s="9" t="s">
        <v>21</v>
      </c>
      <c r="B17" s="10">
        <v>8.0000000000000004E-4</v>
      </c>
      <c r="C17" s="10">
        <v>9.4999999999999998E-3</v>
      </c>
      <c r="D17" s="10">
        <v>2.7E-2</v>
      </c>
    </row>
    <row r="18" spans="1:4" ht="15" customHeight="1">
      <c r="A18" s="18" t="s">
        <v>22</v>
      </c>
      <c r="B18" s="13">
        <v>8.6000000000000003E-5</v>
      </c>
      <c r="C18" s="13">
        <v>1E-3</v>
      </c>
      <c r="D18" s="13">
        <v>2.8999999999999998E-3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7D342-6CF9-4A7E-BAB5-C302958F3E28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43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8.0000000000000004E-4</v>
      </c>
      <c r="C5" s="10">
        <v>5.1000000000000004E-3</v>
      </c>
      <c r="D5" s="10">
        <v>3.5999999999999997E-2</v>
      </c>
    </row>
    <row r="6" spans="1:4" ht="15" customHeight="1">
      <c r="A6" s="9" t="s">
        <v>5</v>
      </c>
      <c r="B6" s="10">
        <v>1.8E-3</v>
      </c>
      <c r="C6" s="10">
        <v>1.2E-2</v>
      </c>
      <c r="D6" s="10">
        <v>8.3000000000000004E-2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4.4000000000000002E-4</v>
      </c>
      <c r="C8" s="10">
        <v>2.8E-3</v>
      </c>
      <c r="D8" s="10">
        <v>2.1999999999999999E-2</v>
      </c>
    </row>
    <row r="9" spans="1:4" ht="15" customHeight="1">
      <c r="A9" s="9" t="s">
        <v>14</v>
      </c>
      <c r="B9" s="10">
        <v>1.1999999999999999E-3</v>
      </c>
      <c r="C9" s="10">
        <v>8.6999999999999994E-3</v>
      </c>
      <c r="D9" s="10">
        <v>5.2999999999999999E-2</v>
      </c>
    </row>
    <row r="10" spans="1:4" ht="15" customHeight="1">
      <c r="A10" s="9" t="s">
        <v>15</v>
      </c>
      <c r="B10" s="10">
        <v>1.6E-2</v>
      </c>
      <c r="C10" s="10">
        <v>0.11</v>
      </c>
      <c r="D10" s="10">
        <v>0.68</v>
      </c>
    </row>
    <row r="11" spans="1:4" ht="15" customHeight="1">
      <c r="A11" s="9" t="s">
        <v>16</v>
      </c>
      <c r="B11" s="10">
        <v>2.1999999999999999E-2</v>
      </c>
      <c r="C11" s="10">
        <v>0.16</v>
      </c>
      <c r="D11" s="10">
        <v>0.97</v>
      </c>
    </row>
    <row r="12" spans="1:4" ht="15" customHeight="1">
      <c r="A12" s="9" t="s">
        <v>162</v>
      </c>
      <c r="B12" s="10">
        <v>0.65</v>
      </c>
      <c r="C12" s="10">
        <v>4.3</v>
      </c>
      <c r="D12" s="10">
        <v>30</v>
      </c>
    </row>
    <row r="13" spans="1:4" ht="15" customHeight="1">
      <c r="A13" s="9" t="s">
        <v>17</v>
      </c>
      <c r="B13" s="10">
        <v>0.11</v>
      </c>
      <c r="C13" s="10">
        <v>0.73</v>
      </c>
      <c r="D13" s="10">
        <v>5</v>
      </c>
    </row>
    <row r="14" spans="1:4" ht="15" customHeight="1">
      <c r="A14" s="9" t="s">
        <v>18</v>
      </c>
      <c r="B14" s="10">
        <v>2.5999999999999999E-2</v>
      </c>
      <c r="C14" s="10">
        <v>0.18</v>
      </c>
      <c r="D14" s="10">
        <v>1.1000000000000001</v>
      </c>
    </row>
    <row r="15" spans="1:4" ht="15" customHeight="1">
      <c r="A15" s="9" t="s">
        <v>19</v>
      </c>
      <c r="B15" s="10">
        <v>1.9000000000000001E-4</v>
      </c>
      <c r="C15" s="10">
        <v>1.1000000000000001E-3</v>
      </c>
      <c r="D15" s="10">
        <v>8.8999999999999999E-3</v>
      </c>
    </row>
    <row r="16" spans="1:4" ht="15" customHeight="1">
      <c r="A16" s="9" t="s">
        <v>20</v>
      </c>
      <c r="B16" s="10">
        <v>1.8000000000000001E-4</v>
      </c>
      <c r="C16" s="10">
        <v>1E-3</v>
      </c>
      <c r="D16" s="10">
        <v>8.3000000000000001E-3</v>
      </c>
    </row>
    <row r="17" spans="1:4" ht="15" customHeight="1">
      <c r="A17" s="9" t="s">
        <v>21</v>
      </c>
      <c r="B17" s="10">
        <v>7.6000000000000004E-4</v>
      </c>
      <c r="C17" s="10">
        <v>4.4999999999999997E-3</v>
      </c>
      <c r="D17" s="10">
        <v>3.5000000000000003E-2</v>
      </c>
    </row>
    <row r="18" spans="1:4" ht="15" customHeight="1">
      <c r="A18" s="18" t="s">
        <v>22</v>
      </c>
      <c r="B18" s="13">
        <v>8.2000000000000001E-5</v>
      </c>
      <c r="C18" s="13">
        <v>4.8999999999999998E-4</v>
      </c>
      <c r="D18" s="13">
        <v>3.8E-3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91797-D0DA-4CC6-862A-0C1CA7C13646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44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8.8999999999999995E-4</v>
      </c>
      <c r="C5" s="10">
        <v>2.3E-3</v>
      </c>
      <c r="D5" s="10">
        <v>4.2999999999999997E-2</v>
      </c>
    </row>
    <row r="6" spans="1:4" ht="15" customHeight="1">
      <c r="A6" s="9" t="s">
        <v>5</v>
      </c>
      <c r="B6" s="10">
        <v>2E-3</v>
      </c>
      <c r="C6" s="10">
        <v>5.1999999999999998E-3</v>
      </c>
      <c r="D6" s="10">
        <v>9.7000000000000003E-2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4.8999999999999998E-4</v>
      </c>
      <c r="C8" s="10">
        <v>1.1999999999999999E-3</v>
      </c>
      <c r="D8" s="10">
        <v>2.5000000000000001E-2</v>
      </c>
    </row>
    <row r="9" spans="1:4" ht="15" customHeight="1">
      <c r="A9" s="9" t="s">
        <v>14</v>
      </c>
      <c r="B9" s="10">
        <v>1.2999999999999999E-3</v>
      </c>
      <c r="C9" s="10">
        <v>3.8E-3</v>
      </c>
      <c r="D9" s="10">
        <v>6.4000000000000001E-2</v>
      </c>
    </row>
    <row r="10" spans="1:4" ht="15" customHeight="1">
      <c r="A10" s="9" t="s">
        <v>15</v>
      </c>
      <c r="B10" s="10">
        <v>1.6E-2</v>
      </c>
      <c r="C10" s="10">
        <v>4.8000000000000001E-2</v>
      </c>
      <c r="D10" s="10">
        <v>0.81</v>
      </c>
    </row>
    <row r="11" spans="1:4" ht="15" customHeight="1">
      <c r="A11" s="9" t="s">
        <v>16</v>
      </c>
      <c r="B11" s="10">
        <v>2.4E-2</v>
      </c>
      <c r="C11" s="10">
        <v>6.9000000000000006E-2</v>
      </c>
      <c r="D11" s="10">
        <v>1.2</v>
      </c>
    </row>
    <row r="12" spans="1:4" ht="15" customHeight="1">
      <c r="A12" s="9" t="s">
        <v>162</v>
      </c>
      <c r="B12" s="10">
        <v>0.69</v>
      </c>
      <c r="C12" s="10">
        <v>1.9</v>
      </c>
      <c r="D12" s="10">
        <v>35</v>
      </c>
    </row>
    <row r="13" spans="1:4" ht="15" customHeight="1">
      <c r="A13" s="9" t="s">
        <v>17</v>
      </c>
      <c r="B13" s="10">
        <v>0.12</v>
      </c>
      <c r="C13" s="10">
        <v>0.33</v>
      </c>
      <c r="D13" s="10">
        <v>5.9</v>
      </c>
    </row>
    <row r="14" spans="1:4" ht="15" customHeight="1">
      <c r="A14" s="9" t="s">
        <v>18</v>
      </c>
      <c r="B14" s="10">
        <v>2.8000000000000001E-2</v>
      </c>
      <c r="C14" s="10">
        <v>8.1000000000000003E-2</v>
      </c>
      <c r="D14" s="10">
        <v>1.4</v>
      </c>
    </row>
    <row r="15" spans="1:4" ht="15" customHeight="1">
      <c r="A15" s="9" t="s">
        <v>19</v>
      </c>
      <c r="B15" s="10">
        <v>2.1000000000000001E-4</v>
      </c>
      <c r="C15" s="10">
        <v>5.0000000000000001E-4</v>
      </c>
      <c r="D15" s="10">
        <v>0.01</v>
      </c>
    </row>
    <row r="16" spans="1:4" ht="15" customHeight="1">
      <c r="A16" s="9" t="s">
        <v>20</v>
      </c>
      <c r="B16" s="10">
        <v>2.0000000000000001E-4</v>
      </c>
      <c r="C16" s="10">
        <v>4.8000000000000001E-4</v>
      </c>
      <c r="D16" s="10">
        <v>9.7999999999999997E-3</v>
      </c>
    </row>
    <row r="17" spans="1:4" ht="15" customHeight="1">
      <c r="A17" s="9" t="s">
        <v>21</v>
      </c>
      <c r="B17" s="10">
        <v>8.4000000000000003E-4</v>
      </c>
      <c r="C17" s="10">
        <v>2E-3</v>
      </c>
      <c r="D17" s="10">
        <v>4.1000000000000002E-2</v>
      </c>
    </row>
    <row r="18" spans="1:4" ht="15" customHeight="1">
      <c r="A18" s="18" t="s">
        <v>22</v>
      </c>
      <c r="B18" s="13">
        <v>9.1000000000000003E-5</v>
      </c>
      <c r="C18" s="13">
        <v>2.2000000000000001E-4</v>
      </c>
      <c r="D18" s="13">
        <v>4.4999999999999997E-3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4C04B-56C2-4409-BE21-187E165E03E5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45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6.4999999999999997E-4</v>
      </c>
      <c r="C5" s="10">
        <v>4.4000000000000003E-3</v>
      </c>
      <c r="D5" s="10">
        <v>1.6E-2</v>
      </c>
    </row>
    <row r="6" spans="1:4" ht="15" customHeight="1">
      <c r="A6" s="9" t="s">
        <v>5</v>
      </c>
      <c r="B6" s="10">
        <v>1.5E-3</v>
      </c>
      <c r="C6" s="10">
        <v>0.01</v>
      </c>
      <c r="D6" s="10">
        <v>3.5999999999999997E-2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3.2000000000000003E-4</v>
      </c>
      <c r="C8" s="10">
        <v>2.2000000000000001E-3</v>
      </c>
      <c r="D8" s="10">
        <v>8.8000000000000005E-3</v>
      </c>
    </row>
    <row r="9" spans="1:4" ht="15" customHeight="1">
      <c r="A9" s="9" t="s">
        <v>14</v>
      </c>
      <c r="B9" s="10">
        <v>8.4999999999999995E-4</v>
      </c>
      <c r="C9" s="10">
        <v>5.4000000000000003E-3</v>
      </c>
      <c r="D9" s="10">
        <v>2.1000000000000001E-2</v>
      </c>
    </row>
    <row r="10" spans="1:4" ht="15" customHeight="1">
      <c r="A10" s="9" t="s">
        <v>15</v>
      </c>
      <c r="B10" s="10">
        <v>1.0999999999999999E-2</v>
      </c>
      <c r="C10" s="10">
        <v>7.0000000000000007E-2</v>
      </c>
      <c r="D10" s="10">
        <v>0.27</v>
      </c>
    </row>
    <row r="11" spans="1:4" ht="15" customHeight="1">
      <c r="A11" s="9" t="s">
        <v>16</v>
      </c>
      <c r="B11" s="10">
        <v>1.6E-2</v>
      </c>
      <c r="C11" s="10">
        <v>0.1</v>
      </c>
      <c r="D11" s="10">
        <v>0.39</v>
      </c>
    </row>
    <row r="12" spans="1:4" ht="15" customHeight="1">
      <c r="A12" s="9" t="s">
        <v>162</v>
      </c>
      <c r="B12" s="10">
        <v>0.45</v>
      </c>
      <c r="C12" s="10">
        <v>3</v>
      </c>
      <c r="D12" s="10">
        <v>12</v>
      </c>
    </row>
    <row r="13" spans="1:4" ht="15" customHeight="1">
      <c r="A13" s="9" t="s">
        <v>17</v>
      </c>
      <c r="B13" s="10">
        <v>7.5999999999999998E-2</v>
      </c>
      <c r="C13" s="10">
        <v>0.5</v>
      </c>
      <c r="D13" s="10">
        <v>1.9</v>
      </c>
    </row>
    <row r="14" spans="1:4" ht="15" customHeight="1">
      <c r="A14" s="9" t="s">
        <v>18</v>
      </c>
      <c r="B14" s="10">
        <v>1.7999999999999999E-2</v>
      </c>
      <c r="C14" s="10">
        <v>0.12</v>
      </c>
      <c r="D14" s="10">
        <v>0.45</v>
      </c>
    </row>
    <row r="15" spans="1:4" ht="15" customHeight="1">
      <c r="A15" s="9" t="s">
        <v>19</v>
      </c>
      <c r="B15" s="10">
        <v>1.4999999999999999E-4</v>
      </c>
      <c r="C15" s="10">
        <v>1E-3</v>
      </c>
      <c r="D15" s="10">
        <v>3.7000000000000002E-3</v>
      </c>
    </row>
    <row r="16" spans="1:4" ht="15" customHeight="1">
      <c r="A16" s="9" t="s">
        <v>20</v>
      </c>
      <c r="B16" s="10">
        <v>1.3999999999999999E-4</v>
      </c>
      <c r="C16" s="10">
        <v>1E-3</v>
      </c>
      <c r="D16" s="10">
        <v>3.5000000000000001E-3</v>
      </c>
    </row>
    <row r="17" spans="1:4" ht="15" customHeight="1">
      <c r="A17" s="9" t="s">
        <v>21</v>
      </c>
      <c r="B17" s="10">
        <v>5.9999999999999995E-4</v>
      </c>
      <c r="C17" s="10">
        <v>4.1999999999999997E-3</v>
      </c>
      <c r="D17" s="10">
        <v>1.4999999999999999E-2</v>
      </c>
    </row>
    <row r="18" spans="1:4" ht="15" customHeight="1">
      <c r="A18" s="18" t="s">
        <v>22</v>
      </c>
      <c r="B18" s="13">
        <v>6.3999999999999997E-5</v>
      </c>
      <c r="C18" s="13">
        <v>4.6000000000000001E-4</v>
      </c>
      <c r="D18" s="13">
        <v>1.6000000000000001E-3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73F4D-55B8-497D-9C95-FE4667991A44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46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2.1000000000000001E-4</v>
      </c>
      <c r="C5" s="10">
        <v>1.4E-3</v>
      </c>
      <c r="D5" s="10">
        <v>5.1999999999999998E-3</v>
      </c>
    </row>
    <row r="6" spans="1:4" ht="15" customHeight="1">
      <c r="A6" s="9" t="s">
        <v>5</v>
      </c>
      <c r="B6" s="10">
        <v>4.8000000000000001E-4</v>
      </c>
      <c r="C6" s="10">
        <v>3.0999999999999999E-3</v>
      </c>
      <c r="D6" s="10">
        <v>1.2E-2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1.2999999999999999E-4</v>
      </c>
      <c r="C8" s="10">
        <v>7.6000000000000004E-4</v>
      </c>
      <c r="D8" s="10">
        <v>2.8999999999999998E-3</v>
      </c>
    </row>
    <row r="9" spans="1:4" ht="15" customHeight="1">
      <c r="A9" s="9" t="s">
        <v>14</v>
      </c>
      <c r="B9" s="10">
        <v>3.6000000000000002E-4</v>
      </c>
      <c r="C9" s="10">
        <v>1.9E-3</v>
      </c>
      <c r="D9" s="10">
        <v>7.4999999999999997E-3</v>
      </c>
    </row>
    <row r="10" spans="1:4" ht="15" customHeight="1">
      <c r="A10" s="9" t="s">
        <v>15</v>
      </c>
      <c r="B10" s="10">
        <v>4.5999999999999999E-3</v>
      </c>
      <c r="C10" s="10">
        <v>2.4E-2</v>
      </c>
      <c r="D10" s="10">
        <v>9.5000000000000001E-2</v>
      </c>
    </row>
    <row r="11" spans="1:4" ht="15" customHeight="1">
      <c r="A11" s="9" t="s">
        <v>16</v>
      </c>
      <c r="B11" s="10">
        <v>6.6E-3</v>
      </c>
      <c r="C11" s="10">
        <v>3.4000000000000002E-2</v>
      </c>
      <c r="D11" s="10">
        <v>0.14000000000000001</v>
      </c>
    </row>
    <row r="12" spans="1:4" ht="15" customHeight="1">
      <c r="A12" s="9" t="s">
        <v>162</v>
      </c>
      <c r="B12" s="10">
        <v>0.2</v>
      </c>
      <c r="C12" s="10">
        <v>1.1000000000000001</v>
      </c>
      <c r="D12" s="10">
        <v>4.3</v>
      </c>
    </row>
    <row r="13" spans="1:4" ht="15" customHeight="1">
      <c r="A13" s="9" t="s">
        <v>17</v>
      </c>
      <c r="B13" s="10">
        <v>3.4000000000000002E-2</v>
      </c>
      <c r="C13" s="10">
        <v>0.18</v>
      </c>
      <c r="D13" s="10">
        <v>0.72</v>
      </c>
    </row>
    <row r="14" spans="1:4" ht="15" customHeight="1">
      <c r="A14" s="9" t="s">
        <v>18</v>
      </c>
      <c r="B14" s="10">
        <v>7.7999999999999996E-3</v>
      </c>
      <c r="C14" s="10">
        <v>0.04</v>
      </c>
      <c r="D14" s="10">
        <v>0.16</v>
      </c>
    </row>
    <row r="15" spans="1:4" ht="15" customHeight="1">
      <c r="A15" s="9" t="s">
        <v>19</v>
      </c>
      <c r="B15" s="10">
        <v>5.3999999999999998E-5</v>
      </c>
      <c r="C15" s="10">
        <v>3.4000000000000002E-4</v>
      </c>
      <c r="D15" s="10">
        <v>1.2999999999999999E-3</v>
      </c>
    </row>
    <row r="16" spans="1:4" ht="15" customHeight="1">
      <c r="A16" s="9" t="s">
        <v>20</v>
      </c>
      <c r="B16" s="10">
        <v>5.0000000000000002E-5</v>
      </c>
      <c r="C16" s="10">
        <v>3.2000000000000003E-4</v>
      </c>
      <c r="D16" s="10">
        <v>1.1999999999999999E-3</v>
      </c>
    </row>
    <row r="17" spans="1:4" ht="15" customHeight="1">
      <c r="A17" s="9" t="s">
        <v>21</v>
      </c>
      <c r="B17" s="10">
        <v>2.1000000000000001E-4</v>
      </c>
      <c r="C17" s="10">
        <v>1.2999999999999999E-3</v>
      </c>
      <c r="D17" s="10">
        <v>5.0000000000000001E-3</v>
      </c>
    </row>
    <row r="18" spans="1:4" ht="15" customHeight="1">
      <c r="A18" s="18" t="s">
        <v>22</v>
      </c>
      <c r="B18" s="13">
        <v>2.3E-5</v>
      </c>
      <c r="C18" s="13">
        <v>1.3999999999999999E-4</v>
      </c>
      <c r="D18" s="13">
        <v>5.4000000000000001E-4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C4A0E-10C6-4319-A8D5-B1EE3AA888EE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47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6.9999999999999999E-4</v>
      </c>
      <c r="C5" s="10">
        <v>5.4000000000000003E-3</v>
      </c>
      <c r="D5" s="10">
        <v>4.3999999999999997E-2</v>
      </c>
    </row>
    <row r="6" spans="1:4" ht="15" customHeight="1">
      <c r="A6" s="9" t="s">
        <v>5</v>
      </c>
      <c r="B6" s="10">
        <v>1.6000000000000001E-3</v>
      </c>
      <c r="C6" s="10">
        <v>1.2E-2</v>
      </c>
      <c r="D6" s="10">
        <v>0.1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3.8000000000000002E-4</v>
      </c>
      <c r="C8" s="10">
        <v>2.8E-3</v>
      </c>
      <c r="D8" s="10">
        <v>2.3E-2</v>
      </c>
    </row>
    <row r="9" spans="1:4" ht="15" customHeight="1">
      <c r="A9" s="9" t="s">
        <v>14</v>
      </c>
      <c r="B9" s="10">
        <v>9.6000000000000002E-4</v>
      </c>
      <c r="C9" s="10">
        <v>6.7999999999999996E-3</v>
      </c>
      <c r="D9" s="10">
        <v>6.4000000000000001E-2</v>
      </c>
    </row>
    <row r="10" spans="1:4" ht="15" customHeight="1">
      <c r="A10" s="9" t="s">
        <v>15</v>
      </c>
      <c r="B10" s="10">
        <v>1.2E-2</v>
      </c>
      <c r="C10" s="10">
        <v>8.5999999999999993E-2</v>
      </c>
      <c r="D10" s="10">
        <v>0.81</v>
      </c>
    </row>
    <row r="11" spans="1:4" ht="15" customHeight="1">
      <c r="A11" s="9" t="s">
        <v>16</v>
      </c>
      <c r="B11" s="10">
        <v>1.7000000000000001E-2</v>
      </c>
      <c r="C11" s="10">
        <v>0.12</v>
      </c>
      <c r="D11" s="10">
        <v>1.2</v>
      </c>
    </row>
    <row r="12" spans="1:4" ht="15" customHeight="1">
      <c r="A12" s="9" t="s">
        <v>162</v>
      </c>
      <c r="B12" s="10">
        <v>0.52</v>
      </c>
      <c r="C12" s="10">
        <v>3.7</v>
      </c>
      <c r="D12" s="10">
        <v>34</v>
      </c>
    </row>
    <row r="13" spans="1:4" ht="15" customHeight="1">
      <c r="A13" s="9" t="s">
        <v>17</v>
      </c>
      <c r="B13" s="10">
        <v>8.7999999999999995E-2</v>
      </c>
      <c r="C13" s="10">
        <v>0.62</v>
      </c>
      <c r="D13" s="10">
        <v>5.7</v>
      </c>
    </row>
    <row r="14" spans="1:4" ht="15" customHeight="1">
      <c r="A14" s="9" t="s">
        <v>18</v>
      </c>
      <c r="B14" s="10">
        <v>0.02</v>
      </c>
      <c r="C14" s="10">
        <v>0.14000000000000001</v>
      </c>
      <c r="D14" s="10">
        <v>1.4</v>
      </c>
    </row>
    <row r="15" spans="1:4" ht="15" customHeight="1">
      <c r="A15" s="9" t="s">
        <v>19</v>
      </c>
      <c r="B15" s="10">
        <v>1.7000000000000001E-4</v>
      </c>
      <c r="C15" s="10">
        <v>1.2999999999999999E-3</v>
      </c>
      <c r="D15" s="10">
        <v>1.0999999999999999E-2</v>
      </c>
    </row>
    <row r="16" spans="1:4" ht="15" customHeight="1">
      <c r="A16" s="9" t="s">
        <v>20</v>
      </c>
      <c r="B16" s="10">
        <v>1.6000000000000001E-4</v>
      </c>
      <c r="C16" s="10">
        <v>1.2999999999999999E-3</v>
      </c>
      <c r="D16" s="10">
        <v>9.9000000000000008E-3</v>
      </c>
    </row>
    <row r="17" spans="1:4" ht="15" customHeight="1">
      <c r="A17" s="9" t="s">
        <v>21</v>
      </c>
      <c r="B17" s="10">
        <v>6.7000000000000002E-4</v>
      </c>
      <c r="C17" s="10">
        <v>5.3E-3</v>
      </c>
      <c r="D17" s="10">
        <v>4.3999999999999997E-2</v>
      </c>
    </row>
    <row r="18" spans="1:4" ht="15" customHeight="1">
      <c r="A18" s="18" t="s">
        <v>22</v>
      </c>
      <c r="B18" s="13">
        <v>7.2000000000000002E-5</v>
      </c>
      <c r="C18" s="13">
        <v>5.6999999999999998E-4</v>
      </c>
      <c r="D18" s="13">
        <v>4.7999999999999996E-3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BEEC7-AF94-43AB-8D0F-03D0FC037BD5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48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4.6000000000000001E-4</v>
      </c>
      <c r="C5" s="10">
        <v>5.7000000000000002E-3</v>
      </c>
      <c r="D5" s="10">
        <v>1.9E-2</v>
      </c>
    </row>
    <row r="6" spans="1:4" ht="15" customHeight="1">
      <c r="A6" s="9" t="s">
        <v>5</v>
      </c>
      <c r="B6" s="10">
        <v>1.1000000000000001E-3</v>
      </c>
      <c r="C6" s="10">
        <v>1.2999999999999999E-2</v>
      </c>
      <c r="D6" s="10">
        <v>4.2999999999999997E-2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2.4000000000000001E-4</v>
      </c>
      <c r="C8" s="10">
        <v>2.8E-3</v>
      </c>
      <c r="D8" s="10">
        <v>8.6E-3</v>
      </c>
    </row>
    <row r="9" spans="1:4" ht="15" customHeight="1">
      <c r="A9" s="9" t="s">
        <v>14</v>
      </c>
      <c r="B9" s="10">
        <v>5.8E-4</v>
      </c>
      <c r="C9" s="10">
        <v>6.8999999999999999E-3</v>
      </c>
      <c r="D9" s="10">
        <v>2.3E-2</v>
      </c>
    </row>
    <row r="10" spans="1:4" ht="15" customHeight="1">
      <c r="A10" s="9" t="s">
        <v>15</v>
      </c>
      <c r="B10" s="10">
        <v>7.4000000000000003E-3</v>
      </c>
      <c r="C10" s="10">
        <v>8.7999999999999995E-2</v>
      </c>
      <c r="D10" s="10">
        <v>0.28999999999999998</v>
      </c>
    </row>
    <row r="11" spans="1:4" ht="15" customHeight="1">
      <c r="A11" s="9" t="s">
        <v>16</v>
      </c>
      <c r="B11" s="10">
        <v>1.0999999999999999E-2</v>
      </c>
      <c r="C11" s="10">
        <v>0.13</v>
      </c>
      <c r="D11" s="10">
        <v>0.42</v>
      </c>
    </row>
    <row r="12" spans="1:4" ht="15" customHeight="1">
      <c r="A12" s="9" t="s">
        <v>162</v>
      </c>
      <c r="B12" s="10">
        <v>0.32</v>
      </c>
      <c r="C12" s="10">
        <v>3.8</v>
      </c>
      <c r="D12" s="10">
        <v>12</v>
      </c>
    </row>
    <row r="13" spans="1:4" ht="15" customHeight="1">
      <c r="A13" s="9" t="s">
        <v>17</v>
      </c>
      <c r="B13" s="10">
        <v>5.3999999999999999E-2</v>
      </c>
      <c r="C13" s="10">
        <v>0.64</v>
      </c>
      <c r="D13" s="10">
        <v>2.1</v>
      </c>
    </row>
    <row r="14" spans="1:4" ht="15" customHeight="1">
      <c r="A14" s="9" t="s">
        <v>18</v>
      </c>
      <c r="B14" s="10">
        <v>1.2E-2</v>
      </c>
      <c r="C14" s="10">
        <v>0.15</v>
      </c>
      <c r="D14" s="10">
        <v>0.48</v>
      </c>
    </row>
    <row r="15" spans="1:4" ht="15" customHeight="1">
      <c r="A15" s="9" t="s">
        <v>19</v>
      </c>
      <c r="B15" s="10">
        <v>1.1E-4</v>
      </c>
      <c r="C15" s="10">
        <v>1.4E-3</v>
      </c>
      <c r="D15" s="10">
        <v>4.7000000000000002E-3</v>
      </c>
    </row>
    <row r="16" spans="1:4" ht="15" customHeight="1">
      <c r="A16" s="9" t="s">
        <v>20</v>
      </c>
      <c r="B16" s="10">
        <v>1E-4</v>
      </c>
      <c r="C16" s="10">
        <v>1.4E-3</v>
      </c>
      <c r="D16" s="10">
        <v>4.4999999999999997E-3</v>
      </c>
    </row>
    <row r="17" spans="1:4" ht="15" customHeight="1">
      <c r="A17" s="9" t="s">
        <v>21</v>
      </c>
      <c r="B17" s="10">
        <v>4.4000000000000002E-4</v>
      </c>
      <c r="C17" s="10">
        <v>5.7000000000000002E-3</v>
      </c>
      <c r="D17" s="10">
        <v>1.9E-2</v>
      </c>
    </row>
    <row r="18" spans="1:4" ht="15" customHeight="1">
      <c r="A18" s="18" t="s">
        <v>22</v>
      </c>
      <c r="B18" s="13">
        <v>4.6999999999999997E-5</v>
      </c>
      <c r="C18" s="13">
        <v>6.2E-4</v>
      </c>
      <c r="D18" s="13">
        <v>2.0999999999999999E-3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1E6A1-3F60-4BD4-9687-A2D52E987FB7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70" t="s">
        <v>28</v>
      </c>
      <c r="B1" s="70"/>
      <c r="C1" s="70"/>
      <c r="D1" s="70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8.1999999999999998E-4</v>
      </c>
      <c r="C5" s="10">
        <v>8.2000000000000007E-3</v>
      </c>
      <c r="D5" s="10">
        <v>3.9E-2</v>
      </c>
    </row>
    <row r="6" spans="1:4" ht="15" customHeight="1">
      <c r="A6" s="9" t="s">
        <v>5</v>
      </c>
      <c r="B6" s="10">
        <v>1.9E-3</v>
      </c>
      <c r="C6" s="10">
        <v>1.9E-2</v>
      </c>
      <c r="D6" s="10">
        <v>8.7999999999999995E-2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4.4000000000000002E-4</v>
      </c>
      <c r="C8" s="10">
        <v>4.4999999999999997E-3</v>
      </c>
      <c r="D8" s="10">
        <v>2.1999999999999999E-2</v>
      </c>
    </row>
    <row r="9" spans="1:4" ht="15" customHeight="1">
      <c r="A9" s="9" t="s">
        <v>14</v>
      </c>
      <c r="B9" s="10">
        <v>1.1999999999999999E-3</v>
      </c>
      <c r="C9" s="10">
        <v>1.2E-2</v>
      </c>
      <c r="D9" s="10">
        <v>5.8999999999999997E-2</v>
      </c>
    </row>
    <row r="10" spans="1:4" ht="15" customHeight="1">
      <c r="A10" s="9" t="s">
        <v>15</v>
      </c>
      <c r="B10" s="10">
        <v>1.6E-2</v>
      </c>
      <c r="C10" s="10">
        <v>0.16</v>
      </c>
      <c r="D10" s="10">
        <v>0.75</v>
      </c>
    </row>
    <row r="11" spans="1:4" ht="15" customHeight="1">
      <c r="A11" s="9" t="s">
        <v>16</v>
      </c>
      <c r="B11" s="10">
        <v>2.3E-2</v>
      </c>
      <c r="C11" s="10">
        <v>0.22</v>
      </c>
      <c r="D11" s="10">
        <v>1.1000000000000001</v>
      </c>
    </row>
    <row r="12" spans="1:4" ht="15" customHeight="1">
      <c r="A12" s="9" t="s">
        <v>162</v>
      </c>
      <c r="B12" s="10">
        <v>0.66</v>
      </c>
      <c r="C12" s="10">
        <v>6.7</v>
      </c>
      <c r="D12" s="10">
        <v>31</v>
      </c>
    </row>
    <row r="13" spans="1:4" ht="15" customHeight="1">
      <c r="A13" s="9" t="s">
        <v>17</v>
      </c>
      <c r="B13" s="10">
        <v>0.11</v>
      </c>
      <c r="C13" s="10">
        <v>1.1000000000000001</v>
      </c>
      <c r="D13" s="10">
        <v>5.3</v>
      </c>
    </row>
    <row r="14" spans="1:4" ht="15" customHeight="1">
      <c r="A14" s="9" t="s">
        <v>18</v>
      </c>
      <c r="B14" s="10">
        <v>2.5999999999999999E-2</v>
      </c>
      <c r="C14" s="10">
        <v>0.26</v>
      </c>
      <c r="D14" s="10">
        <v>1.2</v>
      </c>
    </row>
    <row r="15" spans="1:4" ht="15" customHeight="1">
      <c r="A15" s="9" t="s">
        <v>19</v>
      </c>
      <c r="B15" s="10">
        <v>2.0000000000000001E-4</v>
      </c>
      <c r="C15" s="10">
        <v>2.0999999999999999E-3</v>
      </c>
      <c r="D15" s="10">
        <v>9.4999999999999998E-3</v>
      </c>
    </row>
    <row r="16" spans="1:4" ht="15" customHeight="1">
      <c r="A16" s="9" t="s">
        <v>20</v>
      </c>
      <c r="B16" s="10">
        <v>1.9000000000000001E-4</v>
      </c>
      <c r="C16" s="10">
        <v>2E-3</v>
      </c>
      <c r="D16" s="10">
        <v>8.8999999999999999E-3</v>
      </c>
    </row>
    <row r="17" spans="1:4" ht="15" customHeight="1">
      <c r="A17" s="9" t="s">
        <v>21</v>
      </c>
      <c r="B17" s="10">
        <v>8.0000000000000004E-4</v>
      </c>
      <c r="C17" s="10">
        <v>8.2000000000000007E-3</v>
      </c>
      <c r="D17" s="10">
        <v>3.7999999999999999E-2</v>
      </c>
    </row>
    <row r="18" spans="1:4" ht="15" customHeight="1">
      <c r="A18" s="18" t="s">
        <v>22</v>
      </c>
      <c r="B18" s="13">
        <v>8.7000000000000001E-5</v>
      </c>
      <c r="C18" s="13">
        <v>8.8999999999999995E-4</v>
      </c>
      <c r="D18" s="13">
        <v>4.1000000000000003E-3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5ADE0-6663-4F97-A675-45578702863C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70" t="s">
        <v>27</v>
      </c>
      <c r="B1" s="70"/>
      <c r="C1" s="70"/>
      <c r="D1" s="70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1.2999999999999999E-3</v>
      </c>
      <c r="C5" s="10">
        <v>6.4000000000000003E-3</v>
      </c>
      <c r="D5" s="10">
        <v>5.6000000000000001E-2</v>
      </c>
    </row>
    <row r="6" spans="1:4" ht="15" customHeight="1">
      <c r="A6" s="9" t="s">
        <v>5</v>
      </c>
      <c r="B6" s="10">
        <v>3.0000000000000001E-3</v>
      </c>
      <c r="C6" s="10">
        <v>1.4999999999999999E-2</v>
      </c>
      <c r="D6" s="10">
        <v>0.13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6.8999999999999997E-4</v>
      </c>
      <c r="C8" s="10">
        <v>3.0999999999999999E-3</v>
      </c>
      <c r="D8" s="10">
        <v>2.5000000000000001E-2</v>
      </c>
    </row>
    <row r="9" spans="1:4" ht="15" customHeight="1">
      <c r="A9" s="9" t="s">
        <v>14</v>
      </c>
      <c r="B9" s="10">
        <v>1.6000000000000001E-3</v>
      </c>
      <c r="C9" s="10">
        <v>7.6E-3</v>
      </c>
      <c r="D9" s="10">
        <v>6.2E-2</v>
      </c>
    </row>
    <row r="10" spans="1:4" ht="15" customHeight="1">
      <c r="A10" s="9" t="s">
        <v>15</v>
      </c>
      <c r="B10" s="10">
        <v>0.02</v>
      </c>
      <c r="C10" s="10">
        <v>9.6000000000000002E-2</v>
      </c>
      <c r="D10" s="10">
        <v>0.8</v>
      </c>
    </row>
    <row r="11" spans="1:4" ht="15" customHeight="1">
      <c r="A11" s="9" t="s">
        <v>16</v>
      </c>
      <c r="B11" s="10">
        <v>2.8000000000000001E-2</v>
      </c>
      <c r="C11" s="10">
        <v>0.14000000000000001</v>
      </c>
      <c r="D11" s="10">
        <v>1.1000000000000001</v>
      </c>
    </row>
    <row r="12" spans="1:4" ht="15" customHeight="1">
      <c r="A12" s="9" t="s">
        <v>162</v>
      </c>
      <c r="B12" s="10">
        <v>0.87</v>
      </c>
      <c r="C12" s="10">
        <v>4.2</v>
      </c>
      <c r="D12" s="10">
        <v>34</v>
      </c>
    </row>
    <row r="13" spans="1:4" ht="15" customHeight="1">
      <c r="A13" s="9" t="s">
        <v>17</v>
      </c>
      <c r="B13" s="10">
        <v>0.15</v>
      </c>
      <c r="C13" s="10">
        <v>0.7</v>
      </c>
      <c r="D13" s="10">
        <v>5.8</v>
      </c>
    </row>
    <row r="14" spans="1:4" ht="15" customHeight="1">
      <c r="A14" s="9" t="s">
        <v>18</v>
      </c>
      <c r="B14" s="10">
        <v>3.3000000000000002E-2</v>
      </c>
      <c r="C14" s="10">
        <v>0.16</v>
      </c>
      <c r="D14" s="10">
        <v>1.3</v>
      </c>
    </row>
    <row r="15" spans="1:4" ht="15" customHeight="1">
      <c r="A15" s="9" t="s">
        <v>19</v>
      </c>
      <c r="B15" s="10">
        <v>3.1E-4</v>
      </c>
      <c r="C15" s="10">
        <v>1.6000000000000001E-3</v>
      </c>
      <c r="D15" s="10">
        <v>1.2999999999999999E-2</v>
      </c>
    </row>
    <row r="16" spans="1:4" ht="15" customHeight="1">
      <c r="A16" s="9" t="s">
        <v>20</v>
      </c>
      <c r="B16" s="10">
        <v>2.9999999999999997E-4</v>
      </c>
      <c r="C16" s="10">
        <v>1.6000000000000001E-3</v>
      </c>
      <c r="D16" s="10">
        <v>1.2999999999999999E-2</v>
      </c>
    </row>
    <row r="17" spans="1:4" ht="15" customHeight="1">
      <c r="A17" s="9" t="s">
        <v>21</v>
      </c>
      <c r="B17" s="10">
        <v>1.1999999999999999E-3</v>
      </c>
      <c r="C17" s="10">
        <v>6.4999999999999997E-3</v>
      </c>
      <c r="D17" s="10">
        <v>5.3999999999999999E-2</v>
      </c>
    </row>
    <row r="18" spans="1:4" ht="15" customHeight="1">
      <c r="A18" s="18" t="s">
        <v>22</v>
      </c>
      <c r="B18" s="13">
        <v>1.2999999999999999E-4</v>
      </c>
      <c r="C18" s="13">
        <v>6.9999999999999999E-4</v>
      </c>
      <c r="D18" s="13">
        <v>5.7999999999999996E-3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379FA-B898-4241-B083-BBAECFF03B43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49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2E-3</v>
      </c>
      <c r="C5" s="10">
        <v>0.05</v>
      </c>
      <c r="D5" s="10">
        <v>6.2E-2</v>
      </c>
    </row>
    <row r="6" spans="1:4" ht="15" customHeight="1">
      <c r="A6" s="9" t="s">
        <v>5</v>
      </c>
      <c r="B6" s="10">
        <v>4.5999999999999999E-3</v>
      </c>
      <c r="C6" s="10">
        <v>0.11</v>
      </c>
      <c r="D6" s="10">
        <v>0.14000000000000001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1.1000000000000001E-3</v>
      </c>
      <c r="C8" s="10">
        <v>2.4E-2</v>
      </c>
      <c r="D8" s="10">
        <v>0.03</v>
      </c>
    </row>
    <row r="9" spans="1:4" ht="15" customHeight="1">
      <c r="A9" s="9" t="s">
        <v>14</v>
      </c>
      <c r="B9" s="10">
        <v>3.0000000000000001E-3</v>
      </c>
      <c r="C9" s="10">
        <v>6.3E-2</v>
      </c>
      <c r="D9" s="10">
        <v>8.2000000000000003E-2</v>
      </c>
    </row>
    <row r="10" spans="1:4" ht="15" customHeight="1">
      <c r="A10" s="9" t="s">
        <v>15</v>
      </c>
      <c r="B10" s="10">
        <v>3.7999999999999999E-2</v>
      </c>
      <c r="C10" s="10">
        <v>0.8</v>
      </c>
      <c r="D10" s="10">
        <v>1</v>
      </c>
    </row>
    <row r="11" spans="1:4" ht="15" customHeight="1">
      <c r="A11" s="9" t="s">
        <v>16</v>
      </c>
      <c r="B11" s="10">
        <v>5.5E-2</v>
      </c>
      <c r="C11" s="10">
        <v>1.1000000000000001</v>
      </c>
      <c r="D11" s="10">
        <v>1.5</v>
      </c>
    </row>
    <row r="12" spans="1:4" ht="15" customHeight="1">
      <c r="A12" s="9" t="s">
        <v>162</v>
      </c>
      <c r="B12" s="10">
        <v>1.6</v>
      </c>
      <c r="C12" s="10">
        <v>35</v>
      </c>
      <c r="D12" s="10">
        <v>45</v>
      </c>
    </row>
    <row r="13" spans="1:4" ht="15" customHeight="1">
      <c r="A13" s="9" t="s">
        <v>17</v>
      </c>
      <c r="B13" s="10">
        <v>0.27</v>
      </c>
      <c r="C13" s="10">
        <v>5.9</v>
      </c>
      <c r="D13" s="10">
        <v>7.6</v>
      </c>
    </row>
    <row r="14" spans="1:4" ht="15" customHeight="1">
      <c r="A14" s="9" t="s">
        <v>18</v>
      </c>
      <c r="B14" s="10">
        <v>6.4000000000000001E-2</v>
      </c>
      <c r="C14" s="10">
        <v>1.3</v>
      </c>
      <c r="D14" s="10">
        <v>1.8</v>
      </c>
    </row>
    <row r="15" spans="1:4" ht="15" customHeight="1">
      <c r="A15" s="9" t="s">
        <v>19</v>
      </c>
      <c r="B15" s="10">
        <v>5.1000000000000004E-4</v>
      </c>
      <c r="C15" s="10">
        <v>1.2E-2</v>
      </c>
      <c r="D15" s="10">
        <v>1.4999999999999999E-2</v>
      </c>
    </row>
    <row r="16" spans="1:4" ht="15" customHeight="1">
      <c r="A16" s="9" t="s">
        <v>20</v>
      </c>
      <c r="B16" s="10">
        <v>4.8000000000000001E-4</v>
      </c>
      <c r="C16" s="10">
        <v>1.2E-2</v>
      </c>
      <c r="D16" s="10">
        <v>1.4999999999999999E-2</v>
      </c>
    </row>
    <row r="17" spans="1:4" ht="15" customHeight="1">
      <c r="A17" s="9" t="s">
        <v>21</v>
      </c>
      <c r="B17" s="10">
        <v>2E-3</v>
      </c>
      <c r="C17" s="10">
        <v>0.05</v>
      </c>
      <c r="D17" s="10">
        <v>6.3E-2</v>
      </c>
    </row>
    <row r="18" spans="1:4" ht="15" customHeight="1">
      <c r="A18" s="18" t="s">
        <v>22</v>
      </c>
      <c r="B18" s="13">
        <v>2.2000000000000001E-4</v>
      </c>
      <c r="C18" s="13">
        <v>5.4000000000000003E-3</v>
      </c>
      <c r="D18" s="13">
        <v>6.7999999999999996E-3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CA423-63AF-43BE-AE10-9D4726FDC396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50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1.6999999999999999E-3</v>
      </c>
      <c r="C5" s="10">
        <v>1.0999999999999999E-2</v>
      </c>
      <c r="D5" s="10">
        <v>5.8999999999999997E-2</v>
      </c>
    </row>
    <row r="6" spans="1:4" ht="15" customHeight="1">
      <c r="A6" s="9" t="s">
        <v>5</v>
      </c>
      <c r="B6" s="10">
        <v>3.8E-3</v>
      </c>
      <c r="C6" s="10">
        <v>2.4E-2</v>
      </c>
      <c r="D6" s="10">
        <v>0.14000000000000001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8.4000000000000003E-4</v>
      </c>
      <c r="C8" s="10">
        <v>5.5999999999999999E-3</v>
      </c>
      <c r="D8" s="10">
        <v>2.9000000000000001E-2</v>
      </c>
    </row>
    <row r="9" spans="1:4" ht="15" customHeight="1">
      <c r="A9" s="9" t="s">
        <v>14</v>
      </c>
      <c r="B9" s="10">
        <v>2.0999999999999999E-3</v>
      </c>
      <c r="C9" s="10">
        <v>1.2999999999999999E-2</v>
      </c>
      <c r="D9" s="10">
        <v>7.0999999999999994E-2</v>
      </c>
    </row>
    <row r="10" spans="1:4" ht="15" customHeight="1">
      <c r="A10" s="9" t="s">
        <v>15</v>
      </c>
      <c r="B10" s="10">
        <v>2.5999999999999999E-2</v>
      </c>
      <c r="C10" s="10">
        <v>0.17</v>
      </c>
      <c r="D10" s="10">
        <v>0.9</v>
      </c>
    </row>
    <row r="11" spans="1:4" ht="15" customHeight="1">
      <c r="A11" s="9" t="s">
        <v>16</v>
      </c>
      <c r="B11" s="10">
        <v>3.6999999999999998E-2</v>
      </c>
      <c r="C11" s="10">
        <v>0.24</v>
      </c>
      <c r="D11" s="10">
        <v>1.3</v>
      </c>
    </row>
    <row r="12" spans="1:4" ht="15" customHeight="1">
      <c r="A12" s="9" t="s">
        <v>162</v>
      </c>
      <c r="B12" s="10">
        <v>1.1000000000000001</v>
      </c>
      <c r="C12" s="10">
        <v>7.1</v>
      </c>
      <c r="D12" s="10">
        <v>38</v>
      </c>
    </row>
    <row r="13" spans="1:4" ht="15" customHeight="1">
      <c r="A13" s="9" t="s">
        <v>17</v>
      </c>
      <c r="B13" s="10">
        <v>0.19</v>
      </c>
      <c r="C13" s="10">
        <v>1.2</v>
      </c>
      <c r="D13" s="10">
        <v>6.5</v>
      </c>
    </row>
    <row r="14" spans="1:4" ht="15" customHeight="1">
      <c r="A14" s="9" t="s">
        <v>18</v>
      </c>
      <c r="B14" s="10">
        <v>4.3999999999999997E-2</v>
      </c>
      <c r="C14" s="10">
        <v>0.28000000000000003</v>
      </c>
      <c r="D14" s="10">
        <v>1.5</v>
      </c>
    </row>
    <row r="15" spans="1:4" ht="15" customHeight="1">
      <c r="A15" s="9" t="s">
        <v>19</v>
      </c>
      <c r="B15" s="10">
        <v>4.0000000000000002E-4</v>
      </c>
      <c r="C15" s="10">
        <v>2.7000000000000001E-3</v>
      </c>
      <c r="D15" s="10">
        <v>1.4999999999999999E-2</v>
      </c>
    </row>
    <row r="16" spans="1:4" ht="15" customHeight="1">
      <c r="A16" s="9" t="s">
        <v>20</v>
      </c>
      <c r="B16" s="10">
        <v>3.8999999999999999E-4</v>
      </c>
      <c r="C16" s="10">
        <v>2.5999999999999999E-3</v>
      </c>
      <c r="D16" s="10">
        <v>1.4E-2</v>
      </c>
    </row>
    <row r="17" spans="1:4" ht="15" customHeight="1">
      <c r="A17" s="9" t="s">
        <v>21</v>
      </c>
      <c r="B17" s="10">
        <v>1.6000000000000001E-3</v>
      </c>
      <c r="C17" s="10">
        <v>1.0999999999999999E-2</v>
      </c>
      <c r="D17" s="10">
        <v>5.8999999999999997E-2</v>
      </c>
    </row>
    <row r="18" spans="1:4" ht="15" customHeight="1">
      <c r="A18" s="18" t="s">
        <v>22</v>
      </c>
      <c r="B18" s="13">
        <v>1.7000000000000001E-4</v>
      </c>
      <c r="C18" s="13">
        <v>1.1999999999999999E-3</v>
      </c>
      <c r="D18" s="13">
        <v>6.3E-3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68F10-4E87-4BCE-B58F-FA55D39CA19E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51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1.1999999999999999E-3</v>
      </c>
      <c r="C5" s="10">
        <v>9.9000000000000008E-3</v>
      </c>
      <c r="D5" s="10">
        <v>5.2999999999999999E-2</v>
      </c>
    </row>
    <row r="6" spans="1:4" ht="15" customHeight="1">
      <c r="A6" s="9" t="s">
        <v>5</v>
      </c>
      <c r="B6" s="10">
        <v>2.7000000000000001E-3</v>
      </c>
      <c r="C6" s="10">
        <v>2.3E-2</v>
      </c>
      <c r="D6" s="10">
        <v>0.12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6.4999999999999997E-4</v>
      </c>
      <c r="C8" s="10">
        <v>4.7999999999999996E-3</v>
      </c>
      <c r="D8" s="10">
        <v>2.5999999999999999E-2</v>
      </c>
    </row>
    <row r="9" spans="1:4" ht="15" customHeight="1">
      <c r="A9" s="9" t="s">
        <v>14</v>
      </c>
      <c r="B9" s="10">
        <v>1.5E-3</v>
      </c>
      <c r="C9" s="10">
        <v>1.2E-2</v>
      </c>
      <c r="D9" s="10">
        <v>6.3E-2</v>
      </c>
    </row>
    <row r="10" spans="1:4" ht="15" customHeight="1">
      <c r="A10" s="9" t="s">
        <v>15</v>
      </c>
      <c r="B10" s="10">
        <v>1.9E-2</v>
      </c>
      <c r="C10" s="10">
        <v>0.15</v>
      </c>
      <c r="D10" s="10">
        <v>0.8</v>
      </c>
    </row>
    <row r="11" spans="1:4" ht="15" customHeight="1">
      <c r="A11" s="9" t="s">
        <v>16</v>
      </c>
      <c r="B11" s="10">
        <v>2.8000000000000001E-2</v>
      </c>
      <c r="C11" s="10">
        <v>0.21</v>
      </c>
      <c r="D11" s="10">
        <v>1.1000000000000001</v>
      </c>
    </row>
    <row r="12" spans="1:4" ht="15" customHeight="1">
      <c r="A12" s="9" t="s">
        <v>162</v>
      </c>
      <c r="B12" s="10">
        <v>0.83</v>
      </c>
      <c r="C12" s="10">
        <v>6.5</v>
      </c>
      <c r="D12" s="10">
        <v>34</v>
      </c>
    </row>
    <row r="13" spans="1:4" ht="15" customHeight="1">
      <c r="A13" s="9" t="s">
        <v>17</v>
      </c>
      <c r="B13" s="10">
        <v>0.14000000000000001</v>
      </c>
      <c r="C13" s="10">
        <v>1.1000000000000001</v>
      </c>
      <c r="D13" s="10">
        <v>5.8</v>
      </c>
    </row>
    <row r="14" spans="1:4" ht="15" customHeight="1">
      <c r="A14" s="9" t="s">
        <v>18</v>
      </c>
      <c r="B14" s="10">
        <v>3.2000000000000001E-2</v>
      </c>
      <c r="C14" s="10">
        <v>0.25</v>
      </c>
      <c r="D14" s="10">
        <v>1.3</v>
      </c>
    </row>
    <row r="15" spans="1:4" ht="15" customHeight="1">
      <c r="A15" s="9" t="s">
        <v>19</v>
      </c>
      <c r="B15" s="10">
        <v>2.9E-4</v>
      </c>
      <c r="C15" s="10">
        <v>2.5000000000000001E-3</v>
      </c>
      <c r="D15" s="10">
        <v>1.2999999999999999E-2</v>
      </c>
    </row>
    <row r="16" spans="1:4" ht="15" customHeight="1">
      <c r="A16" s="9" t="s">
        <v>20</v>
      </c>
      <c r="B16" s="10">
        <v>2.7999999999999998E-4</v>
      </c>
      <c r="C16" s="10">
        <v>2.3999999999999998E-3</v>
      </c>
      <c r="D16" s="10">
        <v>1.2999999999999999E-2</v>
      </c>
    </row>
    <row r="17" spans="1:4" ht="15" customHeight="1">
      <c r="A17" s="9" t="s">
        <v>21</v>
      </c>
      <c r="B17" s="10">
        <v>1.1999999999999999E-3</v>
      </c>
      <c r="C17" s="10">
        <v>0.01</v>
      </c>
      <c r="D17" s="10">
        <v>5.7000000000000002E-2</v>
      </c>
    </row>
    <row r="18" spans="1:4" ht="15" customHeight="1">
      <c r="A18" s="18" t="s">
        <v>22</v>
      </c>
      <c r="B18" s="13">
        <v>1.2E-4</v>
      </c>
      <c r="C18" s="13">
        <v>1.1000000000000001E-3</v>
      </c>
      <c r="D18" s="13">
        <v>6.1999999999999998E-3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03D7E-9387-4529-9A1C-6ABE77322109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52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7.6999999999999996E-4</v>
      </c>
      <c r="C5" s="10">
        <v>4.1999999999999997E-3</v>
      </c>
      <c r="D5" s="10">
        <v>1.0999999999999999E-2</v>
      </c>
    </row>
    <row r="6" spans="1:4" ht="15" customHeight="1">
      <c r="A6" s="9" t="s">
        <v>5</v>
      </c>
      <c r="B6" s="10">
        <v>1.8E-3</v>
      </c>
      <c r="C6" s="10">
        <v>9.5999999999999992E-3</v>
      </c>
      <c r="D6" s="10">
        <v>2.4E-2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3.6000000000000002E-4</v>
      </c>
      <c r="C8" s="10">
        <v>2E-3</v>
      </c>
      <c r="D8" s="10">
        <v>4.4000000000000003E-3</v>
      </c>
    </row>
    <row r="9" spans="1:4" ht="15" customHeight="1">
      <c r="A9" s="9" t="s">
        <v>14</v>
      </c>
      <c r="B9" s="10">
        <v>9.5E-4</v>
      </c>
      <c r="C9" s="10">
        <v>5.1000000000000004E-3</v>
      </c>
      <c r="D9" s="10">
        <v>1.2E-2</v>
      </c>
    </row>
    <row r="10" spans="1:4" ht="15" customHeight="1">
      <c r="A10" s="9" t="s">
        <v>15</v>
      </c>
      <c r="B10" s="10">
        <v>1.2E-2</v>
      </c>
      <c r="C10" s="10">
        <v>6.5000000000000002E-2</v>
      </c>
      <c r="D10" s="10">
        <v>0.16</v>
      </c>
    </row>
    <row r="11" spans="1:4" ht="15" customHeight="1">
      <c r="A11" s="9" t="s">
        <v>16</v>
      </c>
      <c r="B11" s="10">
        <v>1.7000000000000001E-2</v>
      </c>
      <c r="C11" s="10">
        <v>9.1999999999999998E-2</v>
      </c>
      <c r="D11" s="10">
        <v>0.22</v>
      </c>
    </row>
    <row r="12" spans="1:4" ht="15" customHeight="1">
      <c r="A12" s="9" t="s">
        <v>162</v>
      </c>
      <c r="B12" s="10">
        <v>0.52</v>
      </c>
      <c r="C12" s="10">
        <v>2.8</v>
      </c>
      <c r="D12" s="10">
        <v>6.7</v>
      </c>
    </row>
    <row r="13" spans="1:4" ht="15" customHeight="1">
      <c r="A13" s="9" t="s">
        <v>17</v>
      </c>
      <c r="B13" s="10">
        <v>8.7999999999999995E-2</v>
      </c>
      <c r="C13" s="10">
        <v>0.47</v>
      </c>
      <c r="D13" s="10">
        <v>1.1000000000000001</v>
      </c>
    </row>
    <row r="14" spans="1:4" ht="15" customHeight="1">
      <c r="A14" s="9" t="s">
        <v>18</v>
      </c>
      <c r="B14" s="10">
        <v>0.02</v>
      </c>
      <c r="C14" s="10">
        <v>0.11</v>
      </c>
      <c r="D14" s="10">
        <v>0.26</v>
      </c>
    </row>
    <row r="15" spans="1:4" ht="15" customHeight="1">
      <c r="A15" s="9" t="s">
        <v>19</v>
      </c>
      <c r="B15" s="10">
        <v>1.7000000000000001E-4</v>
      </c>
      <c r="C15" s="10">
        <v>9.8999999999999999E-4</v>
      </c>
      <c r="D15" s="10">
        <v>2.3999999999999998E-3</v>
      </c>
    </row>
    <row r="16" spans="1:4" ht="15" customHeight="1">
      <c r="A16" s="9" t="s">
        <v>20</v>
      </c>
      <c r="B16" s="10">
        <v>1.6000000000000001E-4</v>
      </c>
      <c r="C16" s="10">
        <v>9.5E-4</v>
      </c>
      <c r="D16" s="10">
        <v>2.3E-3</v>
      </c>
    </row>
    <row r="17" spans="1:4" ht="15" customHeight="1">
      <c r="A17" s="9" t="s">
        <v>21</v>
      </c>
      <c r="B17" s="10">
        <v>7.1000000000000002E-4</v>
      </c>
      <c r="C17" s="10">
        <v>4.1000000000000003E-3</v>
      </c>
      <c r="D17" s="10">
        <v>0.01</v>
      </c>
    </row>
    <row r="18" spans="1:4" ht="15" customHeight="1">
      <c r="A18" s="18" t="s">
        <v>22</v>
      </c>
      <c r="B18" s="13">
        <v>7.6000000000000004E-5</v>
      </c>
      <c r="C18" s="13">
        <v>4.4000000000000002E-4</v>
      </c>
      <c r="D18" s="13">
        <v>1.1000000000000001E-3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8E921-76AE-442F-BA84-627DDA229032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53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5.5999999999999995E-4</v>
      </c>
      <c r="C5" s="10">
        <v>5.5999999999999999E-3</v>
      </c>
      <c r="D5" s="10">
        <v>3.5000000000000003E-2</v>
      </c>
    </row>
    <row r="6" spans="1:4" ht="15" customHeight="1">
      <c r="A6" s="9" t="s">
        <v>5</v>
      </c>
      <c r="B6" s="10">
        <v>1.2999999999999999E-3</v>
      </c>
      <c r="C6" s="10">
        <v>1.2999999999999999E-2</v>
      </c>
      <c r="D6" s="10">
        <v>0.08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2.3000000000000001E-4</v>
      </c>
      <c r="C8" s="10">
        <v>2.5000000000000001E-3</v>
      </c>
      <c r="D8" s="10">
        <v>1.6E-2</v>
      </c>
    </row>
    <row r="9" spans="1:4" ht="15" customHeight="1">
      <c r="A9" s="9" t="s">
        <v>14</v>
      </c>
      <c r="B9" s="10">
        <v>5.9999999999999995E-4</v>
      </c>
      <c r="C9" s="10">
        <v>6.4000000000000003E-3</v>
      </c>
      <c r="D9" s="10">
        <v>0.04</v>
      </c>
    </row>
    <row r="10" spans="1:4" ht="15" customHeight="1">
      <c r="A10" s="9" t="s">
        <v>15</v>
      </c>
      <c r="B10" s="10">
        <v>7.7000000000000002E-3</v>
      </c>
      <c r="C10" s="10">
        <v>8.1000000000000003E-2</v>
      </c>
      <c r="D10" s="10">
        <v>0.51</v>
      </c>
    </row>
    <row r="11" spans="1:4" ht="15" customHeight="1">
      <c r="A11" s="9" t="s">
        <v>16</v>
      </c>
      <c r="B11" s="10">
        <v>1.0999999999999999E-2</v>
      </c>
      <c r="C11" s="10">
        <v>0.12</v>
      </c>
      <c r="D11" s="10">
        <v>0.73</v>
      </c>
    </row>
    <row r="12" spans="1:4" ht="15" customHeight="1">
      <c r="A12" s="9" t="s">
        <v>162</v>
      </c>
      <c r="B12" s="10">
        <v>0.34</v>
      </c>
      <c r="C12" s="10">
        <v>3.5</v>
      </c>
      <c r="D12" s="10">
        <v>22</v>
      </c>
    </row>
    <row r="13" spans="1:4" ht="15" customHeight="1">
      <c r="A13" s="9" t="s">
        <v>17</v>
      </c>
      <c r="B13" s="10">
        <v>5.8000000000000003E-2</v>
      </c>
      <c r="C13" s="10">
        <v>0.59</v>
      </c>
      <c r="D13" s="10">
        <v>3.7</v>
      </c>
    </row>
    <row r="14" spans="1:4" ht="15" customHeight="1">
      <c r="A14" s="9" t="s">
        <v>18</v>
      </c>
      <c r="B14" s="10">
        <v>1.2999999999999999E-2</v>
      </c>
      <c r="C14" s="10">
        <v>0.14000000000000001</v>
      </c>
      <c r="D14" s="10">
        <v>0.86</v>
      </c>
    </row>
    <row r="15" spans="1:4" ht="15" customHeight="1">
      <c r="A15" s="9" t="s">
        <v>19</v>
      </c>
      <c r="B15" s="10">
        <v>1.2999999999999999E-4</v>
      </c>
      <c r="C15" s="10">
        <v>1.4E-3</v>
      </c>
      <c r="D15" s="10">
        <v>8.6E-3</v>
      </c>
    </row>
    <row r="16" spans="1:4" ht="15" customHeight="1">
      <c r="A16" s="9" t="s">
        <v>20</v>
      </c>
      <c r="B16" s="10">
        <v>1.2E-4</v>
      </c>
      <c r="C16" s="10">
        <v>1.4E-3</v>
      </c>
      <c r="D16" s="10">
        <v>8.5000000000000006E-3</v>
      </c>
    </row>
    <row r="17" spans="1:4" ht="15" customHeight="1">
      <c r="A17" s="9" t="s">
        <v>21</v>
      </c>
      <c r="B17" s="10">
        <v>5.2999999999999998E-4</v>
      </c>
      <c r="C17" s="10">
        <v>5.8999999999999999E-3</v>
      </c>
      <c r="D17" s="10">
        <v>3.6999999999999998E-2</v>
      </c>
    </row>
    <row r="18" spans="1:4" ht="15" customHeight="1">
      <c r="A18" s="18" t="s">
        <v>22</v>
      </c>
      <c r="B18" s="13">
        <v>5.8E-5</v>
      </c>
      <c r="C18" s="13">
        <v>6.3000000000000003E-4</v>
      </c>
      <c r="D18" s="13">
        <v>4.0000000000000001E-3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B2C81-7A2F-492C-8781-77F4BE3C2215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54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1.6000000000000001E-3</v>
      </c>
      <c r="C5" s="10">
        <v>1.2E-2</v>
      </c>
      <c r="D5" s="10">
        <v>4.4999999999999998E-2</v>
      </c>
    </row>
    <row r="6" spans="1:4" ht="15" customHeight="1">
      <c r="A6" s="9" t="s">
        <v>5</v>
      </c>
      <c r="B6" s="10">
        <v>3.7000000000000002E-3</v>
      </c>
      <c r="C6" s="10">
        <v>2.8000000000000001E-2</v>
      </c>
      <c r="D6" s="10">
        <v>0.1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8.7000000000000001E-4</v>
      </c>
      <c r="C8" s="10">
        <v>6.1999999999999998E-3</v>
      </c>
      <c r="D8" s="10">
        <v>2.3E-2</v>
      </c>
    </row>
    <row r="9" spans="1:4" ht="15" customHeight="1">
      <c r="A9" s="9" t="s">
        <v>14</v>
      </c>
      <c r="B9" s="10">
        <v>2.3E-3</v>
      </c>
      <c r="C9" s="10">
        <v>1.7000000000000001E-2</v>
      </c>
      <c r="D9" s="10">
        <v>6.0999999999999999E-2</v>
      </c>
    </row>
    <row r="10" spans="1:4" ht="15" customHeight="1">
      <c r="A10" s="9" t="s">
        <v>15</v>
      </c>
      <c r="B10" s="10">
        <v>2.9000000000000001E-2</v>
      </c>
      <c r="C10" s="10">
        <v>0.21</v>
      </c>
      <c r="D10" s="10">
        <v>0.78</v>
      </c>
    </row>
    <row r="11" spans="1:4" ht="15" customHeight="1">
      <c r="A11" s="9" t="s">
        <v>16</v>
      </c>
      <c r="B11" s="10">
        <v>4.2000000000000003E-2</v>
      </c>
      <c r="C11" s="10">
        <v>0.3</v>
      </c>
      <c r="D11" s="10">
        <v>1.1000000000000001</v>
      </c>
    </row>
    <row r="12" spans="1:4" ht="15" customHeight="1">
      <c r="A12" s="9" t="s">
        <v>162</v>
      </c>
      <c r="B12" s="10">
        <v>1.2</v>
      </c>
      <c r="C12" s="10">
        <v>9.3000000000000007</v>
      </c>
      <c r="D12" s="10">
        <v>34</v>
      </c>
    </row>
    <row r="13" spans="1:4" ht="15" customHeight="1">
      <c r="A13" s="9" t="s">
        <v>17</v>
      </c>
      <c r="B13" s="10">
        <v>0.21</v>
      </c>
      <c r="C13" s="10">
        <v>1.6</v>
      </c>
      <c r="D13" s="10">
        <v>5.8</v>
      </c>
    </row>
    <row r="14" spans="1:4" ht="15" customHeight="1">
      <c r="A14" s="9" t="s">
        <v>18</v>
      </c>
      <c r="B14" s="10">
        <v>4.9000000000000002E-2</v>
      </c>
      <c r="C14" s="10">
        <v>0.35</v>
      </c>
      <c r="D14" s="10">
        <v>1.3</v>
      </c>
    </row>
    <row r="15" spans="1:4" ht="15" customHeight="1">
      <c r="A15" s="9" t="s">
        <v>19</v>
      </c>
      <c r="B15" s="10">
        <v>3.8000000000000002E-4</v>
      </c>
      <c r="C15" s="10">
        <v>2.8E-3</v>
      </c>
      <c r="D15" s="10">
        <v>0.01</v>
      </c>
    </row>
    <row r="16" spans="1:4" ht="15" customHeight="1">
      <c r="A16" s="9" t="s">
        <v>20</v>
      </c>
      <c r="B16" s="10">
        <v>3.5E-4</v>
      </c>
      <c r="C16" s="10">
        <v>2.5999999999999999E-3</v>
      </c>
      <c r="D16" s="10">
        <v>9.7000000000000003E-3</v>
      </c>
    </row>
    <row r="17" spans="1:4" ht="15" customHeight="1">
      <c r="A17" s="9" t="s">
        <v>21</v>
      </c>
      <c r="B17" s="10">
        <v>1.6000000000000001E-3</v>
      </c>
      <c r="C17" s="10">
        <v>1.2E-2</v>
      </c>
      <c r="D17" s="10">
        <v>4.2999999999999997E-2</v>
      </c>
    </row>
    <row r="18" spans="1:4" ht="15" customHeight="1">
      <c r="A18" s="18" t="s">
        <v>22</v>
      </c>
      <c r="B18" s="13">
        <v>1.7000000000000001E-4</v>
      </c>
      <c r="C18" s="13">
        <v>1.1999999999999999E-3</v>
      </c>
      <c r="D18" s="13">
        <v>4.5999999999999999E-3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35B9B-737E-4036-9A34-00BB9A711582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55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9.5E-4</v>
      </c>
      <c r="C5" s="10">
        <v>6.0000000000000001E-3</v>
      </c>
      <c r="D5" s="10">
        <v>0.04</v>
      </c>
    </row>
    <row r="6" spans="1:4" ht="15" customHeight="1">
      <c r="A6" s="9" t="s">
        <v>5</v>
      </c>
      <c r="B6" s="10">
        <v>2.2000000000000001E-3</v>
      </c>
      <c r="C6" s="10">
        <v>1.4E-2</v>
      </c>
      <c r="D6" s="10">
        <v>0.09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5.2999999999999998E-4</v>
      </c>
      <c r="C8" s="10">
        <v>3.5000000000000001E-3</v>
      </c>
      <c r="D8" s="10">
        <v>2.3E-2</v>
      </c>
    </row>
    <row r="9" spans="1:4" ht="15" customHeight="1">
      <c r="A9" s="9" t="s">
        <v>14</v>
      </c>
      <c r="B9" s="10">
        <v>1.4E-3</v>
      </c>
      <c r="C9" s="10">
        <v>8.0000000000000002E-3</v>
      </c>
      <c r="D9" s="10">
        <v>5.3999999999999999E-2</v>
      </c>
    </row>
    <row r="10" spans="1:4" ht="15" customHeight="1">
      <c r="A10" s="9" t="s">
        <v>15</v>
      </c>
      <c r="B10" s="10">
        <v>1.7000000000000001E-2</v>
      </c>
      <c r="C10" s="10">
        <v>0.1</v>
      </c>
      <c r="D10" s="10">
        <v>0.7</v>
      </c>
    </row>
    <row r="11" spans="1:4" ht="15" customHeight="1">
      <c r="A11" s="9" t="s">
        <v>16</v>
      </c>
      <c r="B11" s="10">
        <v>2.5000000000000001E-2</v>
      </c>
      <c r="C11" s="10">
        <v>0.15</v>
      </c>
      <c r="D11" s="10">
        <v>1</v>
      </c>
    </row>
    <row r="12" spans="1:4" ht="15" customHeight="1">
      <c r="A12" s="9" t="s">
        <v>162</v>
      </c>
      <c r="B12" s="10">
        <v>0.73</v>
      </c>
      <c r="C12" s="10">
        <v>4.5</v>
      </c>
      <c r="D12" s="10">
        <v>30</v>
      </c>
    </row>
    <row r="13" spans="1:4" ht="15" customHeight="1">
      <c r="A13" s="9" t="s">
        <v>17</v>
      </c>
      <c r="B13" s="10">
        <v>0.12</v>
      </c>
      <c r="C13" s="10">
        <v>0.76</v>
      </c>
      <c r="D13" s="10">
        <v>5.2</v>
      </c>
    </row>
    <row r="14" spans="1:4" ht="15" customHeight="1">
      <c r="A14" s="9" t="s">
        <v>18</v>
      </c>
      <c r="B14" s="10">
        <v>2.9000000000000001E-2</v>
      </c>
      <c r="C14" s="10">
        <v>0.17</v>
      </c>
      <c r="D14" s="10">
        <v>1.2</v>
      </c>
    </row>
    <row r="15" spans="1:4" ht="15" customHeight="1">
      <c r="A15" s="9" t="s">
        <v>19</v>
      </c>
      <c r="B15" s="10">
        <v>2.3000000000000001E-4</v>
      </c>
      <c r="C15" s="10">
        <v>1.5E-3</v>
      </c>
      <c r="D15" s="10">
        <v>9.7999999999999997E-3</v>
      </c>
    </row>
    <row r="16" spans="1:4" ht="15" customHeight="1">
      <c r="A16" s="9" t="s">
        <v>20</v>
      </c>
      <c r="B16" s="10">
        <v>2.2000000000000001E-4</v>
      </c>
      <c r="C16" s="10">
        <v>1.5E-3</v>
      </c>
      <c r="D16" s="10">
        <v>9.4000000000000004E-3</v>
      </c>
    </row>
    <row r="17" spans="1:4" ht="15" customHeight="1">
      <c r="A17" s="9" t="s">
        <v>21</v>
      </c>
      <c r="B17" s="10">
        <v>9.2000000000000003E-4</v>
      </c>
      <c r="C17" s="10">
        <v>6.0000000000000001E-3</v>
      </c>
      <c r="D17" s="10">
        <v>3.9E-2</v>
      </c>
    </row>
    <row r="18" spans="1:4" ht="15" customHeight="1">
      <c r="A18" s="18" t="s">
        <v>22</v>
      </c>
      <c r="B18" s="13">
        <v>9.8999999999999994E-5</v>
      </c>
      <c r="C18" s="13">
        <v>6.4999999999999997E-4</v>
      </c>
      <c r="D18" s="13">
        <v>4.1999999999999997E-3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D25BF-DED2-4181-8117-A6AB59B5AD20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56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7.7999999999999999E-4</v>
      </c>
      <c r="C5" s="10">
        <v>5.0000000000000001E-3</v>
      </c>
      <c r="D5" s="10">
        <v>3.3000000000000002E-2</v>
      </c>
    </row>
    <row r="6" spans="1:4" ht="15" customHeight="1">
      <c r="A6" s="9" t="s">
        <v>5</v>
      </c>
      <c r="B6" s="10">
        <v>1.8E-3</v>
      </c>
      <c r="C6" s="10">
        <v>1.0999999999999999E-2</v>
      </c>
      <c r="D6" s="10">
        <v>7.3999999999999996E-2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4.0999999999999999E-4</v>
      </c>
      <c r="C8" s="10">
        <v>2.7000000000000001E-3</v>
      </c>
      <c r="D8" s="10">
        <v>1.7000000000000001E-2</v>
      </c>
    </row>
    <row r="9" spans="1:4" ht="15" customHeight="1">
      <c r="A9" s="9" t="s">
        <v>14</v>
      </c>
      <c r="B9" s="10">
        <v>1.1000000000000001E-3</v>
      </c>
      <c r="C9" s="10">
        <v>6.4000000000000003E-3</v>
      </c>
      <c r="D9" s="10">
        <v>4.3999999999999997E-2</v>
      </c>
    </row>
    <row r="10" spans="1:4" ht="15" customHeight="1">
      <c r="A10" s="9" t="s">
        <v>15</v>
      </c>
      <c r="B10" s="10">
        <v>1.4E-2</v>
      </c>
      <c r="C10" s="10">
        <v>8.2000000000000003E-2</v>
      </c>
      <c r="D10" s="10">
        <v>0.56000000000000005</v>
      </c>
    </row>
    <row r="11" spans="1:4" ht="15" customHeight="1">
      <c r="A11" s="9" t="s">
        <v>16</v>
      </c>
      <c r="B11" s="10">
        <v>0.02</v>
      </c>
      <c r="C11" s="10">
        <v>0.12</v>
      </c>
      <c r="D11" s="10">
        <v>0.81</v>
      </c>
    </row>
    <row r="12" spans="1:4" ht="15" customHeight="1">
      <c r="A12" s="9" t="s">
        <v>162</v>
      </c>
      <c r="B12" s="10">
        <v>0.56999999999999995</v>
      </c>
      <c r="C12" s="10">
        <v>3.5</v>
      </c>
      <c r="D12" s="10">
        <v>24</v>
      </c>
    </row>
    <row r="13" spans="1:4" ht="15" customHeight="1">
      <c r="A13" s="9" t="s">
        <v>17</v>
      </c>
      <c r="B13" s="10">
        <v>9.7000000000000003E-2</v>
      </c>
      <c r="C13" s="10">
        <v>0.59</v>
      </c>
      <c r="D13" s="10">
        <v>4.0999999999999996</v>
      </c>
    </row>
    <row r="14" spans="1:4" ht="15" customHeight="1">
      <c r="A14" s="9" t="s">
        <v>18</v>
      </c>
      <c r="B14" s="10">
        <v>2.3E-2</v>
      </c>
      <c r="C14" s="10">
        <v>0.14000000000000001</v>
      </c>
      <c r="D14" s="10">
        <v>0.94</v>
      </c>
    </row>
    <row r="15" spans="1:4" ht="15" customHeight="1">
      <c r="A15" s="9" t="s">
        <v>19</v>
      </c>
      <c r="B15" s="10">
        <v>1.9000000000000001E-4</v>
      </c>
      <c r="C15" s="10">
        <v>1.2999999999999999E-3</v>
      </c>
      <c r="D15" s="10">
        <v>8.2000000000000007E-3</v>
      </c>
    </row>
    <row r="16" spans="1:4" ht="15" customHeight="1">
      <c r="A16" s="9" t="s">
        <v>20</v>
      </c>
      <c r="B16" s="10">
        <v>1.8000000000000001E-4</v>
      </c>
      <c r="C16" s="10">
        <v>1.1999999999999999E-3</v>
      </c>
      <c r="D16" s="10">
        <v>7.9000000000000008E-3</v>
      </c>
    </row>
    <row r="17" spans="1:4" ht="15" customHeight="1">
      <c r="A17" s="9" t="s">
        <v>21</v>
      </c>
      <c r="B17" s="10">
        <v>7.5000000000000002E-4</v>
      </c>
      <c r="C17" s="10">
        <v>5.1000000000000004E-3</v>
      </c>
      <c r="D17" s="10">
        <v>3.3000000000000002E-2</v>
      </c>
    </row>
    <row r="18" spans="1:4" ht="15" customHeight="1">
      <c r="A18" s="18" t="s">
        <v>22</v>
      </c>
      <c r="B18" s="13">
        <v>8.1000000000000004E-5</v>
      </c>
      <c r="C18" s="13">
        <v>5.5000000000000003E-4</v>
      </c>
      <c r="D18" s="13">
        <v>3.5999999999999999E-3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DEBE1-2766-4145-9CAC-0BB5BF083376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57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8.5999999999999998E-4</v>
      </c>
      <c r="C5" s="10">
        <v>0.01</v>
      </c>
      <c r="D5" s="10">
        <v>2.9000000000000001E-2</v>
      </c>
    </row>
    <row r="6" spans="1:4" ht="15" customHeight="1">
      <c r="A6" s="9" t="s">
        <v>5</v>
      </c>
      <c r="B6" s="10">
        <v>2E-3</v>
      </c>
      <c r="C6" s="10">
        <v>2.3E-2</v>
      </c>
      <c r="D6" s="10">
        <v>6.7000000000000004E-2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4.4999999999999999E-4</v>
      </c>
      <c r="C8" s="10">
        <v>5.4000000000000003E-3</v>
      </c>
      <c r="D8" s="10">
        <v>1.6E-2</v>
      </c>
    </row>
    <row r="9" spans="1:4" ht="15" customHeight="1">
      <c r="A9" s="9" t="s">
        <v>14</v>
      </c>
      <c r="B9" s="10">
        <v>1.1999999999999999E-3</v>
      </c>
      <c r="C9" s="10">
        <v>1.7999999999999999E-2</v>
      </c>
      <c r="D9" s="10">
        <v>4.1000000000000002E-2</v>
      </c>
    </row>
    <row r="10" spans="1:4" ht="15" customHeight="1">
      <c r="A10" s="9" t="s">
        <v>15</v>
      </c>
      <c r="B10" s="10">
        <v>1.6E-2</v>
      </c>
      <c r="C10" s="10">
        <v>0.22</v>
      </c>
      <c r="D10" s="10">
        <v>0.52</v>
      </c>
    </row>
    <row r="11" spans="1:4" ht="15" customHeight="1">
      <c r="A11" s="9" t="s">
        <v>16</v>
      </c>
      <c r="B11" s="10">
        <v>2.1999999999999999E-2</v>
      </c>
      <c r="C11" s="10">
        <v>0.32</v>
      </c>
      <c r="D11" s="10">
        <v>0.75</v>
      </c>
    </row>
    <row r="12" spans="1:4" ht="15" customHeight="1">
      <c r="A12" s="9" t="s">
        <v>162</v>
      </c>
      <c r="B12" s="10">
        <v>0.67</v>
      </c>
      <c r="C12" s="10">
        <v>9.8000000000000007</v>
      </c>
      <c r="D12" s="10">
        <v>23</v>
      </c>
    </row>
    <row r="13" spans="1:4" ht="15" customHeight="1">
      <c r="A13" s="9" t="s">
        <v>17</v>
      </c>
      <c r="B13" s="10">
        <v>0.11</v>
      </c>
      <c r="C13" s="10">
        <v>1.7</v>
      </c>
      <c r="D13" s="10">
        <v>3.9</v>
      </c>
    </row>
    <row r="14" spans="1:4" ht="15" customHeight="1">
      <c r="A14" s="9" t="s">
        <v>18</v>
      </c>
      <c r="B14" s="10">
        <v>2.5999999999999999E-2</v>
      </c>
      <c r="C14" s="10">
        <v>0.37</v>
      </c>
      <c r="D14" s="10">
        <v>0.88</v>
      </c>
    </row>
    <row r="15" spans="1:4" ht="15" customHeight="1">
      <c r="A15" s="9" t="s">
        <v>19</v>
      </c>
      <c r="B15" s="10">
        <v>2.1000000000000001E-4</v>
      </c>
      <c r="C15" s="10">
        <v>2.7000000000000001E-3</v>
      </c>
      <c r="D15" s="10">
        <v>7.3000000000000001E-3</v>
      </c>
    </row>
    <row r="16" spans="1:4" ht="15" customHeight="1">
      <c r="A16" s="9" t="s">
        <v>20</v>
      </c>
      <c r="B16" s="10">
        <v>2.0000000000000001E-4</v>
      </c>
      <c r="C16" s="10">
        <v>2.5000000000000001E-3</v>
      </c>
      <c r="D16" s="10">
        <v>7.0000000000000001E-3</v>
      </c>
    </row>
    <row r="17" spans="1:4" ht="15" customHeight="1">
      <c r="A17" s="9" t="s">
        <v>21</v>
      </c>
      <c r="B17" s="10">
        <v>8.5999999999999998E-4</v>
      </c>
      <c r="C17" s="10">
        <v>0.01</v>
      </c>
      <c r="D17" s="10">
        <v>2.9000000000000001E-2</v>
      </c>
    </row>
    <row r="18" spans="1:4" ht="15" customHeight="1">
      <c r="A18" s="18" t="s">
        <v>22</v>
      </c>
      <c r="B18" s="13">
        <v>9.2E-5</v>
      </c>
      <c r="C18" s="13">
        <v>1.1000000000000001E-3</v>
      </c>
      <c r="D18" s="13">
        <v>3.0999999999999999E-3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6CD5F-0113-4E0F-8D49-FD80D66ECCBB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58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8.1999999999999998E-4</v>
      </c>
      <c r="C5" s="10">
        <v>5.4000000000000003E-3</v>
      </c>
      <c r="D5" s="10">
        <v>3.7999999999999999E-2</v>
      </c>
    </row>
    <row r="6" spans="1:4" ht="15" customHeight="1">
      <c r="A6" s="9" t="s">
        <v>5</v>
      </c>
      <c r="B6" s="10">
        <v>1.9E-3</v>
      </c>
      <c r="C6" s="10">
        <v>1.2E-2</v>
      </c>
      <c r="D6" s="10">
        <v>8.5999999999999993E-2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4.4999999999999999E-4</v>
      </c>
      <c r="C8" s="10">
        <v>3.0000000000000001E-3</v>
      </c>
      <c r="D8" s="10">
        <v>2.3E-2</v>
      </c>
    </row>
    <row r="9" spans="1:4" ht="15" customHeight="1">
      <c r="A9" s="9" t="s">
        <v>14</v>
      </c>
      <c r="B9" s="10">
        <v>1.1999999999999999E-3</v>
      </c>
      <c r="C9" s="10">
        <v>8.8000000000000005E-3</v>
      </c>
      <c r="D9" s="10">
        <v>5.3999999999999999E-2</v>
      </c>
    </row>
    <row r="10" spans="1:4" ht="15" customHeight="1">
      <c r="A10" s="9" t="s">
        <v>15</v>
      </c>
      <c r="B10" s="10">
        <v>1.6E-2</v>
      </c>
      <c r="C10" s="10">
        <v>0.11</v>
      </c>
      <c r="D10" s="10">
        <v>0.69</v>
      </c>
    </row>
    <row r="11" spans="1:4" ht="15" customHeight="1">
      <c r="A11" s="9" t="s">
        <v>16</v>
      </c>
      <c r="B11" s="10">
        <v>2.1999999999999999E-2</v>
      </c>
      <c r="C11" s="10">
        <v>0.16</v>
      </c>
      <c r="D11" s="10">
        <v>0.98</v>
      </c>
    </row>
    <row r="12" spans="1:4" ht="15" customHeight="1">
      <c r="A12" s="9" t="s">
        <v>162</v>
      </c>
      <c r="B12" s="10">
        <v>0.66</v>
      </c>
      <c r="C12" s="10">
        <v>4.5</v>
      </c>
      <c r="D12" s="10">
        <v>30</v>
      </c>
    </row>
    <row r="13" spans="1:4" ht="15" customHeight="1">
      <c r="A13" s="9" t="s">
        <v>17</v>
      </c>
      <c r="B13" s="10">
        <v>0.11</v>
      </c>
      <c r="C13" s="10">
        <v>0.76</v>
      </c>
      <c r="D13" s="10">
        <v>5.0999999999999996</v>
      </c>
    </row>
    <row r="14" spans="1:4" ht="15" customHeight="1">
      <c r="A14" s="9" t="s">
        <v>18</v>
      </c>
      <c r="B14" s="10">
        <v>2.5999999999999999E-2</v>
      </c>
      <c r="C14" s="10">
        <v>0.19</v>
      </c>
      <c r="D14" s="10">
        <v>1.2</v>
      </c>
    </row>
    <row r="15" spans="1:4" ht="15" customHeight="1">
      <c r="A15" s="9" t="s">
        <v>19</v>
      </c>
      <c r="B15" s="10">
        <v>2.0000000000000001E-4</v>
      </c>
      <c r="C15" s="10">
        <v>1.1999999999999999E-3</v>
      </c>
      <c r="D15" s="10">
        <v>9.5999999999999992E-3</v>
      </c>
    </row>
    <row r="16" spans="1:4" ht="15" customHeight="1">
      <c r="A16" s="9" t="s">
        <v>20</v>
      </c>
      <c r="B16" s="10">
        <v>1.9000000000000001E-4</v>
      </c>
      <c r="C16" s="10">
        <v>1.1000000000000001E-3</v>
      </c>
      <c r="D16" s="10">
        <v>8.9999999999999993E-3</v>
      </c>
    </row>
    <row r="17" spans="1:4" ht="15" customHeight="1">
      <c r="A17" s="9" t="s">
        <v>21</v>
      </c>
      <c r="B17" s="10">
        <v>8.1999999999999998E-4</v>
      </c>
      <c r="C17" s="10">
        <v>5.0000000000000001E-3</v>
      </c>
      <c r="D17" s="10">
        <v>3.7999999999999999E-2</v>
      </c>
    </row>
    <row r="18" spans="1:4" ht="15" customHeight="1">
      <c r="A18" s="18" t="s">
        <v>22</v>
      </c>
      <c r="B18" s="13">
        <v>8.7999999999999998E-5</v>
      </c>
      <c r="C18" s="13">
        <v>5.2999999999999998E-4</v>
      </c>
      <c r="D18" s="13">
        <v>4.1000000000000003E-3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EF65B-758F-426C-8EB1-28F6D7750742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59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9.2000000000000003E-4</v>
      </c>
      <c r="C5" s="10">
        <v>2.3999999999999998E-3</v>
      </c>
      <c r="D5" s="10">
        <v>4.3999999999999997E-2</v>
      </c>
    </row>
    <row r="6" spans="1:4" ht="15" customHeight="1">
      <c r="A6" s="9" t="s">
        <v>5</v>
      </c>
      <c r="B6" s="10">
        <v>2.0999999999999999E-3</v>
      </c>
      <c r="C6" s="10">
        <v>5.4999999999999997E-3</v>
      </c>
      <c r="D6" s="10">
        <v>0.1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5.0000000000000001E-4</v>
      </c>
      <c r="C8" s="10">
        <v>1.2999999999999999E-3</v>
      </c>
      <c r="D8" s="10">
        <v>2.5999999999999999E-2</v>
      </c>
    </row>
    <row r="9" spans="1:4" ht="15" customHeight="1">
      <c r="A9" s="9" t="s">
        <v>14</v>
      </c>
      <c r="B9" s="10">
        <v>1.2999999999999999E-3</v>
      </c>
      <c r="C9" s="10">
        <v>3.8999999999999998E-3</v>
      </c>
      <c r="D9" s="10">
        <v>6.4000000000000001E-2</v>
      </c>
    </row>
    <row r="10" spans="1:4" ht="15" customHeight="1">
      <c r="A10" s="9" t="s">
        <v>15</v>
      </c>
      <c r="B10" s="10">
        <v>1.6E-2</v>
      </c>
      <c r="C10" s="10">
        <v>4.9000000000000002E-2</v>
      </c>
      <c r="D10" s="10">
        <v>0.82</v>
      </c>
    </row>
    <row r="11" spans="1:4" ht="15" customHeight="1">
      <c r="A11" s="9" t="s">
        <v>16</v>
      </c>
      <c r="B11" s="10">
        <v>2.4E-2</v>
      </c>
      <c r="C11" s="10">
        <v>7.0000000000000007E-2</v>
      </c>
      <c r="D11" s="10">
        <v>1.2</v>
      </c>
    </row>
    <row r="12" spans="1:4" ht="15" customHeight="1">
      <c r="A12" s="9" t="s">
        <v>162</v>
      </c>
      <c r="B12" s="10">
        <v>0.7</v>
      </c>
      <c r="C12" s="10">
        <v>2</v>
      </c>
      <c r="D12" s="10">
        <v>36</v>
      </c>
    </row>
    <row r="13" spans="1:4" ht="15" customHeight="1">
      <c r="A13" s="9" t="s">
        <v>17</v>
      </c>
      <c r="B13" s="10">
        <v>0.12</v>
      </c>
      <c r="C13" s="10">
        <v>0.34</v>
      </c>
      <c r="D13" s="10">
        <v>6.1</v>
      </c>
    </row>
    <row r="14" spans="1:4" ht="15" customHeight="1">
      <c r="A14" s="9" t="s">
        <v>18</v>
      </c>
      <c r="B14" s="10">
        <v>2.8000000000000001E-2</v>
      </c>
      <c r="C14" s="10">
        <v>8.2000000000000003E-2</v>
      </c>
      <c r="D14" s="10">
        <v>1.4</v>
      </c>
    </row>
    <row r="15" spans="1:4" ht="15" customHeight="1">
      <c r="A15" s="9" t="s">
        <v>19</v>
      </c>
      <c r="B15" s="10">
        <v>2.2000000000000001E-4</v>
      </c>
      <c r="C15" s="10">
        <v>5.5000000000000003E-4</v>
      </c>
      <c r="D15" s="10">
        <v>1.0999999999999999E-2</v>
      </c>
    </row>
    <row r="16" spans="1:4" ht="15" customHeight="1">
      <c r="A16" s="9" t="s">
        <v>20</v>
      </c>
      <c r="B16" s="10">
        <v>2.1000000000000001E-4</v>
      </c>
      <c r="C16" s="10">
        <v>5.2999999999999998E-4</v>
      </c>
      <c r="D16" s="10">
        <v>1.0999999999999999E-2</v>
      </c>
    </row>
    <row r="17" spans="1:4" ht="15" customHeight="1">
      <c r="A17" s="9" t="s">
        <v>21</v>
      </c>
      <c r="B17" s="10">
        <v>8.9999999999999998E-4</v>
      </c>
      <c r="C17" s="10">
        <v>2.2000000000000001E-3</v>
      </c>
      <c r="D17" s="10">
        <v>4.4999999999999998E-2</v>
      </c>
    </row>
    <row r="18" spans="1:4" ht="15" customHeight="1">
      <c r="A18" s="18" t="s">
        <v>22</v>
      </c>
      <c r="B18" s="13">
        <v>9.7E-5</v>
      </c>
      <c r="C18" s="13">
        <v>2.4000000000000001E-4</v>
      </c>
      <c r="D18" s="13">
        <v>4.7999999999999996E-3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0557E-9F09-4DD1-BD16-EB71A1E520CF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60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6.6E-4</v>
      </c>
      <c r="C5" s="10">
        <v>4.4999999999999997E-3</v>
      </c>
      <c r="D5" s="10">
        <v>1.6E-2</v>
      </c>
    </row>
    <row r="6" spans="1:4" ht="15" customHeight="1">
      <c r="A6" s="9" t="s">
        <v>5</v>
      </c>
      <c r="B6" s="10">
        <v>1.5E-3</v>
      </c>
      <c r="C6" s="10">
        <v>0.01</v>
      </c>
      <c r="D6" s="10">
        <v>3.6999999999999998E-2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3.2000000000000003E-4</v>
      </c>
      <c r="C8" s="10">
        <v>2.2000000000000001E-3</v>
      </c>
      <c r="D8" s="10">
        <v>9.1000000000000004E-3</v>
      </c>
    </row>
    <row r="9" spans="1:4" ht="15" customHeight="1">
      <c r="A9" s="9" t="s">
        <v>14</v>
      </c>
      <c r="B9" s="10">
        <v>8.4999999999999995E-4</v>
      </c>
      <c r="C9" s="10">
        <v>5.4999999999999997E-3</v>
      </c>
      <c r="D9" s="10">
        <v>2.1000000000000001E-2</v>
      </c>
    </row>
    <row r="10" spans="1:4" ht="15" customHeight="1">
      <c r="A10" s="9" t="s">
        <v>15</v>
      </c>
      <c r="B10" s="10">
        <v>1.0999999999999999E-2</v>
      </c>
      <c r="C10" s="10">
        <v>7.0000000000000007E-2</v>
      </c>
      <c r="D10" s="10">
        <v>0.27</v>
      </c>
    </row>
    <row r="11" spans="1:4" ht="15" customHeight="1">
      <c r="A11" s="9" t="s">
        <v>16</v>
      </c>
      <c r="B11" s="10">
        <v>1.6E-2</v>
      </c>
      <c r="C11" s="10">
        <v>0.1</v>
      </c>
      <c r="D11" s="10">
        <v>0.39</v>
      </c>
    </row>
    <row r="12" spans="1:4" ht="15" customHeight="1">
      <c r="A12" s="9" t="s">
        <v>162</v>
      </c>
      <c r="B12" s="10">
        <v>0.46</v>
      </c>
      <c r="C12" s="10">
        <v>3</v>
      </c>
      <c r="D12" s="10">
        <v>12</v>
      </c>
    </row>
    <row r="13" spans="1:4" ht="15" customHeight="1">
      <c r="A13" s="9" t="s">
        <v>17</v>
      </c>
      <c r="B13" s="10">
        <v>7.6999999999999999E-2</v>
      </c>
      <c r="C13" s="10">
        <v>0.51</v>
      </c>
      <c r="D13" s="10">
        <v>2</v>
      </c>
    </row>
    <row r="14" spans="1:4" ht="15" customHeight="1">
      <c r="A14" s="9" t="s">
        <v>18</v>
      </c>
      <c r="B14" s="10">
        <v>1.7999999999999999E-2</v>
      </c>
      <c r="C14" s="10">
        <v>0.12</v>
      </c>
      <c r="D14" s="10">
        <v>0.46</v>
      </c>
    </row>
    <row r="15" spans="1:4" ht="15" customHeight="1">
      <c r="A15" s="9" t="s">
        <v>19</v>
      </c>
      <c r="B15" s="10">
        <v>1.6000000000000001E-4</v>
      </c>
      <c r="C15" s="10">
        <v>1.1000000000000001E-3</v>
      </c>
      <c r="D15" s="10">
        <v>4.0000000000000001E-3</v>
      </c>
    </row>
    <row r="16" spans="1:4" ht="15" customHeight="1">
      <c r="A16" s="9" t="s">
        <v>20</v>
      </c>
      <c r="B16" s="10">
        <v>1.4999999999999999E-4</v>
      </c>
      <c r="C16" s="10">
        <v>1.1000000000000001E-3</v>
      </c>
      <c r="D16" s="10">
        <v>3.8E-3</v>
      </c>
    </row>
    <row r="17" spans="1:4" ht="15" customHeight="1">
      <c r="A17" s="9" t="s">
        <v>21</v>
      </c>
      <c r="B17" s="10">
        <v>6.3000000000000003E-4</v>
      </c>
      <c r="C17" s="10">
        <v>4.4999999999999997E-3</v>
      </c>
      <c r="D17" s="10">
        <v>1.6E-2</v>
      </c>
    </row>
    <row r="18" spans="1:4" ht="15" customHeight="1">
      <c r="A18" s="18" t="s">
        <v>22</v>
      </c>
      <c r="B18" s="13">
        <v>6.7999999999999999E-5</v>
      </c>
      <c r="C18" s="13">
        <v>4.8999999999999998E-4</v>
      </c>
      <c r="D18" s="13">
        <v>1.6999999999999999E-3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7612C-5977-42D9-9D2A-CC7B4DC26E57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61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2.2000000000000001E-4</v>
      </c>
      <c r="C5" s="10">
        <v>1.4E-3</v>
      </c>
      <c r="D5" s="10">
        <v>5.4999999999999997E-3</v>
      </c>
    </row>
    <row r="6" spans="1:4" ht="15" customHeight="1">
      <c r="A6" s="9" t="s">
        <v>5</v>
      </c>
      <c r="B6" s="10">
        <v>5.0000000000000001E-4</v>
      </c>
      <c r="C6" s="10">
        <v>3.3E-3</v>
      </c>
      <c r="D6" s="10">
        <v>1.2E-2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1.2999999999999999E-4</v>
      </c>
      <c r="C8" s="10">
        <v>7.9000000000000001E-4</v>
      </c>
      <c r="D8" s="10">
        <v>3.0000000000000001E-3</v>
      </c>
    </row>
    <row r="9" spans="1:4" ht="15" customHeight="1">
      <c r="A9" s="9" t="s">
        <v>14</v>
      </c>
      <c r="B9" s="10">
        <v>3.6999999999999999E-4</v>
      </c>
      <c r="C9" s="10">
        <v>1.9E-3</v>
      </c>
      <c r="D9" s="10">
        <v>7.6E-3</v>
      </c>
    </row>
    <row r="10" spans="1:4" ht="15" customHeight="1">
      <c r="A10" s="9" t="s">
        <v>15</v>
      </c>
      <c r="B10" s="10">
        <v>4.7000000000000002E-3</v>
      </c>
      <c r="C10" s="10">
        <v>2.4E-2</v>
      </c>
      <c r="D10" s="10">
        <v>9.7000000000000003E-2</v>
      </c>
    </row>
    <row r="11" spans="1:4" ht="15" customHeight="1">
      <c r="A11" s="9" t="s">
        <v>16</v>
      </c>
      <c r="B11" s="10">
        <v>6.7000000000000002E-3</v>
      </c>
      <c r="C11" s="10">
        <v>3.5000000000000003E-2</v>
      </c>
      <c r="D11" s="10">
        <v>0.14000000000000001</v>
      </c>
    </row>
    <row r="12" spans="1:4" ht="15" customHeight="1">
      <c r="A12" s="9" t="s">
        <v>162</v>
      </c>
      <c r="B12" s="10">
        <v>0.21</v>
      </c>
      <c r="C12" s="10">
        <v>1.1000000000000001</v>
      </c>
      <c r="D12" s="10">
        <v>4.3</v>
      </c>
    </row>
    <row r="13" spans="1:4" ht="15" customHeight="1">
      <c r="A13" s="9" t="s">
        <v>17</v>
      </c>
      <c r="B13" s="10">
        <v>3.5000000000000003E-2</v>
      </c>
      <c r="C13" s="10">
        <v>0.19</v>
      </c>
      <c r="D13" s="10">
        <v>0.74</v>
      </c>
    </row>
    <row r="14" spans="1:4" ht="15" customHeight="1">
      <c r="A14" s="9" t="s">
        <v>18</v>
      </c>
      <c r="B14" s="10">
        <v>7.7999999999999996E-3</v>
      </c>
      <c r="C14" s="10">
        <v>4.1000000000000002E-2</v>
      </c>
      <c r="D14" s="10">
        <v>0.16</v>
      </c>
    </row>
    <row r="15" spans="1:4" ht="15" customHeight="1">
      <c r="A15" s="9" t="s">
        <v>19</v>
      </c>
      <c r="B15" s="10">
        <v>5.8999999999999998E-5</v>
      </c>
      <c r="C15" s="10">
        <v>3.6999999999999999E-4</v>
      </c>
      <c r="D15" s="10">
        <v>1.4E-3</v>
      </c>
    </row>
    <row r="16" spans="1:4" ht="15" customHeight="1">
      <c r="A16" s="9" t="s">
        <v>20</v>
      </c>
      <c r="B16" s="10">
        <v>5.3999999999999998E-5</v>
      </c>
      <c r="C16" s="10">
        <v>3.5E-4</v>
      </c>
      <c r="D16" s="10">
        <v>1.2999999999999999E-3</v>
      </c>
    </row>
    <row r="17" spans="1:4" ht="15" customHeight="1">
      <c r="A17" s="9" t="s">
        <v>21</v>
      </c>
      <c r="B17" s="10">
        <v>2.3000000000000001E-4</v>
      </c>
      <c r="C17" s="10">
        <v>1.4E-3</v>
      </c>
      <c r="D17" s="10">
        <v>5.4000000000000003E-3</v>
      </c>
    </row>
    <row r="18" spans="1:4" ht="15" customHeight="1">
      <c r="A18" s="18" t="s">
        <v>22</v>
      </c>
      <c r="B18" s="13">
        <v>2.5000000000000001E-5</v>
      </c>
      <c r="C18" s="13">
        <v>1.4999999999999999E-4</v>
      </c>
      <c r="D18" s="13">
        <v>5.8E-4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3D475-C4FB-4027-948D-3326CC8B69D7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62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7.3999999999999999E-4</v>
      </c>
      <c r="C5" s="10">
        <v>5.7000000000000002E-3</v>
      </c>
      <c r="D5" s="10">
        <v>4.8000000000000001E-2</v>
      </c>
    </row>
    <row r="6" spans="1:4" ht="15" customHeight="1">
      <c r="A6" s="9" t="s">
        <v>5</v>
      </c>
      <c r="B6" s="10">
        <v>1.6999999999999999E-3</v>
      </c>
      <c r="C6" s="10">
        <v>1.2999999999999999E-2</v>
      </c>
      <c r="D6" s="10">
        <v>0.11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4.0000000000000002E-4</v>
      </c>
      <c r="C8" s="10">
        <v>2.8999999999999998E-3</v>
      </c>
      <c r="D8" s="10">
        <v>2.5000000000000001E-2</v>
      </c>
    </row>
    <row r="9" spans="1:4" ht="15" customHeight="1">
      <c r="A9" s="9" t="s">
        <v>14</v>
      </c>
      <c r="B9" s="10">
        <v>1E-3</v>
      </c>
      <c r="C9" s="10">
        <v>7.1000000000000004E-3</v>
      </c>
      <c r="D9" s="10">
        <v>6.7000000000000004E-2</v>
      </c>
    </row>
    <row r="10" spans="1:4" ht="15" customHeight="1">
      <c r="A10" s="9" t="s">
        <v>15</v>
      </c>
      <c r="B10" s="10">
        <v>1.2999999999999999E-2</v>
      </c>
      <c r="C10" s="10">
        <v>0.09</v>
      </c>
      <c r="D10" s="10">
        <v>0.85</v>
      </c>
    </row>
    <row r="11" spans="1:4" ht="15" customHeight="1">
      <c r="A11" s="9" t="s">
        <v>16</v>
      </c>
      <c r="B11" s="10">
        <v>1.7999999999999999E-2</v>
      </c>
      <c r="C11" s="10">
        <v>0.13</v>
      </c>
      <c r="D11" s="10">
        <v>1.2</v>
      </c>
    </row>
    <row r="12" spans="1:4" ht="15" customHeight="1">
      <c r="A12" s="9" t="s">
        <v>162</v>
      </c>
      <c r="B12" s="10">
        <v>0.52</v>
      </c>
      <c r="C12" s="10">
        <v>3.7</v>
      </c>
      <c r="D12" s="10">
        <v>35</v>
      </c>
    </row>
    <row r="13" spans="1:4" ht="15" customHeight="1">
      <c r="A13" s="9" t="s">
        <v>17</v>
      </c>
      <c r="B13" s="10">
        <v>8.8999999999999996E-2</v>
      </c>
      <c r="C13" s="10">
        <v>0.64</v>
      </c>
      <c r="D13" s="10">
        <v>5.9</v>
      </c>
    </row>
    <row r="14" spans="1:4" ht="15" customHeight="1">
      <c r="A14" s="9" t="s">
        <v>18</v>
      </c>
      <c r="B14" s="10">
        <v>2.1000000000000001E-2</v>
      </c>
      <c r="C14" s="10">
        <v>0.15</v>
      </c>
      <c r="D14" s="10">
        <v>1.4</v>
      </c>
    </row>
    <row r="15" spans="1:4" ht="15" customHeight="1">
      <c r="A15" s="9" t="s">
        <v>19</v>
      </c>
      <c r="B15" s="10">
        <v>1.8000000000000001E-4</v>
      </c>
      <c r="C15" s="10">
        <v>1.5E-3</v>
      </c>
      <c r="D15" s="10">
        <v>1.2E-2</v>
      </c>
    </row>
    <row r="16" spans="1:4" ht="15" customHeight="1">
      <c r="A16" s="9" t="s">
        <v>20</v>
      </c>
      <c r="B16" s="10">
        <v>1.8000000000000001E-4</v>
      </c>
      <c r="C16" s="10">
        <v>1.4E-3</v>
      </c>
      <c r="D16" s="10">
        <v>1.0999999999999999E-2</v>
      </c>
    </row>
    <row r="17" spans="1:4" ht="15" customHeight="1">
      <c r="A17" s="9" t="s">
        <v>21</v>
      </c>
      <c r="B17" s="10">
        <v>7.2999999999999996E-4</v>
      </c>
      <c r="C17" s="10">
        <v>5.7999999999999996E-3</v>
      </c>
      <c r="D17" s="10">
        <v>4.9000000000000002E-2</v>
      </c>
    </row>
    <row r="18" spans="1:4" ht="15" customHeight="1">
      <c r="A18" s="18" t="s">
        <v>22</v>
      </c>
      <c r="B18" s="13">
        <v>7.8999999999999996E-5</v>
      </c>
      <c r="C18" s="13">
        <v>6.2E-4</v>
      </c>
      <c r="D18" s="13">
        <v>5.3E-3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FAFD3-DD57-461E-A92B-6A699979AE2D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63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4.8999999999999998E-4</v>
      </c>
      <c r="C5" s="10">
        <v>6.0000000000000001E-3</v>
      </c>
      <c r="D5" s="10">
        <v>0.02</v>
      </c>
    </row>
    <row r="6" spans="1:4" ht="15" customHeight="1">
      <c r="A6" s="9" t="s">
        <v>5</v>
      </c>
      <c r="B6" s="10">
        <v>1.1000000000000001E-3</v>
      </c>
      <c r="C6" s="10">
        <v>1.4E-2</v>
      </c>
      <c r="D6" s="10">
        <v>4.5999999999999999E-2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2.4000000000000001E-4</v>
      </c>
      <c r="C8" s="10">
        <v>2.8999999999999998E-3</v>
      </c>
      <c r="D8" s="10">
        <v>8.9999999999999993E-3</v>
      </c>
    </row>
    <row r="9" spans="1:4" ht="15" customHeight="1">
      <c r="A9" s="9" t="s">
        <v>14</v>
      </c>
      <c r="B9" s="10">
        <v>6.0999999999999997E-4</v>
      </c>
      <c r="C9" s="10">
        <v>7.1999999999999998E-3</v>
      </c>
      <c r="D9" s="10">
        <v>2.4E-2</v>
      </c>
    </row>
    <row r="10" spans="1:4" ht="15" customHeight="1">
      <c r="A10" s="9" t="s">
        <v>15</v>
      </c>
      <c r="B10" s="10">
        <v>7.7999999999999996E-3</v>
      </c>
      <c r="C10" s="10">
        <v>9.1999999999999998E-2</v>
      </c>
      <c r="D10" s="10">
        <v>0.31</v>
      </c>
    </row>
    <row r="11" spans="1:4" ht="15" customHeight="1">
      <c r="A11" s="9" t="s">
        <v>16</v>
      </c>
      <c r="B11" s="10">
        <v>1.0999999999999999E-2</v>
      </c>
      <c r="C11" s="10">
        <v>0.13</v>
      </c>
      <c r="D11" s="10">
        <v>0.43</v>
      </c>
    </row>
    <row r="12" spans="1:4" ht="15" customHeight="1">
      <c r="A12" s="9" t="s">
        <v>162</v>
      </c>
      <c r="B12" s="10">
        <v>0.32</v>
      </c>
      <c r="C12" s="10">
        <v>3.8</v>
      </c>
      <c r="D12" s="10">
        <v>12</v>
      </c>
    </row>
    <row r="13" spans="1:4" ht="15" customHeight="1">
      <c r="A13" s="9" t="s">
        <v>17</v>
      </c>
      <c r="B13" s="10">
        <v>5.3999999999999999E-2</v>
      </c>
      <c r="C13" s="10">
        <v>0.65</v>
      </c>
      <c r="D13" s="10">
        <v>2.1</v>
      </c>
    </row>
    <row r="14" spans="1:4" ht="15" customHeight="1">
      <c r="A14" s="9" t="s">
        <v>18</v>
      </c>
      <c r="B14" s="10">
        <v>1.2999999999999999E-2</v>
      </c>
      <c r="C14" s="10">
        <v>0.15</v>
      </c>
      <c r="D14" s="10">
        <v>0.51</v>
      </c>
    </row>
    <row r="15" spans="1:4" ht="15" customHeight="1">
      <c r="A15" s="9" t="s">
        <v>19</v>
      </c>
      <c r="B15" s="10">
        <v>1.2E-4</v>
      </c>
      <c r="C15" s="10">
        <v>1.6000000000000001E-3</v>
      </c>
      <c r="D15" s="10">
        <v>5.1999999999999998E-3</v>
      </c>
    </row>
    <row r="16" spans="1:4" ht="15" customHeight="1">
      <c r="A16" s="9" t="s">
        <v>20</v>
      </c>
      <c r="B16" s="10">
        <v>1.1E-4</v>
      </c>
      <c r="C16" s="10">
        <v>1.5E-3</v>
      </c>
      <c r="D16" s="10">
        <v>5.0000000000000001E-3</v>
      </c>
    </row>
    <row r="17" spans="1:4" ht="15" customHeight="1">
      <c r="A17" s="9" t="s">
        <v>21</v>
      </c>
      <c r="B17" s="10">
        <v>4.8000000000000001E-4</v>
      </c>
      <c r="C17" s="10">
        <v>6.3E-3</v>
      </c>
      <c r="D17" s="10">
        <v>2.1000000000000001E-2</v>
      </c>
    </row>
    <row r="18" spans="1:4" ht="15" customHeight="1">
      <c r="A18" s="18" t="s">
        <v>22</v>
      </c>
      <c r="B18" s="13">
        <v>5.1999999999999997E-5</v>
      </c>
      <c r="C18" s="13">
        <v>6.7000000000000002E-4</v>
      </c>
      <c r="D18" s="13">
        <v>2.3E-3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A7235-F982-4D40-82A2-D05B926FE0DE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70" t="s">
        <v>26</v>
      </c>
      <c r="B1" s="70"/>
      <c r="C1" s="70"/>
      <c r="D1" s="70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8.7000000000000001E-4</v>
      </c>
      <c r="C5" s="10">
        <v>8.8000000000000005E-3</v>
      </c>
      <c r="D5" s="10">
        <v>4.1000000000000002E-2</v>
      </c>
    </row>
    <row r="6" spans="1:4" ht="15" customHeight="1">
      <c r="A6" s="9" t="s">
        <v>5</v>
      </c>
      <c r="B6" s="10">
        <v>2E-3</v>
      </c>
      <c r="C6" s="10">
        <v>0.02</v>
      </c>
      <c r="D6" s="10">
        <v>9.4E-2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4.4999999999999999E-4</v>
      </c>
      <c r="C8" s="10">
        <v>4.7000000000000002E-3</v>
      </c>
      <c r="D8" s="10">
        <v>2.3E-2</v>
      </c>
    </row>
    <row r="9" spans="1:4" ht="15" customHeight="1">
      <c r="A9" s="9" t="s">
        <v>14</v>
      </c>
      <c r="B9" s="10">
        <v>1.2999999999999999E-3</v>
      </c>
      <c r="C9" s="10">
        <v>1.2999999999999999E-2</v>
      </c>
      <c r="D9" s="10">
        <v>6.0999999999999999E-2</v>
      </c>
    </row>
    <row r="10" spans="1:4" ht="15" customHeight="1">
      <c r="A10" s="9" t="s">
        <v>15</v>
      </c>
      <c r="B10" s="10">
        <v>1.6E-2</v>
      </c>
      <c r="C10" s="10">
        <v>0.16</v>
      </c>
      <c r="D10" s="10">
        <v>0.78</v>
      </c>
    </row>
    <row r="11" spans="1:4" ht="15" customHeight="1">
      <c r="A11" s="9" t="s">
        <v>16</v>
      </c>
      <c r="B11" s="10">
        <v>2.3E-2</v>
      </c>
      <c r="C11" s="10">
        <v>0.23</v>
      </c>
      <c r="D11" s="10">
        <v>1.1000000000000001</v>
      </c>
    </row>
    <row r="12" spans="1:4" ht="15" customHeight="1">
      <c r="A12" s="9" t="s">
        <v>162</v>
      </c>
      <c r="B12" s="10">
        <v>0.67</v>
      </c>
      <c r="C12" s="10">
        <v>6.8</v>
      </c>
      <c r="D12" s="10">
        <v>32</v>
      </c>
    </row>
    <row r="13" spans="1:4" ht="15" customHeight="1">
      <c r="A13" s="9" t="s">
        <v>17</v>
      </c>
      <c r="B13" s="10">
        <v>0.11</v>
      </c>
      <c r="C13" s="10">
        <v>1.2</v>
      </c>
      <c r="D13" s="10">
        <v>5.4</v>
      </c>
    </row>
    <row r="14" spans="1:4" ht="15" customHeight="1">
      <c r="A14" s="9" t="s">
        <v>18</v>
      </c>
      <c r="B14" s="10">
        <v>2.7E-2</v>
      </c>
      <c r="C14" s="10">
        <v>0.28000000000000003</v>
      </c>
      <c r="D14" s="10">
        <v>1.3</v>
      </c>
    </row>
    <row r="15" spans="1:4" ht="15" customHeight="1">
      <c r="A15" s="9" t="s">
        <v>19</v>
      </c>
      <c r="B15" s="10">
        <v>2.2000000000000001E-4</v>
      </c>
      <c r="C15" s="10">
        <v>2.3E-3</v>
      </c>
      <c r="D15" s="10">
        <v>0.01</v>
      </c>
    </row>
    <row r="16" spans="1:4" ht="15" customHeight="1">
      <c r="A16" s="9" t="s">
        <v>20</v>
      </c>
      <c r="B16" s="10">
        <v>2.1000000000000001E-4</v>
      </c>
      <c r="C16" s="10">
        <v>2.2000000000000001E-3</v>
      </c>
      <c r="D16" s="10">
        <v>0.01</v>
      </c>
    </row>
    <row r="17" spans="1:4" ht="15" customHeight="1">
      <c r="A17" s="9" t="s">
        <v>21</v>
      </c>
      <c r="B17" s="10">
        <v>8.8000000000000003E-4</v>
      </c>
      <c r="C17" s="10">
        <v>9.1000000000000004E-3</v>
      </c>
      <c r="D17" s="10">
        <v>4.1000000000000002E-2</v>
      </c>
    </row>
    <row r="18" spans="1:4" ht="15" customHeight="1">
      <c r="A18" s="18" t="s">
        <v>22</v>
      </c>
      <c r="B18" s="13">
        <v>9.5000000000000005E-5</v>
      </c>
      <c r="C18" s="13">
        <v>9.8999999999999999E-4</v>
      </c>
      <c r="D18" s="13">
        <v>4.4999999999999997E-3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97CDE-F5EB-445D-A3FE-92C443FC835C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70" t="s">
        <v>25</v>
      </c>
      <c r="B1" s="70"/>
      <c r="C1" s="70"/>
      <c r="D1" s="70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1.4E-3</v>
      </c>
      <c r="C5" s="10">
        <v>6.7000000000000002E-3</v>
      </c>
      <c r="D5" s="10">
        <v>5.8000000000000003E-2</v>
      </c>
    </row>
    <row r="6" spans="1:4" ht="15" customHeight="1">
      <c r="A6" s="9" t="s">
        <v>5</v>
      </c>
      <c r="B6" s="10">
        <v>3.0999999999999999E-3</v>
      </c>
      <c r="C6" s="10">
        <v>1.4999999999999999E-2</v>
      </c>
      <c r="D6" s="10">
        <v>0.13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6.9999999999999999E-4</v>
      </c>
      <c r="C8" s="10">
        <v>3.2000000000000002E-3</v>
      </c>
      <c r="D8" s="10">
        <v>2.5000000000000001E-2</v>
      </c>
    </row>
    <row r="9" spans="1:4" ht="15" customHeight="1">
      <c r="A9" s="9" t="s">
        <v>14</v>
      </c>
      <c r="B9" s="10">
        <v>1.6000000000000001E-3</v>
      </c>
      <c r="C9" s="10">
        <v>7.9000000000000008E-3</v>
      </c>
      <c r="D9" s="10">
        <v>6.5000000000000002E-2</v>
      </c>
    </row>
    <row r="10" spans="1:4" ht="15" customHeight="1">
      <c r="A10" s="9" t="s">
        <v>15</v>
      </c>
      <c r="B10" s="10">
        <v>2.1000000000000001E-2</v>
      </c>
      <c r="C10" s="10">
        <v>0.1</v>
      </c>
      <c r="D10" s="10">
        <v>0.82</v>
      </c>
    </row>
    <row r="11" spans="1:4" ht="15" customHeight="1">
      <c r="A11" s="9" t="s">
        <v>16</v>
      </c>
      <c r="B11" s="10">
        <v>2.9000000000000001E-2</v>
      </c>
      <c r="C11" s="10">
        <v>0.14000000000000001</v>
      </c>
      <c r="D11" s="10">
        <v>1.2</v>
      </c>
    </row>
    <row r="12" spans="1:4" ht="15" customHeight="1">
      <c r="A12" s="9" t="s">
        <v>162</v>
      </c>
      <c r="B12" s="10">
        <v>0.86</v>
      </c>
      <c r="C12" s="10">
        <v>4.2</v>
      </c>
      <c r="D12" s="10">
        <v>34</v>
      </c>
    </row>
    <row r="13" spans="1:4" ht="15" customHeight="1">
      <c r="A13" s="9" t="s">
        <v>17</v>
      </c>
      <c r="B13" s="10">
        <v>0.15</v>
      </c>
      <c r="C13" s="10">
        <v>0.71</v>
      </c>
      <c r="D13" s="10">
        <v>5.7</v>
      </c>
    </row>
    <row r="14" spans="1:4" ht="15" customHeight="1">
      <c r="A14" s="9" t="s">
        <v>18</v>
      </c>
      <c r="B14" s="10">
        <v>3.5000000000000003E-2</v>
      </c>
      <c r="C14" s="10">
        <v>0.17</v>
      </c>
      <c r="D14" s="10">
        <v>1.4</v>
      </c>
    </row>
    <row r="15" spans="1:4" ht="15" customHeight="1">
      <c r="A15" s="9" t="s">
        <v>19</v>
      </c>
      <c r="B15" s="10">
        <v>3.4000000000000002E-4</v>
      </c>
      <c r="C15" s="10">
        <v>1.6999999999999999E-3</v>
      </c>
      <c r="D15" s="10">
        <v>1.4E-2</v>
      </c>
    </row>
    <row r="16" spans="1:4" ht="15" customHeight="1">
      <c r="A16" s="9" t="s">
        <v>20</v>
      </c>
      <c r="B16" s="10">
        <v>3.3E-4</v>
      </c>
      <c r="C16" s="10">
        <v>1.6999999999999999E-3</v>
      </c>
      <c r="D16" s="10">
        <v>1.4E-2</v>
      </c>
    </row>
    <row r="17" spans="1:4" ht="15" customHeight="1">
      <c r="A17" s="9" t="s">
        <v>21</v>
      </c>
      <c r="B17" s="10">
        <v>1.2999999999999999E-3</v>
      </c>
      <c r="C17" s="10">
        <v>7.0000000000000001E-3</v>
      </c>
      <c r="D17" s="10">
        <v>5.7000000000000002E-2</v>
      </c>
    </row>
    <row r="18" spans="1:4" ht="15" customHeight="1">
      <c r="A18" s="18" t="s">
        <v>22</v>
      </c>
      <c r="B18" s="13">
        <v>1.3999999999999999E-4</v>
      </c>
      <c r="C18" s="13">
        <v>7.5000000000000002E-4</v>
      </c>
      <c r="D18" s="13">
        <v>6.1000000000000004E-3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B4C09-99B3-4FB2-87BA-CF6F679CA93C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64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2.0999999999999999E-3</v>
      </c>
      <c r="C5" s="10">
        <v>5.2999999999999999E-2</v>
      </c>
      <c r="D5" s="10">
        <v>6.5000000000000002E-2</v>
      </c>
    </row>
    <row r="6" spans="1:4" ht="15" customHeight="1">
      <c r="A6" s="9" t="s">
        <v>5</v>
      </c>
      <c r="B6" s="10">
        <v>4.8999999999999998E-3</v>
      </c>
      <c r="C6" s="10">
        <v>0.12</v>
      </c>
      <c r="D6" s="10">
        <v>0.15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1.1000000000000001E-3</v>
      </c>
      <c r="C8" s="10">
        <v>2.5000000000000001E-2</v>
      </c>
      <c r="D8" s="10">
        <v>3.1E-2</v>
      </c>
    </row>
    <row r="9" spans="1:4" ht="15" customHeight="1">
      <c r="A9" s="9" t="s">
        <v>14</v>
      </c>
      <c r="B9" s="10">
        <v>3.0999999999999999E-3</v>
      </c>
      <c r="C9" s="10">
        <v>6.6000000000000003E-2</v>
      </c>
      <c r="D9" s="10">
        <v>8.5999999999999993E-2</v>
      </c>
    </row>
    <row r="10" spans="1:4" ht="15" customHeight="1">
      <c r="A10" s="9" t="s">
        <v>15</v>
      </c>
      <c r="B10" s="10">
        <v>0.04</v>
      </c>
      <c r="C10" s="10">
        <v>0.84</v>
      </c>
      <c r="D10" s="10">
        <v>1.1000000000000001</v>
      </c>
    </row>
    <row r="11" spans="1:4" ht="15" customHeight="1">
      <c r="A11" s="9" t="s">
        <v>16</v>
      </c>
      <c r="B11" s="10">
        <v>5.6000000000000001E-2</v>
      </c>
      <c r="C11" s="10">
        <v>1.2</v>
      </c>
      <c r="D11" s="10">
        <v>1.6</v>
      </c>
    </row>
    <row r="12" spans="1:4" ht="15" customHeight="1">
      <c r="A12" s="9" t="s">
        <v>162</v>
      </c>
      <c r="B12" s="10">
        <v>1.6</v>
      </c>
      <c r="C12" s="10">
        <v>35</v>
      </c>
      <c r="D12" s="10">
        <v>45</v>
      </c>
    </row>
    <row r="13" spans="1:4" ht="15" customHeight="1">
      <c r="A13" s="9" t="s">
        <v>17</v>
      </c>
      <c r="B13" s="10">
        <v>0.28000000000000003</v>
      </c>
      <c r="C13" s="10">
        <v>5.9</v>
      </c>
      <c r="D13" s="10">
        <v>7.7</v>
      </c>
    </row>
    <row r="14" spans="1:4" ht="15" customHeight="1">
      <c r="A14" s="9" t="s">
        <v>18</v>
      </c>
      <c r="B14" s="10">
        <v>6.6000000000000003E-2</v>
      </c>
      <c r="C14" s="10">
        <v>1.4</v>
      </c>
      <c r="D14" s="10">
        <v>1.8</v>
      </c>
    </row>
    <row r="15" spans="1:4" ht="15" customHeight="1">
      <c r="A15" s="9" t="s">
        <v>19</v>
      </c>
      <c r="B15" s="10">
        <v>5.5999999999999995E-4</v>
      </c>
      <c r="C15" s="10">
        <v>1.2999999999999999E-2</v>
      </c>
      <c r="D15" s="10">
        <v>1.7000000000000001E-2</v>
      </c>
    </row>
    <row r="16" spans="1:4" ht="15" customHeight="1">
      <c r="A16" s="9" t="s">
        <v>20</v>
      </c>
      <c r="B16" s="10">
        <v>5.2999999999999998E-4</v>
      </c>
      <c r="C16" s="10">
        <v>1.2999999999999999E-2</v>
      </c>
      <c r="D16" s="10">
        <v>1.6E-2</v>
      </c>
    </row>
    <row r="17" spans="1:4" ht="15" customHeight="1">
      <c r="A17" s="9" t="s">
        <v>21</v>
      </c>
      <c r="B17" s="10">
        <v>2.2000000000000001E-3</v>
      </c>
      <c r="C17" s="10">
        <v>5.3999999999999999E-2</v>
      </c>
      <c r="D17" s="10">
        <v>6.9000000000000006E-2</v>
      </c>
    </row>
    <row r="18" spans="1:4" ht="15" customHeight="1">
      <c r="A18" s="18" t="s">
        <v>22</v>
      </c>
      <c r="B18" s="13">
        <v>2.4000000000000001E-4</v>
      </c>
      <c r="C18" s="13">
        <v>5.7999999999999996E-3</v>
      </c>
      <c r="D18" s="13">
        <v>7.4000000000000003E-3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88290-7FCB-4CA6-B192-398AC979EB8B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65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1.8E-3</v>
      </c>
      <c r="C5" s="10">
        <v>1.0999999999999999E-2</v>
      </c>
      <c r="D5" s="10">
        <v>6.2E-2</v>
      </c>
    </row>
    <row r="6" spans="1:4" ht="15" customHeight="1">
      <c r="A6" s="9" t="s">
        <v>5</v>
      </c>
      <c r="B6" s="10">
        <v>4.0000000000000001E-3</v>
      </c>
      <c r="C6" s="10">
        <v>2.5999999999999999E-2</v>
      </c>
      <c r="D6" s="10">
        <v>0.14000000000000001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8.5999999999999998E-4</v>
      </c>
      <c r="C8" s="10">
        <v>5.7000000000000002E-3</v>
      </c>
      <c r="D8" s="10">
        <v>2.9000000000000001E-2</v>
      </c>
    </row>
    <row r="9" spans="1:4" ht="15" customHeight="1">
      <c r="A9" s="9" t="s">
        <v>14</v>
      </c>
      <c r="B9" s="10">
        <v>2.0999999999999999E-3</v>
      </c>
      <c r="C9" s="10">
        <v>1.4E-2</v>
      </c>
      <c r="D9" s="10">
        <v>7.2999999999999995E-2</v>
      </c>
    </row>
    <row r="10" spans="1:4" ht="15" customHeight="1">
      <c r="A10" s="9" t="s">
        <v>15</v>
      </c>
      <c r="B10" s="10">
        <v>2.7E-2</v>
      </c>
      <c r="C10" s="10">
        <v>0.17</v>
      </c>
      <c r="D10" s="10">
        <v>0.93</v>
      </c>
    </row>
    <row r="11" spans="1:4" ht="15" customHeight="1">
      <c r="A11" s="9" t="s">
        <v>16</v>
      </c>
      <c r="B11" s="10">
        <v>3.7999999999999999E-2</v>
      </c>
      <c r="C11" s="10">
        <v>0.25</v>
      </c>
      <c r="D11" s="10">
        <v>1.3</v>
      </c>
    </row>
    <row r="12" spans="1:4" ht="15" customHeight="1">
      <c r="A12" s="9" t="s">
        <v>162</v>
      </c>
      <c r="B12" s="10">
        <v>1.1000000000000001</v>
      </c>
      <c r="C12" s="10">
        <v>7.1</v>
      </c>
      <c r="D12" s="10">
        <v>38</v>
      </c>
    </row>
    <row r="13" spans="1:4" ht="15" customHeight="1">
      <c r="A13" s="9" t="s">
        <v>17</v>
      </c>
      <c r="B13" s="10">
        <v>0.19</v>
      </c>
      <c r="C13" s="10">
        <v>1.2</v>
      </c>
      <c r="D13" s="10">
        <v>6.4</v>
      </c>
    </row>
    <row r="14" spans="1:4" ht="15" customHeight="1">
      <c r="A14" s="9" t="s">
        <v>18</v>
      </c>
      <c r="B14" s="10">
        <v>4.4999999999999998E-2</v>
      </c>
      <c r="C14" s="10">
        <v>0.28999999999999998</v>
      </c>
      <c r="D14" s="10">
        <v>1.6</v>
      </c>
    </row>
    <row r="15" spans="1:4" ht="15" customHeight="1">
      <c r="A15" s="9" t="s">
        <v>19</v>
      </c>
      <c r="B15" s="10">
        <v>4.4000000000000002E-4</v>
      </c>
      <c r="C15" s="10">
        <v>2.8999999999999998E-3</v>
      </c>
      <c r="D15" s="10">
        <v>1.6E-2</v>
      </c>
    </row>
    <row r="16" spans="1:4" ht="15" customHeight="1">
      <c r="A16" s="9" t="s">
        <v>20</v>
      </c>
      <c r="B16" s="10">
        <v>4.2000000000000002E-4</v>
      </c>
      <c r="C16" s="10">
        <v>2.8999999999999998E-3</v>
      </c>
      <c r="D16" s="10">
        <v>1.4999999999999999E-2</v>
      </c>
    </row>
    <row r="17" spans="1:4" ht="15" customHeight="1">
      <c r="A17" s="9" t="s">
        <v>21</v>
      </c>
      <c r="B17" s="10">
        <v>1.6999999999999999E-3</v>
      </c>
      <c r="C17" s="10">
        <v>1.2E-2</v>
      </c>
      <c r="D17" s="10">
        <v>6.3E-2</v>
      </c>
    </row>
    <row r="18" spans="1:4" ht="15" customHeight="1">
      <c r="A18" s="18" t="s">
        <v>22</v>
      </c>
      <c r="B18" s="13">
        <v>1.9000000000000001E-4</v>
      </c>
      <c r="C18" s="13">
        <v>1.1999999999999999E-3</v>
      </c>
      <c r="D18" s="13">
        <v>6.7999999999999996E-3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8423C-55A4-45FC-B7DB-3FF5999E02EE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66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1.2999999999999999E-3</v>
      </c>
      <c r="C5" s="10">
        <v>0.01</v>
      </c>
      <c r="D5" s="10">
        <v>5.6000000000000001E-2</v>
      </c>
    </row>
    <row r="6" spans="1:4" ht="15" customHeight="1">
      <c r="A6" s="9" t="s">
        <v>5</v>
      </c>
      <c r="B6" s="10">
        <v>2.8999999999999998E-3</v>
      </c>
      <c r="C6" s="10">
        <v>2.4E-2</v>
      </c>
      <c r="D6" s="10">
        <v>0.13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6.7000000000000002E-4</v>
      </c>
      <c r="C8" s="10">
        <v>5.0000000000000001E-3</v>
      </c>
      <c r="D8" s="10">
        <v>2.7E-2</v>
      </c>
    </row>
    <row r="9" spans="1:4" ht="15" customHeight="1">
      <c r="A9" s="9" t="s">
        <v>14</v>
      </c>
      <c r="B9" s="10">
        <v>1.6000000000000001E-3</v>
      </c>
      <c r="C9" s="10">
        <v>1.2E-2</v>
      </c>
      <c r="D9" s="10">
        <v>6.6000000000000003E-2</v>
      </c>
    </row>
    <row r="10" spans="1:4" ht="15" customHeight="1">
      <c r="A10" s="9" t="s">
        <v>15</v>
      </c>
      <c r="B10" s="10">
        <v>0.02</v>
      </c>
      <c r="C10" s="10">
        <v>0.16</v>
      </c>
      <c r="D10" s="10">
        <v>0.83</v>
      </c>
    </row>
    <row r="11" spans="1:4" ht="15" customHeight="1">
      <c r="A11" s="9" t="s">
        <v>16</v>
      </c>
      <c r="B11" s="10">
        <v>2.9000000000000001E-2</v>
      </c>
      <c r="C11" s="10">
        <v>0.22</v>
      </c>
      <c r="D11" s="10">
        <v>1.2</v>
      </c>
    </row>
    <row r="12" spans="1:4" ht="15" customHeight="1">
      <c r="A12" s="9" t="s">
        <v>162</v>
      </c>
      <c r="B12" s="10">
        <v>0.82</v>
      </c>
      <c r="C12" s="10">
        <v>6.5</v>
      </c>
      <c r="D12" s="10">
        <v>34</v>
      </c>
    </row>
    <row r="13" spans="1:4" ht="15" customHeight="1">
      <c r="A13" s="9" t="s">
        <v>17</v>
      </c>
      <c r="B13" s="10">
        <v>0.14000000000000001</v>
      </c>
      <c r="C13" s="10">
        <v>1.1000000000000001</v>
      </c>
      <c r="D13" s="10">
        <v>5.8</v>
      </c>
    </row>
    <row r="14" spans="1:4" ht="15" customHeight="1">
      <c r="A14" s="9" t="s">
        <v>18</v>
      </c>
      <c r="B14" s="10">
        <v>3.4000000000000002E-2</v>
      </c>
      <c r="C14" s="10">
        <v>0.26</v>
      </c>
      <c r="D14" s="10">
        <v>1.4</v>
      </c>
    </row>
    <row r="15" spans="1:4" ht="15" customHeight="1">
      <c r="A15" s="9" t="s">
        <v>19</v>
      </c>
      <c r="B15" s="10">
        <v>3.1E-4</v>
      </c>
      <c r="C15" s="10">
        <v>2.7000000000000001E-3</v>
      </c>
      <c r="D15" s="10">
        <v>1.4999999999999999E-2</v>
      </c>
    </row>
    <row r="16" spans="1:4" ht="15" customHeight="1">
      <c r="A16" s="9" t="s">
        <v>20</v>
      </c>
      <c r="B16" s="10">
        <v>2.9999999999999997E-4</v>
      </c>
      <c r="C16" s="10">
        <v>2.7000000000000001E-3</v>
      </c>
      <c r="D16" s="10">
        <v>1.4E-2</v>
      </c>
    </row>
    <row r="17" spans="1:4" ht="15" customHeight="1">
      <c r="A17" s="9" t="s">
        <v>21</v>
      </c>
      <c r="B17" s="10">
        <v>1.1999999999999999E-3</v>
      </c>
      <c r="C17" s="10">
        <v>1.0999999999999999E-2</v>
      </c>
      <c r="D17" s="10">
        <v>6.2E-2</v>
      </c>
    </row>
    <row r="18" spans="1:4" ht="15" customHeight="1">
      <c r="A18" s="18" t="s">
        <v>22</v>
      </c>
      <c r="B18" s="13">
        <v>1.2999999999999999E-4</v>
      </c>
      <c r="C18" s="13">
        <v>1.1999999999999999E-3</v>
      </c>
      <c r="D18" s="13">
        <v>6.6E-3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68A03-F3E3-4DFD-8C7D-34FC35305A0C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67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8.0000000000000004E-4</v>
      </c>
      <c r="C5" s="10">
        <v>4.4999999999999997E-3</v>
      </c>
      <c r="D5" s="10">
        <v>1.0999999999999999E-2</v>
      </c>
    </row>
    <row r="6" spans="1:4" ht="15" customHeight="1">
      <c r="A6" s="9" t="s">
        <v>5</v>
      </c>
      <c r="B6" s="10">
        <v>1.8E-3</v>
      </c>
      <c r="C6" s="10">
        <v>0.01</v>
      </c>
      <c r="D6" s="10">
        <v>2.5000000000000001E-2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3.6999999999999999E-4</v>
      </c>
      <c r="C8" s="10">
        <v>2E-3</v>
      </c>
      <c r="D8" s="10">
        <v>4.5999999999999999E-3</v>
      </c>
    </row>
    <row r="9" spans="1:4" ht="15" customHeight="1">
      <c r="A9" s="9" t="s">
        <v>14</v>
      </c>
      <c r="B9" s="10">
        <v>1E-3</v>
      </c>
      <c r="C9" s="10">
        <v>5.3E-3</v>
      </c>
      <c r="D9" s="10">
        <v>1.2999999999999999E-2</v>
      </c>
    </row>
    <row r="10" spans="1:4" ht="15" customHeight="1">
      <c r="A10" s="9" t="s">
        <v>15</v>
      </c>
      <c r="B10" s="10">
        <v>1.2999999999999999E-2</v>
      </c>
      <c r="C10" s="10">
        <v>6.7000000000000004E-2</v>
      </c>
      <c r="D10" s="10">
        <v>0.16</v>
      </c>
    </row>
    <row r="11" spans="1:4" ht="15" customHeight="1">
      <c r="A11" s="9" t="s">
        <v>16</v>
      </c>
      <c r="B11" s="10">
        <v>1.7999999999999999E-2</v>
      </c>
      <c r="C11" s="10">
        <v>9.6000000000000002E-2</v>
      </c>
      <c r="D11" s="10">
        <v>0.23</v>
      </c>
    </row>
    <row r="12" spans="1:4" ht="15" customHeight="1">
      <c r="A12" s="9" t="s">
        <v>162</v>
      </c>
      <c r="B12" s="10">
        <v>0.52</v>
      </c>
      <c r="C12" s="10">
        <v>2.8</v>
      </c>
      <c r="D12" s="10">
        <v>6.7</v>
      </c>
    </row>
    <row r="13" spans="1:4" ht="15" customHeight="1">
      <c r="A13" s="9" t="s">
        <v>17</v>
      </c>
      <c r="B13" s="10">
        <v>8.7999999999999995E-2</v>
      </c>
      <c r="C13" s="10">
        <v>0.47</v>
      </c>
      <c r="D13" s="10">
        <v>1.1000000000000001</v>
      </c>
    </row>
    <row r="14" spans="1:4" ht="15" customHeight="1">
      <c r="A14" s="9" t="s">
        <v>18</v>
      </c>
      <c r="B14" s="10">
        <v>2.1000000000000001E-2</v>
      </c>
      <c r="C14" s="10">
        <v>0.11</v>
      </c>
      <c r="D14" s="10">
        <v>0.27</v>
      </c>
    </row>
    <row r="15" spans="1:4" ht="15" customHeight="1">
      <c r="A15" s="9" t="s">
        <v>19</v>
      </c>
      <c r="B15" s="10">
        <v>1.9000000000000001E-4</v>
      </c>
      <c r="C15" s="10">
        <v>1.1000000000000001E-3</v>
      </c>
      <c r="D15" s="10">
        <v>2.5999999999999999E-3</v>
      </c>
    </row>
    <row r="16" spans="1:4" ht="15" customHeight="1">
      <c r="A16" s="9" t="s">
        <v>20</v>
      </c>
      <c r="B16" s="10">
        <v>1.8000000000000001E-4</v>
      </c>
      <c r="C16" s="10">
        <v>1E-3</v>
      </c>
      <c r="D16" s="10">
        <v>2.5000000000000001E-3</v>
      </c>
    </row>
    <row r="17" spans="1:4" ht="15" customHeight="1">
      <c r="A17" s="9" t="s">
        <v>21</v>
      </c>
      <c r="B17" s="10">
        <v>7.6999999999999996E-4</v>
      </c>
      <c r="C17" s="10">
        <v>4.4000000000000003E-3</v>
      </c>
      <c r="D17" s="10">
        <v>1.0999999999999999E-2</v>
      </c>
    </row>
    <row r="18" spans="1:4" ht="15" customHeight="1">
      <c r="A18" s="18" t="s">
        <v>22</v>
      </c>
      <c r="B18" s="13">
        <v>8.2000000000000001E-5</v>
      </c>
      <c r="C18" s="13">
        <v>4.8000000000000001E-4</v>
      </c>
      <c r="D18" s="13">
        <v>1.1999999999999999E-3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83D03-4C0C-467D-B593-7B6D0F6CC623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68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5.9000000000000003E-4</v>
      </c>
      <c r="C5" s="10">
        <v>5.8999999999999999E-3</v>
      </c>
      <c r="D5" s="10">
        <v>3.6999999999999998E-2</v>
      </c>
    </row>
    <row r="6" spans="1:4" ht="15" customHeight="1">
      <c r="A6" s="9" t="s">
        <v>5</v>
      </c>
      <c r="B6" s="10">
        <v>1.2999999999999999E-3</v>
      </c>
      <c r="C6" s="10">
        <v>1.2999999999999999E-2</v>
      </c>
      <c r="D6" s="10">
        <v>8.4000000000000005E-2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2.4000000000000001E-4</v>
      </c>
      <c r="C8" s="10">
        <v>2.5999999999999999E-3</v>
      </c>
      <c r="D8" s="10">
        <v>1.7000000000000001E-2</v>
      </c>
    </row>
    <row r="9" spans="1:4" ht="15" customHeight="1">
      <c r="A9" s="9" t="s">
        <v>14</v>
      </c>
      <c r="B9" s="10">
        <v>6.3000000000000003E-4</v>
      </c>
      <c r="C9" s="10">
        <v>6.7000000000000002E-3</v>
      </c>
      <c r="D9" s="10">
        <v>4.2000000000000003E-2</v>
      </c>
    </row>
    <row r="10" spans="1:4" ht="15" customHeight="1">
      <c r="A10" s="9" t="s">
        <v>15</v>
      </c>
      <c r="B10" s="10">
        <v>8.0000000000000002E-3</v>
      </c>
      <c r="C10" s="10">
        <v>8.5000000000000006E-2</v>
      </c>
      <c r="D10" s="10">
        <v>0.54</v>
      </c>
    </row>
    <row r="11" spans="1:4" ht="15" customHeight="1">
      <c r="A11" s="9" t="s">
        <v>16</v>
      </c>
      <c r="B11" s="10">
        <v>1.0999999999999999E-2</v>
      </c>
      <c r="C11" s="10">
        <v>0.12</v>
      </c>
      <c r="D11" s="10">
        <v>0.76</v>
      </c>
    </row>
    <row r="12" spans="1:4" ht="15" customHeight="1">
      <c r="A12" s="9" t="s">
        <v>162</v>
      </c>
      <c r="B12" s="10">
        <v>0.34</v>
      </c>
      <c r="C12" s="10">
        <v>3.5</v>
      </c>
      <c r="D12" s="10">
        <v>22</v>
      </c>
    </row>
    <row r="13" spans="1:4" ht="15" customHeight="1">
      <c r="A13" s="9" t="s">
        <v>17</v>
      </c>
      <c r="B13" s="10">
        <v>5.8000000000000003E-2</v>
      </c>
      <c r="C13" s="10">
        <v>0.6</v>
      </c>
      <c r="D13" s="10">
        <v>3.7</v>
      </c>
    </row>
    <row r="14" spans="1:4" ht="15" customHeight="1">
      <c r="A14" s="9" t="s">
        <v>18</v>
      </c>
      <c r="B14" s="10">
        <v>1.2999999999999999E-2</v>
      </c>
      <c r="C14" s="10">
        <v>0.14000000000000001</v>
      </c>
      <c r="D14" s="10">
        <v>0.9</v>
      </c>
    </row>
    <row r="15" spans="1:4" ht="15" customHeight="1">
      <c r="A15" s="9" t="s">
        <v>19</v>
      </c>
      <c r="B15" s="10">
        <v>1.3999999999999999E-4</v>
      </c>
      <c r="C15" s="10">
        <v>1.5E-3</v>
      </c>
      <c r="D15" s="10">
        <v>9.4000000000000004E-3</v>
      </c>
    </row>
    <row r="16" spans="1:4" ht="15" customHeight="1">
      <c r="A16" s="9" t="s">
        <v>20</v>
      </c>
      <c r="B16" s="10">
        <v>1.3999999999999999E-4</v>
      </c>
      <c r="C16" s="10">
        <v>1.5E-3</v>
      </c>
      <c r="D16" s="10">
        <v>9.4000000000000004E-3</v>
      </c>
    </row>
    <row r="17" spans="1:4" ht="15" customHeight="1">
      <c r="A17" s="9" t="s">
        <v>21</v>
      </c>
      <c r="B17" s="10">
        <v>5.8E-4</v>
      </c>
      <c r="C17" s="10">
        <v>6.4000000000000003E-3</v>
      </c>
      <c r="D17" s="10">
        <v>0.04</v>
      </c>
    </row>
    <row r="18" spans="1:4" ht="15" customHeight="1">
      <c r="A18" s="18" t="s">
        <v>22</v>
      </c>
      <c r="B18" s="13">
        <v>6.2000000000000003E-5</v>
      </c>
      <c r="C18" s="13">
        <v>6.8999999999999997E-4</v>
      </c>
      <c r="D18" s="13">
        <v>4.3E-3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C17B3-0E44-4182-A97C-5EFFDFD8838E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69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1.6999999999999999E-3</v>
      </c>
      <c r="C5" s="10">
        <v>1.2999999999999999E-2</v>
      </c>
      <c r="D5" s="10">
        <v>4.8000000000000001E-2</v>
      </c>
    </row>
    <row r="6" spans="1:4" ht="15" customHeight="1">
      <c r="A6" s="9" t="s">
        <v>5</v>
      </c>
      <c r="B6" s="10">
        <v>4.0000000000000001E-3</v>
      </c>
      <c r="C6" s="10">
        <v>0.03</v>
      </c>
      <c r="D6" s="10">
        <v>0.11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8.9999999999999998E-4</v>
      </c>
      <c r="C8" s="10">
        <v>6.4999999999999997E-3</v>
      </c>
      <c r="D8" s="10">
        <v>2.4E-2</v>
      </c>
    </row>
    <row r="9" spans="1:4" ht="15" customHeight="1">
      <c r="A9" s="9" t="s">
        <v>14</v>
      </c>
      <c r="B9" s="10">
        <v>2.3999999999999998E-3</v>
      </c>
      <c r="C9" s="10">
        <v>1.7000000000000001E-2</v>
      </c>
      <c r="D9" s="10">
        <v>6.4000000000000001E-2</v>
      </c>
    </row>
    <row r="10" spans="1:4" ht="15" customHeight="1">
      <c r="A10" s="9" t="s">
        <v>15</v>
      </c>
      <c r="B10" s="10">
        <v>3.1E-2</v>
      </c>
      <c r="C10" s="10">
        <v>0.22</v>
      </c>
      <c r="D10" s="10">
        <v>0.82</v>
      </c>
    </row>
    <row r="11" spans="1:4" ht="15" customHeight="1">
      <c r="A11" s="9" t="s">
        <v>16</v>
      </c>
      <c r="B11" s="10">
        <v>4.3999999999999997E-2</v>
      </c>
      <c r="C11" s="10">
        <v>0.31</v>
      </c>
      <c r="D11" s="10">
        <v>1.2</v>
      </c>
    </row>
    <row r="12" spans="1:4" ht="15" customHeight="1">
      <c r="A12" s="9" t="s">
        <v>162</v>
      </c>
      <c r="B12" s="10">
        <v>1.3</v>
      </c>
      <c r="C12" s="10">
        <v>9.5</v>
      </c>
      <c r="D12" s="10">
        <v>35</v>
      </c>
    </row>
    <row r="13" spans="1:4" ht="15" customHeight="1">
      <c r="A13" s="9" t="s">
        <v>17</v>
      </c>
      <c r="B13" s="10">
        <v>0.21</v>
      </c>
      <c r="C13" s="10">
        <v>1.6</v>
      </c>
      <c r="D13" s="10">
        <v>5.9</v>
      </c>
    </row>
    <row r="14" spans="1:4" ht="15" customHeight="1">
      <c r="A14" s="9" t="s">
        <v>18</v>
      </c>
      <c r="B14" s="10">
        <v>5.0999999999999997E-2</v>
      </c>
      <c r="C14" s="10">
        <v>0.37</v>
      </c>
      <c r="D14" s="10">
        <v>1.4</v>
      </c>
    </row>
    <row r="15" spans="1:4" ht="15" customHeight="1">
      <c r="A15" s="9" t="s">
        <v>19</v>
      </c>
      <c r="B15" s="10">
        <v>4.2000000000000002E-4</v>
      </c>
      <c r="C15" s="10">
        <v>3.0999999999999999E-3</v>
      </c>
      <c r="D15" s="10">
        <v>1.2E-2</v>
      </c>
    </row>
    <row r="16" spans="1:4" ht="15" customHeight="1">
      <c r="A16" s="9" t="s">
        <v>20</v>
      </c>
      <c r="B16" s="10">
        <v>3.8999999999999999E-4</v>
      </c>
      <c r="C16" s="10">
        <v>2.8999999999999998E-3</v>
      </c>
      <c r="D16" s="10">
        <v>1.0999999999999999E-2</v>
      </c>
    </row>
    <row r="17" spans="1:4" ht="15" customHeight="1">
      <c r="A17" s="9" t="s">
        <v>21</v>
      </c>
      <c r="B17" s="10">
        <v>1.6999999999999999E-3</v>
      </c>
      <c r="C17" s="10">
        <v>1.2999999999999999E-2</v>
      </c>
      <c r="D17" s="10">
        <v>4.7E-2</v>
      </c>
    </row>
    <row r="18" spans="1:4" ht="15" customHeight="1">
      <c r="A18" s="18" t="s">
        <v>22</v>
      </c>
      <c r="B18" s="13">
        <v>1.8000000000000001E-4</v>
      </c>
      <c r="C18" s="13">
        <v>1.4E-3</v>
      </c>
      <c r="D18" s="13">
        <v>5.1000000000000004E-3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E2A9F-4C66-4140-9816-AB80D7B8B503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70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1E-3</v>
      </c>
      <c r="C5" s="10">
        <v>6.4000000000000003E-3</v>
      </c>
      <c r="D5" s="10">
        <v>4.2999999999999997E-2</v>
      </c>
    </row>
    <row r="6" spans="1:4" ht="15" customHeight="1">
      <c r="A6" s="9" t="s">
        <v>5</v>
      </c>
      <c r="B6" s="10">
        <v>2.3E-3</v>
      </c>
      <c r="C6" s="10">
        <v>1.4999999999999999E-2</v>
      </c>
      <c r="D6" s="10">
        <v>9.6000000000000002E-2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5.5000000000000003E-4</v>
      </c>
      <c r="C8" s="10">
        <v>3.7000000000000002E-3</v>
      </c>
      <c r="D8" s="10">
        <v>2.4E-2</v>
      </c>
    </row>
    <row r="9" spans="1:4" ht="15" customHeight="1">
      <c r="A9" s="9" t="s">
        <v>14</v>
      </c>
      <c r="B9" s="10">
        <v>1.4E-3</v>
      </c>
      <c r="C9" s="10">
        <v>8.3999999999999995E-3</v>
      </c>
      <c r="D9" s="10">
        <v>5.7000000000000002E-2</v>
      </c>
    </row>
    <row r="10" spans="1:4" ht="15" customHeight="1">
      <c r="A10" s="9" t="s">
        <v>15</v>
      </c>
      <c r="B10" s="10">
        <v>1.7999999999999999E-2</v>
      </c>
      <c r="C10" s="10">
        <v>0.11</v>
      </c>
      <c r="D10" s="10">
        <v>0.73</v>
      </c>
    </row>
    <row r="11" spans="1:4" ht="15" customHeight="1">
      <c r="A11" s="9" t="s">
        <v>16</v>
      </c>
      <c r="B11" s="10">
        <v>2.5999999999999999E-2</v>
      </c>
      <c r="C11" s="10">
        <v>0.15</v>
      </c>
      <c r="D11" s="10">
        <v>1</v>
      </c>
    </row>
    <row r="12" spans="1:4" ht="15" customHeight="1">
      <c r="A12" s="9" t="s">
        <v>162</v>
      </c>
      <c r="B12" s="10">
        <v>0.73</v>
      </c>
      <c r="C12" s="10">
        <v>4.5</v>
      </c>
      <c r="D12" s="10">
        <v>31</v>
      </c>
    </row>
    <row r="13" spans="1:4" ht="15" customHeight="1">
      <c r="A13" s="9" t="s">
        <v>17</v>
      </c>
      <c r="B13" s="10">
        <v>0.12</v>
      </c>
      <c r="C13" s="10">
        <v>0.77</v>
      </c>
      <c r="D13" s="10">
        <v>5.3</v>
      </c>
    </row>
    <row r="14" spans="1:4" ht="15" customHeight="1">
      <c r="A14" s="9" t="s">
        <v>18</v>
      </c>
      <c r="B14" s="10">
        <v>0.03</v>
      </c>
      <c r="C14" s="10">
        <v>0.18</v>
      </c>
      <c r="D14" s="10">
        <v>1.2</v>
      </c>
    </row>
    <row r="15" spans="1:4" ht="15" customHeight="1">
      <c r="A15" s="9" t="s">
        <v>19</v>
      </c>
      <c r="B15" s="10">
        <v>2.5000000000000001E-4</v>
      </c>
      <c r="C15" s="10">
        <v>1.6999999999999999E-3</v>
      </c>
      <c r="D15" s="10">
        <v>1.0999999999999999E-2</v>
      </c>
    </row>
    <row r="16" spans="1:4" ht="15" customHeight="1">
      <c r="A16" s="9" t="s">
        <v>20</v>
      </c>
      <c r="B16" s="10">
        <v>2.4000000000000001E-4</v>
      </c>
      <c r="C16" s="10">
        <v>1.6000000000000001E-3</v>
      </c>
      <c r="D16" s="10">
        <v>1.0999999999999999E-2</v>
      </c>
    </row>
    <row r="17" spans="1:4" ht="15" customHeight="1">
      <c r="A17" s="9" t="s">
        <v>21</v>
      </c>
      <c r="B17" s="10">
        <v>1E-3</v>
      </c>
      <c r="C17" s="10">
        <v>6.4999999999999997E-3</v>
      </c>
      <c r="D17" s="10">
        <v>4.2999999999999997E-2</v>
      </c>
    </row>
    <row r="18" spans="1:4" ht="15" customHeight="1">
      <c r="A18" s="18" t="s">
        <v>22</v>
      </c>
      <c r="B18" s="13">
        <v>1.1E-4</v>
      </c>
      <c r="C18" s="13">
        <v>7.1000000000000002E-4</v>
      </c>
      <c r="D18" s="13">
        <v>4.7000000000000002E-3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DD9F2-55D9-4961-BA6F-11382F4CA736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71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8.1999999999999998E-4</v>
      </c>
      <c r="C5" s="10">
        <v>5.4000000000000003E-3</v>
      </c>
      <c r="D5" s="10">
        <v>3.5000000000000003E-2</v>
      </c>
    </row>
    <row r="6" spans="1:4" ht="15" customHeight="1">
      <c r="A6" s="9" t="s">
        <v>5</v>
      </c>
      <c r="B6" s="10">
        <v>1.9E-3</v>
      </c>
      <c r="C6" s="10">
        <v>1.2E-2</v>
      </c>
      <c r="D6" s="10">
        <v>7.9000000000000001E-2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4.2000000000000002E-4</v>
      </c>
      <c r="C8" s="10">
        <v>2.8E-3</v>
      </c>
      <c r="D8" s="10">
        <v>1.7999999999999999E-2</v>
      </c>
    </row>
    <row r="9" spans="1:4" ht="15" customHeight="1">
      <c r="A9" s="9" t="s">
        <v>14</v>
      </c>
      <c r="B9" s="10">
        <v>1.1000000000000001E-3</v>
      </c>
      <c r="C9" s="10">
        <v>6.7999999999999996E-3</v>
      </c>
      <c r="D9" s="10">
        <v>4.7E-2</v>
      </c>
    </row>
    <row r="10" spans="1:4" ht="15" customHeight="1">
      <c r="A10" s="9" t="s">
        <v>15</v>
      </c>
      <c r="B10" s="10">
        <v>1.4E-2</v>
      </c>
      <c r="C10" s="10">
        <v>8.5999999999999993E-2</v>
      </c>
      <c r="D10" s="10">
        <v>0.59</v>
      </c>
    </row>
    <row r="11" spans="1:4" ht="15" customHeight="1">
      <c r="A11" s="9" t="s">
        <v>16</v>
      </c>
      <c r="B11" s="10">
        <v>0.02</v>
      </c>
      <c r="C11" s="10">
        <v>0.12</v>
      </c>
      <c r="D11" s="10">
        <v>0.84</v>
      </c>
    </row>
    <row r="12" spans="1:4" ht="15" customHeight="1">
      <c r="A12" s="9" t="s">
        <v>162</v>
      </c>
      <c r="B12" s="10">
        <v>0.57999999999999996</v>
      </c>
      <c r="C12" s="10">
        <v>3.6</v>
      </c>
      <c r="D12" s="10">
        <v>25</v>
      </c>
    </row>
    <row r="13" spans="1:4" ht="15" customHeight="1">
      <c r="A13" s="9" t="s">
        <v>17</v>
      </c>
      <c r="B13" s="10">
        <v>9.8000000000000004E-2</v>
      </c>
      <c r="C13" s="10">
        <v>0.61</v>
      </c>
      <c r="D13" s="10">
        <v>4.2</v>
      </c>
    </row>
    <row r="14" spans="1:4" ht="15" customHeight="1">
      <c r="A14" s="9" t="s">
        <v>18</v>
      </c>
      <c r="B14" s="10">
        <v>2.4E-2</v>
      </c>
      <c r="C14" s="10">
        <v>0.14000000000000001</v>
      </c>
      <c r="D14" s="10">
        <v>0.99</v>
      </c>
    </row>
    <row r="15" spans="1:4" ht="15" customHeight="1">
      <c r="A15" s="9" t="s">
        <v>19</v>
      </c>
      <c r="B15" s="10">
        <v>2.0000000000000001E-4</v>
      </c>
      <c r="C15" s="10">
        <v>1.4E-3</v>
      </c>
      <c r="D15" s="10">
        <v>9.1000000000000004E-3</v>
      </c>
    </row>
    <row r="16" spans="1:4" ht="15" customHeight="1">
      <c r="A16" s="9" t="s">
        <v>20</v>
      </c>
      <c r="B16" s="10">
        <v>2.0000000000000001E-4</v>
      </c>
      <c r="C16" s="10">
        <v>1.4E-3</v>
      </c>
      <c r="D16" s="10">
        <v>8.8000000000000005E-3</v>
      </c>
    </row>
    <row r="17" spans="1:4" ht="15" customHeight="1">
      <c r="A17" s="9" t="s">
        <v>21</v>
      </c>
      <c r="B17" s="10">
        <v>8.1999999999999998E-4</v>
      </c>
      <c r="C17" s="10">
        <v>5.4999999999999997E-3</v>
      </c>
      <c r="D17" s="10">
        <v>3.5999999999999997E-2</v>
      </c>
    </row>
    <row r="18" spans="1:4" ht="15" customHeight="1">
      <c r="A18" s="18" t="s">
        <v>22</v>
      </c>
      <c r="B18" s="13">
        <v>8.7999999999999998E-5</v>
      </c>
      <c r="C18" s="13">
        <v>5.9999999999999995E-4</v>
      </c>
      <c r="D18" s="13">
        <v>3.8999999999999998E-3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059AC-4CC7-4A2C-B5C7-F77B9DF0E6E8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72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9.2000000000000003E-4</v>
      </c>
      <c r="C5" s="10">
        <v>1.0999999999999999E-2</v>
      </c>
      <c r="D5" s="10">
        <v>3.1E-2</v>
      </c>
    </row>
    <row r="6" spans="1:4" ht="15" customHeight="1">
      <c r="A6" s="9" t="s">
        <v>5</v>
      </c>
      <c r="B6" s="10">
        <v>2.0999999999999999E-3</v>
      </c>
      <c r="C6" s="10">
        <v>2.5000000000000001E-2</v>
      </c>
      <c r="D6" s="10">
        <v>7.0999999999999994E-2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4.6000000000000001E-4</v>
      </c>
      <c r="C8" s="10">
        <v>5.7000000000000002E-3</v>
      </c>
      <c r="D8" s="10">
        <v>1.7000000000000001E-2</v>
      </c>
    </row>
    <row r="9" spans="1:4" ht="15" customHeight="1">
      <c r="A9" s="9" t="s">
        <v>14</v>
      </c>
      <c r="B9" s="10">
        <v>1.2999999999999999E-3</v>
      </c>
      <c r="C9" s="10">
        <v>1.7999999999999999E-2</v>
      </c>
      <c r="D9" s="10">
        <v>4.2999999999999997E-2</v>
      </c>
    </row>
    <row r="10" spans="1:4" ht="15" customHeight="1">
      <c r="A10" s="9" t="s">
        <v>15</v>
      </c>
      <c r="B10" s="10">
        <v>1.6E-2</v>
      </c>
      <c r="C10" s="10">
        <v>0.23</v>
      </c>
      <c r="D10" s="10">
        <v>0.55000000000000004</v>
      </c>
    </row>
    <row r="11" spans="1:4" ht="15" customHeight="1">
      <c r="A11" s="9" t="s">
        <v>16</v>
      </c>
      <c r="B11" s="10">
        <v>2.3E-2</v>
      </c>
      <c r="C11" s="10">
        <v>0.33</v>
      </c>
      <c r="D11" s="10">
        <v>0.78</v>
      </c>
    </row>
    <row r="12" spans="1:4" ht="15" customHeight="1">
      <c r="A12" s="9" t="s">
        <v>162</v>
      </c>
      <c r="B12" s="10">
        <v>0.67</v>
      </c>
      <c r="C12" s="10">
        <v>10</v>
      </c>
      <c r="D12" s="10">
        <v>23</v>
      </c>
    </row>
    <row r="13" spans="1:4" ht="15" customHeight="1">
      <c r="A13" s="9" t="s">
        <v>17</v>
      </c>
      <c r="B13" s="10">
        <v>0.11</v>
      </c>
      <c r="C13" s="10">
        <v>1.7</v>
      </c>
      <c r="D13" s="10">
        <v>4</v>
      </c>
    </row>
    <row r="14" spans="1:4" ht="15" customHeight="1">
      <c r="A14" s="9" t="s">
        <v>18</v>
      </c>
      <c r="B14" s="10">
        <v>2.7E-2</v>
      </c>
      <c r="C14" s="10">
        <v>0.39</v>
      </c>
      <c r="D14" s="10">
        <v>0.92</v>
      </c>
    </row>
    <row r="15" spans="1:4" ht="15" customHeight="1">
      <c r="A15" s="9" t="s">
        <v>19</v>
      </c>
      <c r="B15" s="10">
        <v>2.3000000000000001E-4</v>
      </c>
      <c r="C15" s="10">
        <v>3.0999999999999999E-3</v>
      </c>
      <c r="D15" s="10">
        <v>8.0999999999999996E-3</v>
      </c>
    </row>
    <row r="16" spans="1:4" ht="15" customHeight="1">
      <c r="A16" s="9" t="s">
        <v>20</v>
      </c>
      <c r="B16" s="10">
        <v>2.3000000000000001E-4</v>
      </c>
      <c r="C16" s="10">
        <v>2.8E-3</v>
      </c>
      <c r="D16" s="10">
        <v>7.7999999999999996E-3</v>
      </c>
    </row>
    <row r="17" spans="1:4" ht="15" customHeight="1">
      <c r="A17" s="9" t="s">
        <v>21</v>
      </c>
      <c r="B17" s="10">
        <v>9.3999999999999997E-4</v>
      </c>
      <c r="C17" s="10">
        <v>1.2E-2</v>
      </c>
      <c r="D17" s="10">
        <v>3.2000000000000001E-2</v>
      </c>
    </row>
    <row r="18" spans="1:4" ht="15" customHeight="1">
      <c r="A18" s="18" t="s">
        <v>22</v>
      </c>
      <c r="B18" s="13">
        <v>1E-4</v>
      </c>
      <c r="C18" s="13">
        <v>1.2999999999999999E-3</v>
      </c>
      <c r="D18" s="13">
        <v>3.3999999999999998E-3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23A82-068B-4C4E-81AF-125ED6670642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73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8.8000000000000003E-4</v>
      </c>
      <c r="C5" s="10">
        <v>5.8999999999999999E-3</v>
      </c>
      <c r="D5" s="10">
        <v>4.1000000000000002E-2</v>
      </c>
    </row>
    <row r="6" spans="1:4" ht="15" customHeight="1">
      <c r="A6" s="9" t="s">
        <v>5</v>
      </c>
      <c r="B6" s="10">
        <v>2E-3</v>
      </c>
      <c r="C6" s="10">
        <v>1.2999999999999999E-2</v>
      </c>
      <c r="D6" s="10">
        <v>9.1999999999999998E-2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4.6999999999999999E-4</v>
      </c>
      <c r="C8" s="10">
        <v>3.2000000000000002E-3</v>
      </c>
      <c r="D8" s="10">
        <v>2.4E-2</v>
      </c>
    </row>
    <row r="9" spans="1:4" ht="15" customHeight="1">
      <c r="A9" s="9" t="s">
        <v>14</v>
      </c>
      <c r="B9" s="10">
        <v>1.2999999999999999E-3</v>
      </c>
      <c r="C9" s="10">
        <v>9.2999999999999992E-3</v>
      </c>
      <c r="D9" s="10">
        <v>5.7000000000000002E-2</v>
      </c>
    </row>
    <row r="10" spans="1:4" ht="15" customHeight="1">
      <c r="A10" s="9" t="s">
        <v>15</v>
      </c>
      <c r="B10" s="10">
        <v>1.6E-2</v>
      </c>
      <c r="C10" s="10">
        <v>0.12</v>
      </c>
      <c r="D10" s="10">
        <v>0.72</v>
      </c>
    </row>
    <row r="11" spans="1:4" ht="15" customHeight="1">
      <c r="A11" s="9" t="s">
        <v>16</v>
      </c>
      <c r="B11" s="10">
        <v>2.3E-2</v>
      </c>
      <c r="C11" s="10">
        <v>0.17</v>
      </c>
      <c r="D11" s="10">
        <v>1</v>
      </c>
    </row>
    <row r="12" spans="1:4" ht="15" customHeight="1">
      <c r="A12" s="9" t="s">
        <v>162</v>
      </c>
      <c r="B12" s="10">
        <v>0.67</v>
      </c>
      <c r="C12" s="10">
        <v>4.7</v>
      </c>
      <c r="D12" s="10">
        <v>31</v>
      </c>
    </row>
    <row r="13" spans="1:4" ht="15" customHeight="1">
      <c r="A13" s="9" t="s">
        <v>17</v>
      </c>
      <c r="B13" s="10">
        <v>0.11</v>
      </c>
      <c r="C13" s="10">
        <v>0.8</v>
      </c>
      <c r="D13" s="10">
        <v>5.3</v>
      </c>
    </row>
    <row r="14" spans="1:4" ht="15" customHeight="1">
      <c r="A14" s="9" t="s">
        <v>18</v>
      </c>
      <c r="B14" s="10">
        <v>2.7E-2</v>
      </c>
      <c r="C14" s="10">
        <v>0.2</v>
      </c>
      <c r="D14" s="10">
        <v>1.2</v>
      </c>
    </row>
    <row r="15" spans="1:4" ht="15" customHeight="1">
      <c r="A15" s="9" t="s">
        <v>19</v>
      </c>
      <c r="B15" s="10">
        <v>2.2000000000000001E-4</v>
      </c>
      <c r="C15" s="10">
        <v>1.2999999999999999E-3</v>
      </c>
      <c r="D15" s="10">
        <v>1.0999999999999999E-2</v>
      </c>
    </row>
    <row r="16" spans="1:4" ht="15" customHeight="1">
      <c r="A16" s="9" t="s">
        <v>20</v>
      </c>
      <c r="B16" s="10">
        <v>2.1000000000000001E-4</v>
      </c>
      <c r="C16" s="10">
        <v>1.2999999999999999E-3</v>
      </c>
      <c r="D16" s="10">
        <v>0.01</v>
      </c>
    </row>
    <row r="17" spans="1:4" ht="15" customHeight="1">
      <c r="A17" s="9" t="s">
        <v>21</v>
      </c>
      <c r="B17" s="10">
        <v>8.9999999999999998E-4</v>
      </c>
      <c r="C17" s="10">
        <v>5.5999999999999999E-3</v>
      </c>
      <c r="D17" s="10">
        <v>4.1000000000000002E-2</v>
      </c>
    </row>
    <row r="18" spans="1:4" ht="15" customHeight="1">
      <c r="A18" s="18" t="s">
        <v>22</v>
      </c>
      <c r="B18" s="13">
        <v>9.7E-5</v>
      </c>
      <c r="C18" s="13">
        <v>5.9999999999999995E-4</v>
      </c>
      <c r="D18" s="13">
        <v>4.4999999999999997E-3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AB416-EB77-4C21-AD57-94D5905FB3FE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74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9.7999999999999997E-4</v>
      </c>
      <c r="C5" s="10">
        <v>2.5999999999999999E-3</v>
      </c>
      <c r="D5" s="10">
        <v>4.8000000000000001E-2</v>
      </c>
    </row>
    <row r="6" spans="1:4" ht="15" customHeight="1">
      <c r="A6" s="9" t="s">
        <v>5</v>
      </c>
      <c r="B6" s="10">
        <v>2.2000000000000001E-3</v>
      </c>
      <c r="C6" s="10">
        <v>6.0000000000000001E-3</v>
      </c>
      <c r="D6" s="10">
        <v>0.11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5.1999999999999995E-4</v>
      </c>
      <c r="C8" s="10">
        <v>1.4E-3</v>
      </c>
      <c r="D8" s="10">
        <v>2.7E-2</v>
      </c>
    </row>
    <row r="9" spans="1:4" ht="15" customHeight="1">
      <c r="A9" s="9" t="s">
        <v>14</v>
      </c>
      <c r="B9" s="10">
        <v>1.2999999999999999E-3</v>
      </c>
      <c r="C9" s="10">
        <v>4.1000000000000003E-3</v>
      </c>
      <c r="D9" s="10">
        <v>6.7000000000000004E-2</v>
      </c>
    </row>
    <row r="10" spans="1:4" ht="15" customHeight="1">
      <c r="A10" s="9" t="s">
        <v>15</v>
      </c>
      <c r="B10" s="10">
        <v>1.7000000000000001E-2</v>
      </c>
      <c r="C10" s="10">
        <v>5.1999999999999998E-2</v>
      </c>
      <c r="D10" s="10">
        <v>0.86</v>
      </c>
    </row>
    <row r="11" spans="1:4" ht="15" customHeight="1">
      <c r="A11" s="9" t="s">
        <v>16</v>
      </c>
      <c r="B11" s="10">
        <v>2.5000000000000001E-2</v>
      </c>
      <c r="C11" s="10">
        <v>7.3999999999999996E-2</v>
      </c>
      <c r="D11" s="10">
        <v>1.2</v>
      </c>
    </row>
    <row r="12" spans="1:4" ht="15" customHeight="1">
      <c r="A12" s="9" t="s">
        <v>162</v>
      </c>
      <c r="B12" s="10">
        <v>0.7</v>
      </c>
      <c r="C12" s="10">
        <v>2.1</v>
      </c>
      <c r="D12" s="10">
        <v>36</v>
      </c>
    </row>
    <row r="13" spans="1:4" ht="15" customHeight="1">
      <c r="A13" s="9" t="s">
        <v>17</v>
      </c>
      <c r="B13" s="10">
        <v>0.12</v>
      </c>
      <c r="C13" s="10">
        <v>0.35</v>
      </c>
      <c r="D13" s="10">
        <v>6.2</v>
      </c>
    </row>
    <row r="14" spans="1:4" ht="15" customHeight="1">
      <c r="A14" s="9" t="s">
        <v>18</v>
      </c>
      <c r="B14" s="10">
        <v>2.9000000000000001E-2</v>
      </c>
      <c r="C14" s="10">
        <v>8.6999999999999994E-2</v>
      </c>
      <c r="D14" s="10">
        <v>1.4</v>
      </c>
    </row>
    <row r="15" spans="1:4" ht="15" customHeight="1">
      <c r="A15" s="9" t="s">
        <v>19</v>
      </c>
      <c r="B15" s="10">
        <v>2.5000000000000001E-4</v>
      </c>
      <c r="C15" s="10">
        <v>6.2E-4</v>
      </c>
      <c r="D15" s="10">
        <v>1.2E-2</v>
      </c>
    </row>
    <row r="16" spans="1:4" ht="15" customHeight="1">
      <c r="A16" s="9" t="s">
        <v>20</v>
      </c>
      <c r="B16" s="10">
        <v>2.4000000000000001E-4</v>
      </c>
      <c r="C16" s="10">
        <v>5.9999999999999995E-4</v>
      </c>
      <c r="D16" s="10">
        <v>1.2E-2</v>
      </c>
    </row>
    <row r="17" spans="1:4" ht="15" customHeight="1">
      <c r="A17" s="9" t="s">
        <v>21</v>
      </c>
      <c r="B17" s="10">
        <v>9.7999999999999997E-4</v>
      </c>
      <c r="C17" s="10">
        <v>2.5000000000000001E-3</v>
      </c>
      <c r="D17" s="10">
        <v>4.9000000000000002E-2</v>
      </c>
    </row>
    <row r="18" spans="1:4" ht="15" customHeight="1">
      <c r="A18" s="18" t="s">
        <v>22</v>
      </c>
      <c r="B18" s="13">
        <v>1.1E-4</v>
      </c>
      <c r="C18" s="13">
        <v>2.7E-4</v>
      </c>
      <c r="D18" s="13">
        <v>5.3E-3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EC6C5-1B48-4C4D-8759-BF473743C953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75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6.9999999999999999E-4</v>
      </c>
      <c r="C5" s="10">
        <v>4.7999999999999996E-3</v>
      </c>
      <c r="D5" s="10">
        <v>1.7000000000000001E-2</v>
      </c>
    </row>
    <row r="6" spans="1:4" ht="15" customHeight="1">
      <c r="A6" s="9" t="s">
        <v>5</v>
      </c>
      <c r="B6" s="10">
        <v>1.6000000000000001E-3</v>
      </c>
      <c r="C6" s="10">
        <v>1.0999999999999999E-2</v>
      </c>
      <c r="D6" s="10">
        <v>3.9E-2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3.3E-4</v>
      </c>
      <c r="C8" s="10">
        <v>2.3E-3</v>
      </c>
      <c r="D8" s="10">
        <v>9.4000000000000004E-3</v>
      </c>
    </row>
    <row r="9" spans="1:4" ht="15" customHeight="1">
      <c r="A9" s="9" t="s">
        <v>14</v>
      </c>
      <c r="B9" s="10">
        <v>8.8999999999999995E-4</v>
      </c>
      <c r="C9" s="10">
        <v>5.7000000000000002E-3</v>
      </c>
      <c r="D9" s="10">
        <v>2.1999999999999999E-2</v>
      </c>
    </row>
    <row r="10" spans="1:4" ht="15" customHeight="1">
      <c r="A10" s="9" t="s">
        <v>15</v>
      </c>
      <c r="B10" s="10">
        <v>1.0999999999999999E-2</v>
      </c>
      <c r="C10" s="10">
        <v>7.2999999999999995E-2</v>
      </c>
      <c r="D10" s="10">
        <v>0.28999999999999998</v>
      </c>
    </row>
    <row r="11" spans="1:4" ht="15" customHeight="1">
      <c r="A11" s="9" t="s">
        <v>16</v>
      </c>
      <c r="B11" s="10">
        <v>1.6E-2</v>
      </c>
      <c r="C11" s="10">
        <v>0.1</v>
      </c>
      <c r="D11" s="10">
        <v>0.41</v>
      </c>
    </row>
    <row r="12" spans="1:4" ht="15" customHeight="1">
      <c r="A12" s="9" t="s">
        <v>162</v>
      </c>
      <c r="B12" s="10">
        <v>0.46</v>
      </c>
      <c r="C12" s="10">
        <v>3</v>
      </c>
      <c r="D12" s="10">
        <v>12</v>
      </c>
    </row>
    <row r="13" spans="1:4" ht="15" customHeight="1">
      <c r="A13" s="9" t="s">
        <v>17</v>
      </c>
      <c r="B13" s="10">
        <v>7.6999999999999999E-2</v>
      </c>
      <c r="C13" s="10">
        <v>0.52</v>
      </c>
      <c r="D13" s="10">
        <v>2</v>
      </c>
    </row>
    <row r="14" spans="1:4" ht="15" customHeight="1">
      <c r="A14" s="9" t="s">
        <v>18</v>
      </c>
      <c r="B14" s="10">
        <v>1.9E-2</v>
      </c>
      <c r="C14" s="10">
        <v>0.12</v>
      </c>
      <c r="D14" s="10">
        <v>0.48</v>
      </c>
    </row>
    <row r="15" spans="1:4" ht="15" customHeight="1">
      <c r="A15" s="9" t="s">
        <v>19</v>
      </c>
      <c r="B15" s="10">
        <v>1.7000000000000001E-4</v>
      </c>
      <c r="C15" s="10">
        <v>1.1999999999999999E-3</v>
      </c>
      <c r="D15" s="10">
        <v>4.4000000000000003E-3</v>
      </c>
    </row>
    <row r="16" spans="1:4" ht="15" customHeight="1">
      <c r="A16" s="9" t="s">
        <v>20</v>
      </c>
      <c r="B16" s="10">
        <v>1.7000000000000001E-4</v>
      </c>
      <c r="C16" s="10">
        <v>1.1999999999999999E-3</v>
      </c>
      <c r="D16" s="10">
        <v>4.3E-3</v>
      </c>
    </row>
    <row r="17" spans="1:4" ht="15" customHeight="1">
      <c r="A17" s="9" t="s">
        <v>21</v>
      </c>
      <c r="B17" s="10">
        <v>6.8000000000000005E-4</v>
      </c>
      <c r="C17" s="10">
        <v>4.8999999999999998E-3</v>
      </c>
      <c r="D17" s="10">
        <v>1.7999999999999999E-2</v>
      </c>
    </row>
    <row r="18" spans="1:4" ht="15" customHeight="1">
      <c r="A18" s="18" t="s">
        <v>22</v>
      </c>
      <c r="B18" s="13">
        <v>7.3999999999999996E-5</v>
      </c>
      <c r="C18" s="13">
        <v>5.4000000000000001E-4</v>
      </c>
      <c r="D18" s="13">
        <v>1.9E-3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391E4-3C1D-4007-A247-2746F525BCFB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76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2.4000000000000001E-4</v>
      </c>
      <c r="C5" s="10">
        <v>1.6000000000000001E-3</v>
      </c>
      <c r="D5" s="10">
        <v>5.8999999999999999E-3</v>
      </c>
    </row>
    <row r="6" spans="1:4" ht="15" customHeight="1">
      <c r="A6" s="9" t="s">
        <v>5</v>
      </c>
      <c r="B6" s="10">
        <v>5.4000000000000001E-4</v>
      </c>
      <c r="C6" s="10">
        <v>3.5000000000000001E-3</v>
      </c>
      <c r="D6" s="10">
        <v>1.2999999999999999E-2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1.3999999999999999E-4</v>
      </c>
      <c r="C8" s="10">
        <v>8.4000000000000003E-4</v>
      </c>
      <c r="D8" s="10">
        <v>3.2000000000000002E-3</v>
      </c>
    </row>
    <row r="9" spans="1:4" ht="15" customHeight="1">
      <c r="A9" s="9" t="s">
        <v>14</v>
      </c>
      <c r="B9" s="10">
        <v>3.8000000000000002E-4</v>
      </c>
      <c r="C9" s="10">
        <v>2E-3</v>
      </c>
      <c r="D9" s="10">
        <v>8.0000000000000002E-3</v>
      </c>
    </row>
    <row r="10" spans="1:4" ht="15" customHeight="1">
      <c r="A10" s="9" t="s">
        <v>15</v>
      </c>
      <c r="B10" s="10">
        <v>4.8999999999999998E-3</v>
      </c>
      <c r="C10" s="10">
        <v>2.5999999999999999E-2</v>
      </c>
      <c r="D10" s="10">
        <v>0.1</v>
      </c>
    </row>
    <row r="11" spans="1:4" ht="15" customHeight="1">
      <c r="A11" s="9" t="s">
        <v>16</v>
      </c>
      <c r="B11" s="10">
        <v>7.0000000000000001E-3</v>
      </c>
      <c r="C11" s="10">
        <v>3.6999999999999998E-2</v>
      </c>
      <c r="D11" s="10">
        <v>0.14000000000000001</v>
      </c>
    </row>
    <row r="12" spans="1:4" ht="15" customHeight="1">
      <c r="A12" s="9" t="s">
        <v>162</v>
      </c>
      <c r="B12" s="10">
        <v>0.21</v>
      </c>
      <c r="C12" s="10">
        <v>1.1000000000000001</v>
      </c>
      <c r="D12" s="10">
        <v>4.4000000000000004</v>
      </c>
    </row>
    <row r="13" spans="1:4" ht="15" customHeight="1">
      <c r="A13" s="9" t="s">
        <v>17</v>
      </c>
      <c r="B13" s="10">
        <v>3.5999999999999997E-2</v>
      </c>
      <c r="C13" s="10">
        <v>0.19</v>
      </c>
      <c r="D13" s="10">
        <v>0.75</v>
      </c>
    </row>
    <row r="14" spans="1:4" ht="15" customHeight="1">
      <c r="A14" s="9" t="s">
        <v>18</v>
      </c>
      <c r="B14" s="10">
        <v>8.2000000000000007E-3</v>
      </c>
      <c r="C14" s="10">
        <v>4.2999999999999997E-2</v>
      </c>
      <c r="D14" s="10">
        <v>0.17</v>
      </c>
    </row>
    <row r="15" spans="1:4" ht="15" customHeight="1">
      <c r="A15" s="9" t="s">
        <v>19</v>
      </c>
      <c r="B15" s="10">
        <v>6.6000000000000005E-5</v>
      </c>
      <c r="C15" s="10">
        <v>4.2000000000000002E-4</v>
      </c>
      <c r="D15" s="10">
        <v>1.5E-3</v>
      </c>
    </row>
    <row r="16" spans="1:4" ht="15" customHeight="1">
      <c r="A16" s="9" t="s">
        <v>20</v>
      </c>
      <c r="B16" s="10">
        <v>6.2000000000000003E-5</v>
      </c>
      <c r="C16" s="10">
        <v>4.0000000000000002E-4</v>
      </c>
      <c r="D16" s="10">
        <v>1.4E-3</v>
      </c>
    </row>
    <row r="17" spans="1:4" ht="15" customHeight="1">
      <c r="A17" s="9" t="s">
        <v>21</v>
      </c>
      <c r="B17" s="10">
        <v>2.5999999999999998E-4</v>
      </c>
      <c r="C17" s="10">
        <v>1.6000000000000001E-3</v>
      </c>
      <c r="D17" s="10">
        <v>6.0000000000000001E-3</v>
      </c>
    </row>
    <row r="18" spans="1:4" ht="15" customHeight="1">
      <c r="A18" s="18" t="s">
        <v>22</v>
      </c>
      <c r="B18" s="13">
        <v>2.8E-5</v>
      </c>
      <c r="C18" s="13">
        <v>1.7000000000000001E-4</v>
      </c>
      <c r="D18" s="13">
        <v>6.4999999999999997E-4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60BE0-19D7-4309-B448-EA6F7FA60F9A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77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7.7999999999999999E-4</v>
      </c>
      <c r="C5" s="10">
        <v>6.1000000000000004E-3</v>
      </c>
      <c r="D5" s="10">
        <v>5.1999999999999998E-2</v>
      </c>
    </row>
    <row r="6" spans="1:4" ht="15" customHeight="1">
      <c r="A6" s="9" t="s">
        <v>5</v>
      </c>
      <c r="B6" s="10">
        <v>1.8E-3</v>
      </c>
      <c r="C6" s="10">
        <v>1.4E-2</v>
      </c>
      <c r="D6" s="10">
        <v>0.12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4.0999999999999999E-4</v>
      </c>
      <c r="C8" s="10">
        <v>3.0999999999999999E-3</v>
      </c>
      <c r="D8" s="10">
        <v>2.5999999999999999E-2</v>
      </c>
    </row>
    <row r="9" spans="1:4" ht="15" customHeight="1">
      <c r="A9" s="9" t="s">
        <v>14</v>
      </c>
      <c r="B9" s="10">
        <v>1.1000000000000001E-3</v>
      </c>
      <c r="C9" s="10">
        <v>7.7000000000000002E-3</v>
      </c>
      <c r="D9" s="10">
        <v>7.3999999999999996E-2</v>
      </c>
    </row>
    <row r="10" spans="1:4" ht="15" customHeight="1">
      <c r="A10" s="9" t="s">
        <v>15</v>
      </c>
      <c r="B10" s="10">
        <v>1.4E-2</v>
      </c>
      <c r="C10" s="10">
        <v>9.8000000000000004E-2</v>
      </c>
      <c r="D10" s="10">
        <v>0.94</v>
      </c>
    </row>
    <row r="11" spans="1:4" ht="15" customHeight="1">
      <c r="A11" s="9" t="s">
        <v>16</v>
      </c>
      <c r="B11" s="10">
        <v>0.02</v>
      </c>
      <c r="C11" s="10">
        <v>0.14000000000000001</v>
      </c>
      <c r="D11" s="10">
        <v>1.3</v>
      </c>
    </row>
    <row r="12" spans="1:4" ht="15" customHeight="1">
      <c r="A12" s="9" t="s">
        <v>162</v>
      </c>
      <c r="B12" s="10">
        <v>0.53</v>
      </c>
      <c r="C12" s="10">
        <v>3.8</v>
      </c>
      <c r="D12" s="10">
        <v>36</v>
      </c>
    </row>
    <row r="13" spans="1:4" ht="15" customHeight="1">
      <c r="A13" s="9" t="s">
        <v>17</v>
      </c>
      <c r="B13" s="10">
        <v>0.09</v>
      </c>
      <c r="C13" s="10">
        <v>0.65</v>
      </c>
      <c r="D13" s="10">
        <v>6.1</v>
      </c>
    </row>
    <row r="14" spans="1:4" ht="15" customHeight="1">
      <c r="A14" s="9" t="s">
        <v>18</v>
      </c>
      <c r="B14" s="10">
        <v>2.3E-2</v>
      </c>
      <c r="C14" s="10">
        <v>0.16</v>
      </c>
      <c r="D14" s="10">
        <v>1.5</v>
      </c>
    </row>
    <row r="15" spans="1:4" ht="15" customHeight="1">
      <c r="A15" s="9" t="s">
        <v>19</v>
      </c>
      <c r="B15" s="10">
        <v>2.0000000000000001E-4</v>
      </c>
      <c r="C15" s="10">
        <v>1.6000000000000001E-3</v>
      </c>
      <c r="D15" s="10">
        <v>1.2999999999999999E-2</v>
      </c>
    </row>
    <row r="16" spans="1:4" ht="15" customHeight="1">
      <c r="A16" s="9" t="s">
        <v>20</v>
      </c>
      <c r="B16" s="10">
        <v>2.0000000000000001E-4</v>
      </c>
      <c r="C16" s="10">
        <v>1.5E-3</v>
      </c>
      <c r="D16" s="10">
        <v>1.2999999999999999E-2</v>
      </c>
    </row>
    <row r="17" spans="1:4" ht="15" customHeight="1">
      <c r="A17" s="9" t="s">
        <v>21</v>
      </c>
      <c r="B17" s="10">
        <v>8.0000000000000004E-4</v>
      </c>
      <c r="C17" s="10">
        <v>6.3E-3</v>
      </c>
      <c r="D17" s="10">
        <v>5.5E-2</v>
      </c>
    </row>
    <row r="18" spans="1:4" ht="15" customHeight="1">
      <c r="A18" s="18" t="s">
        <v>22</v>
      </c>
      <c r="B18" s="13">
        <v>8.6000000000000003E-5</v>
      </c>
      <c r="C18" s="13">
        <v>6.8000000000000005E-4</v>
      </c>
      <c r="D18" s="13">
        <v>5.8999999999999999E-3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61E72-C283-45B7-B2E2-6AF5EE27ACF9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78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5.1999999999999995E-4</v>
      </c>
      <c r="C5" s="10">
        <v>6.4999999999999997E-3</v>
      </c>
      <c r="D5" s="10">
        <v>2.1000000000000001E-2</v>
      </c>
    </row>
    <row r="6" spans="1:4" ht="15" customHeight="1">
      <c r="A6" s="9" t="s">
        <v>5</v>
      </c>
      <c r="B6" s="10">
        <v>1.1999999999999999E-3</v>
      </c>
      <c r="C6" s="10">
        <v>1.4999999999999999E-2</v>
      </c>
      <c r="D6" s="10">
        <v>4.9000000000000002E-2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2.5000000000000001E-4</v>
      </c>
      <c r="C8" s="10">
        <v>3.0000000000000001E-3</v>
      </c>
      <c r="D8" s="10">
        <v>9.2999999999999992E-3</v>
      </c>
    </row>
    <row r="9" spans="1:4" ht="15" customHeight="1">
      <c r="A9" s="9" t="s">
        <v>14</v>
      </c>
      <c r="B9" s="10">
        <v>6.6E-4</v>
      </c>
      <c r="C9" s="10">
        <v>7.7999999999999996E-3</v>
      </c>
      <c r="D9" s="10">
        <v>2.5999999999999999E-2</v>
      </c>
    </row>
    <row r="10" spans="1:4" ht="15" customHeight="1">
      <c r="A10" s="9" t="s">
        <v>15</v>
      </c>
      <c r="B10" s="10">
        <v>8.3999999999999995E-3</v>
      </c>
      <c r="C10" s="10">
        <v>0.1</v>
      </c>
      <c r="D10" s="10">
        <v>0.33</v>
      </c>
    </row>
    <row r="11" spans="1:4" ht="15" customHeight="1">
      <c r="A11" s="9" t="s">
        <v>16</v>
      </c>
      <c r="B11" s="10">
        <v>1.2E-2</v>
      </c>
      <c r="C11" s="10">
        <v>0.14000000000000001</v>
      </c>
      <c r="D11" s="10">
        <v>0.47</v>
      </c>
    </row>
    <row r="12" spans="1:4" ht="15" customHeight="1">
      <c r="A12" s="9" t="s">
        <v>162</v>
      </c>
      <c r="B12" s="10">
        <v>0.32</v>
      </c>
      <c r="C12" s="10">
        <v>3.9</v>
      </c>
      <c r="D12" s="10">
        <v>13</v>
      </c>
    </row>
    <row r="13" spans="1:4" ht="15" customHeight="1">
      <c r="A13" s="9" t="s">
        <v>17</v>
      </c>
      <c r="B13" s="10">
        <v>5.5E-2</v>
      </c>
      <c r="C13" s="10">
        <v>0.67</v>
      </c>
      <c r="D13" s="10">
        <v>2.2000000000000002</v>
      </c>
    </row>
    <row r="14" spans="1:4" ht="15" customHeight="1">
      <c r="A14" s="9" t="s">
        <v>18</v>
      </c>
      <c r="B14" s="10">
        <v>1.4E-2</v>
      </c>
      <c r="C14" s="10">
        <v>0.16</v>
      </c>
      <c r="D14" s="10">
        <v>0.54</v>
      </c>
    </row>
    <row r="15" spans="1:4" ht="15" customHeight="1">
      <c r="A15" s="9" t="s">
        <v>19</v>
      </c>
      <c r="B15" s="10">
        <v>1.2999999999999999E-4</v>
      </c>
      <c r="C15" s="10">
        <v>1.6999999999999999E-3</v>
      </c>
      <c r="D15" s="10">
        <v>5.7000000000000002E-3</v>
      </c>
    </row>
    <row r="16" spans="1:4" ht="15" customHeight="1">
      <c r="A16" s="9" t="s">
        <v>20</v>
      </c>
      <c r="B16" s="10">
        <v>1.2E-4</v>
      </c>
      <c r="C16" s="10">
        <v>1.6999999999999999E-3</v>
      </c>
      <c r="D16" s="10">
        <v>5.4999999999999997E-3</v>
      </c>
    </row>
    <row r="17" spans="1:4" ht="15" customHeight="1">
      <c r="A17" s="9" t="s">
        <v>21</v>
      </c>
      <c r="B17" s="10">
        <v>5.1999999999999995E-4</v>
      </c>
      <c r="C17" s="10">
        <v>6.7999999999999996E-3</v>
      </c>
      <c r="D17" s="10">
        <v>2.3E-2</v>
      </c>
    </row>
    <row r="18" spans="1:4" ht="15" customHeight="1">
      <c r="A18" s="18" t="s">
        <v>22</v>
      </c>
      <c r="B18" s="13">
        <v>5.5999999999999999E-5</v>
      </c>
      <c r="C18" s="13">
        <v>7.2999999999999996E-4</v>
      </c>
      <c r="D18" s="13">
        <v>2.5000000000000001E-3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33855-403F-480E-B65E-B197E579CA66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70" t="s">
        <v>24</v>
      </c>
      <c r="B1" s="70"/>
      <c r="C1" s="70"/>
      <c r="D1" s="70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9.3999999999999997E-4</v>
      </c>
      <c r="C5" s="10">
        <v>9.4999999999999998E-3</v>
      </c>
      <c r="D5" s="10">
        <v>4.3999999999999997E-2</v>
      </c>
    </row>
    <row r="6" spans="1:4" ht="15" customHeight="1">
      <c r="A6" s="9" t="s">
        <v>5</v>
      </c>
      <c r="B6" s="10">
        <v>2.0999999999999999E-3</v>
      </c>
      <c r="C6" s="10">
        <v>2.1999999999999999E-2</v>
      </c>
      <c r="D6" s="10">
        <v>0.1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4.6999999999999999E-4</v>
      </c>
      <c r="C8" s="10">
        <v>4.8999999999999998E-3</v>
      </c>
      <c r="D8" s="10">
        <v>2.4E-2</v>
      </c>
    </row>
    <row r="9" spans="1:4" ht="15" customHeight="1">
      <c r="A9" s="9" t="s">
        <v>14</v>
      </c>
      <c r="B9" s="10">
        <v>1.4E-3</v>
      </c>
      <c r="C9" s="10">
        <v>1.4E-2</v>
      </c>
      <c r="D9" s="10">
        <v>6.6000000000000003E-2</v>
      </c>
    </row>
    <row r="10" spans="1:4" ht="15" customHeight="1">
      <c r="A10" s="9" t="s">
        <v>15</v>
      </c>
      <c r="B10" s="10">
        <v>1.7999999999999999E-2</v>
      </c>
      <c r="C10" s="10">
        <v>0.18</v>
      </c>
      <c r="D10" s="10">
        <v>0.84</v>
      </c>
    </row>
    <row r="11" spans="1:4" ht="15" customHeight="1">
      <c r="A11" s="9" t="s">
        <v>16</v>
      </c>
      <c r="B11" s="10">
        <v>2.5000000000000001E-2</v>
      </c>
      <c r="C11" s="10">
        <v>0.25</v>
      </c>
      <c r="D11" s="10">
        <v>1.2</v>
      </c>
    </row>
    <row r="12" spans="1:4" ht="15" customHeight="1">
      <c r="A12" s="9" t="s">
        <v>162</v>
      </c>
      <c r="B12" s="10">
        <v>0.68</v>
      </c>
      <c r="C12" s="10">
        <v>7</v>
      </c>
      <c r="D12" s="10">
        <v>33</v>
      </c>
    </row>
    <row r="13" spans="1:4" ht="15" customHeight="1">
      <c r="A13" s="9" t="s">
        <v>17</v>
      </c>
      <c r="B13" s="10">
        <v>0.12</v>
      </c>
      <c r="C13" s="10">
        <v>1.2</v>
      </c>
      <c r="D13" s="10">
        <v>5.6</v>
      </c>
    </row>
    <row r="14" spans="1:4" ht="15" customHeight="1">
      <c r="A14" s="9" t="s">
        <v>18</v>
      </c>
      <c r="B14" s="10">
        <v>2.9000000000000001E-2</v>
      </c>
      <c r="C14" s="10">
        <v>0.28999999999999998</v>
      </c>
      <c r="D14" s="10">
        <v>1.4</v>
      </c>
    </row>
    <row r="15" spans="1:4" ht="15" customHeight="1">
      <c r="A15" s="9" t="s">
        <v>19</v>
      </c>
      <c r="B15" s="10">
        <v>2.5000000000000001E-4</v>
      </c>
      <c r="C15" s="10">
        <v>2.5999999999999999E-3</v>
      </c>
      <c r="D15" s="10">
        <v>1.2E-2</v>
      </c>
    </row>
    <row r="16" spans="1:4" ht="15" customHeight="1">
      <c r="A16" s="9" t="s">
        <v>20</v>
      </c>
      <c r="B16" s="10">
        <v>2.4000000000000001E-4</v>
      </c>
      <c r="C16" s="10">
        <v>2.5000000000000001E-3</v>
      </c>
      <c r="D16" s="10">
        <v>1.0999999999999999E-2</v>
      </c>
    </row>
    <row r="17" spans="1:4" ht="15" customHeight="1">
      <c r="A17" s="9" t="s">
        <v>21</v>
      </c>
      <c r="B17" s="10">
        <v>9.7000000000000005E-4</v>
      </c>
      <c r="C17" s="10">
        <v>0.01</v>
      </c>
      <c r="D17" s="10">
        <v>4.4999999999999998E-2</v>
      </c>
    </row>
    <row r="18" spans="1:4" ht="15" customHeight="1">
      <c r="A18" s="18" t="s">
        <v>22</v>
      </c>
      <c r="B18" s="13">
        <v>1E-4</v>
      </c>
      <c r="C18" s="13">
        <v>1.1000000000000001E-3</v>
      </c>
      <c r="D18" s="13">
        <v>4.8999999999999998E-3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2D0F9-E3A4-4853-9F71-64C295318CC0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70" t="s">
        <v>23</v>
      </c>
      <c r="B1" s="70"/>
      <c r="C1" s="70"/>
      <c r="D1" s="70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1.4E-3</v>
      </c>
      <c r="C5" s="10">
        <v>7.1000000000000004E-3</v>
      </c>
      <c r="D5" s="10">
        <v>6.0999999999999999E-2</v>
      </c>
    </row>
    <row r="6" spans="1:4" ht="15" customHeight="1">
      <c r="A6" s="9" t="s">
        <v>5</v>
      </c>
      <c r="B6" s="10">
        <v>3.3E-3</v>
      </c>
      <c r="C6" s="10">
        <v>1.6E-2</v>
      </c>
      <c r="D6" s="10">
        <v>0.14000000000000001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7.1000000000000002E-4</v>
      </c>
      <c r="C8" s="10">
        <v>3.3E-3</v>
      </c>
      <c r="D8" s="10">
        <v>2.5999999999999999E-2</v>
      </c>
    </row>
    <row r="9" spans="1:4" ht="15" customHeight="1">
      <c r="A9" s="9" t="s">
        <v>14</v>
      </c>
      <c r="B9" s="10">
        <v>1.6999999999999999E-3</v>
      </c>
      <c r="C9" s="10">
        <v>8.3999999999999995E-3</v>
      </c>
      <c r="D9" s="10">
        <v>6.8000000000000005E-2</v>
      </c>
    </row>
    <row r="10" spans="1:4" ht="15" customHeight="1">
      <c r="A10" s="9" t="s">
        <v>15</v>
      </c>
      <c r="B10" s="10">
        <v>2.1999999999999999E-2</v>
      </c>
      <c r="C10" s="10">
        <v>0.11</v>
      </c>
      <c r="D10" s="10">
        <v>0.87</v>
      </c>
    </row>
    <row r="11" spans="1:4" ht="15" customHeight="1">
      <c r="A11" s="9" t="s">
        <v>16</v>
      </c>
      <c r="B11" s="10">
        <v>3.1E-2</v>
      </c>
      <c r="C11" s="10">
        <v>0.15</v>
      </c>
      <c r="D11" s="10">
        <v>1.2</v>
      </c>
    </row>
    <row r="12" spans="1:4" ht="15" customHeight="1">
      <c r="A12" s="9" t="s">
        <v>162</v>
      </c>
      <c r="B12" s="10">
        <v>0.86</v>
      </c>
      <c r="C12" s="10">
        <v>4.2</v>
      </c>
      <c r="D12" s="10">
        <v>34</v>
      </c>
    </row>
    <row r="13" spans="1:4" ht="15" customHeight="1">
      <c r="A13" s="9" t="s">
        <v>17</v>
      </c>
      <c r="B13" s="10">
        <v>0.15</v>
      </c>
      <c r="C13" s="10">
        <v>0.71</v>
      </c>
      <c r="D13" s="10">
        <v>5.7</v>
      </c>
    </row>
    <row r="14" spans="1:4" ht="15" customHeight="1">
      <c r="A14" s="9" t="s">
        <v>18</v>
      </c>
      <c r="B14" s="10">
        <v>3.5999999999999997E-2</v>
      </c>
      <c r="C14" s="10">
        <v>0.18</v>
      </c>
      <c r="D14" s="10">
        <v>1.4</v>
      </c>
    </row>
    <row r="15" spans="1:4" ht="15" customHeight="1">
      <c r="A15" s="9" t="s">
        <v>19</v>
      </c>
      <c r="B15" s="10">
        <v>3.6000000000000002E-4</v>
      </c>
      <c r="C15" s="10">
        <v>1.9E-3</v>
      </c>
      <c r="D15" s="10">
        <v>1.4999999999999999E-2</v>
      </c>
    </row>
    <row r="16" spans="1:4" ht="15" customHeight="1">
      <c r="A16" s="9" t="s">
        <v>20</v>
      </c>
      <c r="B16" s="10">
        <v>3.6000000000000002E-4</v>
      </c>
      <c r="C16" s="10">
        <v>1.9E-3</v>
      </c>
      <c r="D16" s="10">
        <v>1.4999999999999999E-2</v>
      </c>
    </row>
    <row r="17" spans="1:4" ht="15" customHeight="1">
      <c r="A17" s="9" t="s">
        <v>21</v>
      </c>
      <c r="B17" s="10">
        <v>1.4E-3</v>
      </c>
      <c r="C17" s="10">
        <v>7.4999999999999997E-3</v>
      </c>
      <c r="D17" s="10">
        <v>0.06</v>
      </c>
    </row>
    <row r="18" spans="1:4" ht="15" customHeight="1">
      <c r="A18" s="18" t="s">
        <v>22</v>
      </c>
      <c r="B18" s="13">
        <v>1.4999999999999999E-4</v>
      </c>
      <c r="C18" s="13">
        <v>8.0999999999999996E-4</v>
      </c>
      <c r="D18" s="13">
        <v>6.4999999999999997E-3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7C1AA-D34C-455B-B07E-8A06EBCE4710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79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2.3E-3</v>
      </c>
      <c r="C5" s="10">
        <v>5.6000000000000001E-2</v>
      </c>
      <c r="D5" s="10">
        <v>6.9000000000000006E-2</v>
      </c>
    </row>
    <row r="6" spans="1:4" ht="15" customHeight="1">
      <c r="A6" s="9" t="s">
        <v>5</v>
      </c>
      <c r="B6" s="10">
        <v>5.1999999999999998E-3</v>
      </c>
      <c r="C6" s="10">
        <v>0.13</v>
      </c>
      <c r="D6" s="10">
        <v>0.16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1.1999999999999999E-3</v>
      </c>
      <c r="C8" s="10">
        <v>2.5999999999999999E-2</v>
      </c>
      <c r="D8" s="10">
        <v>3.2000000000000001E-2</v>
      </c>
    </row>
    <row r="9" spans="1:4" ht="15" customHeight="1">
      <c r="A9" s="9" t="s">
        <v>14</v>
      </c>
      <c r="B9" s="10">
        <v>3.3E-3</v>
      </c>
      <c r="C9" s="10">
        <v>7.0000000000000007E-2</v>
      </c>
      <c r="D9" s="10">
        <v>9.1999999999999998E-2</v>
      </c>
    </row>
    <row r="10" spans="1:4" ht="15" customHeight="1">
      <c r="A10" s="9" t="s">
        <v>15</v>
      </c>
      <c r="B10" s="10">
        <v>4.2000000000000003E-2</v>
      </c>
      <c r="C10" s="10">
        <v>0.9</v>
      </c>
      <c r="D10" s="10">
        <v>1.2</v>
      </c>
    </row>
    <row r="11" spans="1:4" ht="15" customHeight="1">
      <c r="A11" s="9" t="s">
        <v>16</v>
      </c>
      <c r="B11" s="10">
        <v>6.0999999999999999E-2</v>
      </c>
      <c r="C11" s="10">
        <v>1.3</v>
      </c>
      <c r="D11" s="10">
        <v>1.7</v>
      </c>
    </row>
    <row r="12" spans="1:4" ht="15" customHeight="1">
      <c r="A12" s="9" t="s">
        <v>162</v>
      </c>
      <c r="B12" s="10">
        <v>1.6</v>
      </c>
      <c r="C12" s="10">
        <v>35</v>
      </c>
      <c r="D12" s="10">
        <v>46</v>
      </c>
    </row>
    <row r="13" spans="1:4" ht="15" customHeight="1">
      <c r="A13" s="9" t="s">
        <v>17</v>
      </c>
      <c r="B13" s="10">
        <v>0.28000000000000003</v>
      </c>
      <c r="C13" s="10">
        <v>6</v>
      </c>
      <c r="D13" s="10">
        <v>7.8</v>
      </c>
    </row>
    <row r="14" spans="1:4" ht="15" customHeight="1">
      <c r="A14" s="9" t="s">
        <v>18</v>
      </c>
      <c r="B14" s="10">
        <v>7.0000000000000007E-2</v>
      </c>
      <c r="C14" s="10">
        <v>1.5</v>
      </c>
      <c r="D14" s="10">
        <v>1.9</v>
      </c>
    </row>
    <row r="15" spans="1:4" ht="15" customHeight="1">
      <c r="A15" s="9" t="s">
        <v>19</v>
      </c>
      <c r="B15" s="10">
        <v>6.0999999999999997E-4</v>
      </c>
      <c r="C15" s="10">
        <v>1.4E-2</v>
      </c>
      <c r="D15" s="10">
        <v>1.7999999999999999E-2</v>
      </c>
    </row>
    <row r="16" spans="1:4" ht="15" customHeight="1">
      <c r="A16" s="9" t="s">
        <v>20</v>
      </c>
      <c r="B16" s="10">
        <v>5.9000000000000003E-4</v>
      </c>
      <c r="C16" s="10">
        <v>1.4E-2</v>
      </c>
      <c r="D16" s="10">
        <v>1.7999999999999999E-2</v>
      </c>
    </row>
    <row r="17" spans="1:4" ht="15" customHeight="1">
      <c r="A17" s="9" t="s">
        <v>21</v>
      </c>
      <c r="B17" s="10">
        <v>2.3999999999999998E-3</v>
      </c>
      <c r="C17" s="10">
        <v>5.8000000000000003E-2</v>
      </c>
      <c r="D17" s="10">
        <v>7.3999999999999996E-2</v>
      </c>
    </row>
    <row r="18" spans="1:4" ht="15" customHeight="1">
      <c r="A18" s="18" t="s">
        <v>22</v>
      </c>
      <c r="B18" s="13">
        <v>2.5999999999999998E-4</v>
      </c>
      <c r="C18" s="13">
        <v>6.1999999999999998E-3</v>
      </c>
      <c r="D18" s="13">
        <v>8.0000000000000002E-3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14880-B9D2-442D-BDFA-1C1BEE693BA3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80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1.9E-3</v>
      </c>
      <c r="C5" s="10">
        <v>1.2E-2</v>
      </c>
      <c r="D5" s="10">
        <v>6.5000000000000002E-2</v>
      </c>
    </row>
    <row r="6" spans="1:4" ht="15" customHeight="1">
      <c r="A6" s="9" t="s">
        <v>5</v>
      </c>
      <c r="B6" s="10">
        <v>4.1999999999999997E-3</v>
      </c>
      <c r="C6" s="10">
        <v>2.7E-2</v>
      </c>
      <c r="D6" s="10">
        <v>0.15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8.8000000000000003E-4</v>
      </c>
      <c r="C8" s="10">
        <v>5.7999999999999996E-3</v>
      </c>
      <c r="D8" s="10">
        <v>2.9000000000000001E-2</v>
      </c>
    </row>
    <row r="9" spans="1:4" ht="15" customHeight="1">
      <c r="A9" s="9" t="s">
        <v>14</v>
      </c>
      <c r="B9" s="10">
        <v>2.3E-3</v>
      </c>
      <c r="C9" s="10">
        <v>1.4E-2</v>
      </c>
      <c r="D9" s="10">
        <v>7.6999999999999999E-2</v>
      </c>
    </row>
    <row r="10" spans="1:4" ht="15" customHeight="1">
      <c r="A10" s="9" t="s">
        <v>15</v>
      </c>
      <c r="B10" s="10">
        <v>2.9000000000000001E-2</v>
      </c>
      <c r="C10" s="10">
        <v>0.18</v>
      </c>
      <c r="D10" s="10">
        <v>0.98</v>
      </c>
    </row>
    <row r="11" spans="1:4" ht="15" customHeight="1">
      <c r="A11" s="9" t="s">
        <v>16</v>
      </c>
      <c r="B11" s="10">
        <v>4.1000000000000002E-2</v>
      </c>
      <c r="C11" s="10">
        <v>0.26</v>
      </c>
      <c r="D11" s="10">
        <v>1.4</v>
      </c>
    </row>
    <row r="12" spans="1:4" ht="15" customHeight="1">
      <c r="A12" s="9" t="s">
        <v>162</v>
      </c>
      <c r="B12" s="10">
        <v>1.1000000000000001</v>
      </c>
      <c r="C12" s="10">
        <v>7.1</v>
      </c>
      <c r="D12" s="10">
        <v>38</v>
      </c>
    </row>
    <row r="13" spans="1:4" ht="15" customHeight="1">
      <c r="A13" s="9" t="s">
        <v>17</v>
      </c>
      <c r="B13" s="10">
        <v>0.19</v>
      </c>
      <c r="C13" s="10">
        <v>1.2</v>
      </c>
      <c r="D13" s="10">
        <v>6.4</v>
      </c>
    </row>
    <row r="14" spans="1:4" ht="15" customHeight="1">
      <c r="A14" s="9" t="s">
        <v>18</v>
      </c>
      <c r="B14" s="10">
        <v>4.7E-2</v>
      </c>
      <c r="C14" s="10">
        <v>0.3</v>
      </c>
      <c r="D14" s="10">
        <v>1.6</v>
      </c>
    </row>
    <row r="15" spans="1:4" ht="15" customHeight="1">
      <c r="A15" s="9" t="s">
        <v>19</v>
      </c>
      <c r="B15" s="10">
        <v>4.6999999999999999E-4</v>
      </c>
      <c r="C15" s="10">
        <v>3.0999999999999999E-3</v>
      </c>
      <c r="D15" s="10">
        <v>1.7000000000000001E-2</v>
      </c>
    </row>
    <row r="16" spans="1:4" ht="15" customHeight="1">
      <c r="A16" s="9" t="s">
        <v>20</v>
      </c>
      <c r="B16" s="10">
        <v>4.6000000000000001E-4</v>
      </c>
      <c r="C16" s="10">
        <v>3.0999999999999999E-3</v>
      </c>
      <c r="D16" s="10">
        <v>1.7000000000000001E-2</v>
      </c>
    </row>
    <row r="17" spans="1:4" ht="15" customHeight="1">
      <c r="A17" s="9" t="s">
        <v>21</v>
      </c>
      <c r="B17" s="10">
        <v>1.9E-3</v>
      </c>
      <c r="C17" s="10">
        <v>1.2E-2</v>
      </c>
      <c r="D17" s="10">
        <v>6.6000000000000003E-2</v>
      </c>
    </row>
    <row r="18" spans="1:4" ht="15" customHeight="1">
      <c r="A18" s="18" t="s">
        <v>22</v>
      </c>
      <c r="B18" s="13">
        <v>2.0000000000000001E-4</v>
      </c>
      <c r="C18" s="13">
        <v>1.2999999999999999E-3</v>
      </c>
      <c r="D18" s="13">
        <v>7.1999999999999998E-3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9578C-DC77-4E73-BB3E-8CD147CFFD44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81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1.2999999999999999E-3</v>
      </c>
      <c r="C5" s="10">
        <v>1.0999999999999999E-2</v>
      </c>
      <c r="D5" s="10">
        <v>5.8999999999999997E-2</v>
      </c>
    </row>
    <row r="6" spans="1:4" ht="15" customHeight="1">
      <c r="A6" s="9" t="s">
        <v>5</v>
      </c>
      <c r="B6" s="10">
        <v>3.0000000000000001E-3</v>
      </c>
      <c r="C6" s="10">
        <v>2.5000000000000001E-2</v>
      </c>
      <c r="D6" s="10">
        <v>0.13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6.8999999999999997E-4</v>
      </c>
      <c r="C8" s="10">
        <v>5.1999999999999998E-3</v>
      </c>
      <c r="D8" s="10">
        <v>2.8000000000000001E-2</v>
      </c>
    </row>
    <row r="9" spans="1:4" ht="15" customHeight="1">
      <c r="A9" s="9" t="s">
        <v>14</v>
      </c>
      <c r="B9" s="10">
        <v>1.6999999999999999E-3</v>
      </c>
      <c r="C9" s="10">
        <v>1.2999999999999999E-2</v>
      </c>
      <c r="D9" s="10">
        <v>7.0000000000000007E-2</v>
      </c>
    </row>
    <row r="10" spans="1:4" ht="15" customHeight="1">
      <c r="A10" s="9" t="s">
        <v>15</v>
      </c>
      <c r="B10" s="10">
        <v>2.1999999999999999E-2</v>
      </c>
      <c r="C10" s="10">
        <v>0.17</v>
      </c>
      <c r="D10" s="10">
        <v>0.9</v>
      </c>
    </row>
    <row r="11" spans="1:4" ht="15" customHeight="1">
      <c r="A11" s="9" t="s">
        <v>16</v>
      </c>
      <c r="B11" s="10">
        <v>3.1E-2</v>
      </c>
      <c r="C11" s="10">
        <v>0.24</v>
      </c>
      <c r="D11" s="10">
        <v>1.3</v>
      </c>
    </row>
    <row r="12" spans="1:4" ht="15" customHeight="1">
      <c r="A12" s="9" t="s">
        <v>162</v>
      </c>
      <c r="B12" s="10">
        <v>0.83</v>
      </c>
      <c r="C12" s="10">
        <v>6.6</v>
      </c>
      <c r="D12" s="10">
        <v>35</v>
      </c>
    </row>
    <row r="13" spans="1:4" ht="15" customHeight="1">
      <c r="A13" s="9" t="s">
        <v>17</v>
      </c>
      <c r="B13" s="10">
        <v>0.14000000000000001</v>
      </c>
      <c r="C13" s="10">
        <v>1.1000000000000001</v>
      </c>
      <c r="D13" s="10">
        <v>5.9</v>
      </c>
    </row>
    <row r="14" spans="1:4" ht="15" customHeight="1">
      <c r="A14" s="9" t="s">
        <v>18</v>
      </c>
      <c r="B14" s="10">
        <v>3.5999999999999997E-2</v>
      </c>
      <c r="C14" s="10">
        <v>0.28000000000000003</v>
      </c>
      <c r="D14" s="10">
        <v>1.5</v>
      </c>
    </row>
    <row r="15" spans="1:4" ht="15" customHeight="1">
      <c r="A15" s="9" t="s">
        <v>19</v>
      </c>
      <c r="B15" s="10">
        <v>3.4000000000000002E-4</v>
      </c>
      <c r="C15" s="10">
        <v>2.8999999999999998E-3</v>
      </c>
      <c r="D15" s="10">
        <v>1.6E-2</v>
      </c>
    </row>
    <row r="16" spans="1:4" ht="15" customHeight="1">
      <c r="A16" s="9" t="s">
        <v>20</v>
      </c>
      <c r="B16" s="10">
        <v>3.3E-4</v>
      </c>
      <c r="C16" s="10">
        <v>2.8999999999999998E-3</v>
      </c>
      <c r="D16" s="10">
        <v>1.6E-2</v>
      </c>
    </row>
    <row r="17" spans="1:4" ht="15" customHeight="1">
      <c r="A17" s="9" t="s">
        <v>21</v>
      </c>
      <c r="B17" s="10">
        <v>1.2999999999999999E-3</v>
      </c>
      <c r="C17" s="10">
        <v>1.2E-2</v>
      </c>
      <c r="D17" s="10">
        <v>6.6000000000000003E-2</v>
      </c>
    </row>
    <row r="18" spans="1:4" ht="15" customHeight="1">
      <c r="A18" s="18" t="s">
        <v>22</v>
      </c>
      <c r="B18" s="13">
        <v>1.3999999999999999E-4</v>
      </c>
      <c r="C18" s="13">
        <v>1.2999999999999999E-3</v>
      </c>
      <c r="D18" s="13">
        <v>7.1000000000000004E-3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1805A-3ABE-4414-A28B-619393BB75CD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82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8.4999999999999995E-4</v>
      </c>
      <c r="C5" s="10">
        <v>4.7000000000000002E-3</v>
      </c>
      <c r="D5" s="10">
        <v>1.2E-2</v>
      </c>
    </row>
    <row r="6" spans="1:4" ht="15" customHeight="1">
      <c r="A6" s="9" t="s">
        <v>5</v>
      </c>
      <c r="B6" s="10">
        <v>1.9E-3</v>
      </c>
      <c r="C6" s="10">
        <v>1.0999999999999999E-2</v>
      </c>
      <c r="D6" s="10">
        <v>2.7E-2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3.8000000000000002E-4</v>
      </c>
      <c r="C8" s="10">
        <v>2.0999999999999999E-3</v>
      </c>
      <c r="D8" s="10">
        <v>4.7000000000000002E-3</v>
      </c>
    </row>
    <row r="9" spans="1:4" ht="15" customHeight="1">
      <c r="A9" s="9" t="s">
        <v>14</v>
      </c>
      <c r="B9" s="10">
        <v>1.1000000000000001E-3</v>
      </c>
      <c r="C9" s="10">
        <v>5.7000000000000002E-3</v>
      </c>
      <c r="D9" s="10">
        <v>1.4E-2</v>
      </c>
    </row>
    <row r="10" spans="1:4" ht="15" customHeight="1">
      <c r="A10" s="9" t="s">
        <v>15</v>
      </c>
      <c r="B10" s="10">
        <v>1.4E-2</v>
      </c>
      <c r="C10" s="10">
        <v>7.1999999999999995E-2</v>
      </c>
      <c r="D10" s="10">
        <v>0.18</v>
      </c>
    </row>
    <row r="11" spans="1:4" ht="15" customHeight="1">
      <c r="A11" s="9" t="s">
        <v>16</v>
      </c>
      <c r="B11" s="10">
        <v>1.9E-2</v>
      </c>
      <c r="C11" s="10">
        <v>0.1</v>
      </c>
      <c r="D11" s="10">
        <v>0.25</v>
      </c>
    </row>
    <row r="12" spans="1:4" ht="15" customHeight="1">
      <c r="A12" s="9" t="s">
        <v>162</v>
      </c>
      <c r="B12" s="10">
        <v>0.52</v>
      </c>
      <c r="C12" s="10">
        <v>2.8</v>
      </c>
      <c r="D12" s="10">
        <v>6.7</v>
      </c>
    </row>
    <row r="13" spans="1:4" ht="15" customHeight="1">
      <c r="A13" s="9" t="s">
        <v>17</v>
      </c>
      <c r="B13" s="10">
        <v>8.7999999999999995E-2</v>
      </c>
      <c r="C13" s="10">
        <v>0.48</v>
      </c>
      <c r="D13" s="10">
        <v>1.1000000000000001</v>
      </c>
    </row>
    <row r="14" spans="1:4" ht="15" customHeight="1">
      <c r="A14" s="9" t="s">
        <v>18</v>
      </c>
      <c r="B14" s="10">
        <v>2.1999999999999999E-2</v>
      </c>
      <c r="C14" s="10">
        <v>0.12</v>
      </c>
      <c r="D14" s="10">
        <v>0.28999999999999998</v>
      </c>
    </row>
    <row r="15" spans="1:4" ht="15" customHeight="1">
      <c r="A15" s="9" t="s">
        <v>19</v>
      </c>
      <c r="B15" s="10">
        <v>2.0000000000000001E-4</v>
      </c>
      <c r="C15" s="10">
        <v>1.1999999999999999E-3</v>
      </c>
      <c r="D15" s="10">
        <v>2.8E-3</v>
      </c>
    </row>
    <row r="16" spans="1:4" ht="15" customHeight="1">
      <c r="A16" s="9" t="s">
        <v>20</v>
      </c>
      <c r="B16" s="10">
        <v>1.9000000000000001E-4</v>
      </c>
      <c r="C16" s="10">
        <v>1.1999999999999999E-3</v>
      </c>
      <c r="D16" s="10">
        <v>2.8E-3</v>
      </c>
    </row>
    <row r="17" spans="1:4" ht="15" customHeight="1">
      <c r="A17" s="9" t="s">
        <v>21</v>
      </c>
      <c r="B17" s="10">
        <v>8.1999999999999998E-4</v>
      </c>
      <c r="C17" s="10">
        <v>4.7999999999999996E-3</v>
      </c>
      <c r="D17" s="10">
        <v>1.2E-2</v>
      </c>
    </row>
    <row r="18" spans="1:4" ht="15" customHeight="1">
      <c r="A18" s="18" t="s">
        <v>22</v>
      </c>
      <c r="B18" s="13">
        <v>8.8999999999999995E-5</v>
      </c>
      <c r="C18" s="13">
        <v>5.1999999999999995E-4</v>
      </c>
      <c r="D18" s="13">
        <v>1.2999999999999999E-3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CC2C0-6788-4229-ACBB-0188F5570463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83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6.2E-4</v>
      </c>
      <c r="C5" s="10">
        <v>6.3E-3</v>
      </c>
      <c r="D5" s="10">
        <v>3.9E-2</v>
      </c>
    </row>
    <row r="6" spans="1:4" ht="15" customHeight="1">
      <c r="A6" s="9" t="s">
        <v>5</v>
      </c>
      <c r="B6" s="10">
        <v>1.4E-3</v>
      </c>
      <c r="C6" s="10">
        <v>1.4E-2</v>
      </c>
      <c r="D6" s="10">
        <v>8.7999999999999995E-2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2.5000000000000001E-4</v>
      </c>
      <c r="C8" s="10">
        <v>2.7000000000000001E-3</v>
      </c>
      <c r="D8" s="10">
        <v>1.7000000000000001E-2</v>
      </c>
    </row>
    <row r="9" spans="1:4" ht="15" customHeight="1">
      <c r="A9" s="9" t="s">
        <v>14</v>
      </c>
      <c r="B9" s="10">
        <v>6.8000000000000005E-4</v>
      </c>
      <c r="C9" s="10">
        <v>7.1999999999999998E-3</v>
      </c>
      <c r="D9" s="10">
        <v>4.4999999999999998E-2</v>
      </c>
    </row>
    <row r="10" spans="1:4" ht="15" customHeight="1">
      <c r="A10" s="9" t="s">
        <v>15</v>
      </c>
      <c r="B10" s="10">
        <v>8.6E-3</v>
      </c>
      <c r="C10" s="10">
        <v>9.1999999999999998E-2</v>
      </c>
      <c r="D10" s="10">
        <v>0.57999999999999996</v>
      </c>
    </row>
    <row r="11" spans="1:4" ht="15" customHeight="1">
      <c r="A11" s="9" t="s">
        <v>16</v>
      </c>
      <c r="B11" s="10">
        <v>1.2E-2</v>
      </c>
      <c r="C11" s="10">
        <v>0.13</v>
      </c>
      <c r="D11" s="10">
        <v>0.82</v>
      </c>
    </row>
    <row r="12" spans="1:4" ht="15" customHeight="1">
      <c r="A12" s="9" t="s">
        <v>162</v>
      </c>
      <c r="B12" s="10">
        <v>0.34</v>
      </c>
      <c r="C12" s="10">
        <v>3.6</v>
      </c>
      <c r="D12" s="10">
        <v>22</v>
      </c>
    </row>
    <row r="13" spans="1:4" ht="15" customHeight="1">
      <c r="A13" s="9" t="s">
        <v>17</v>
      </c>
      <c r="B13" s="10">
        <v>5.8000000000000003E-2</v>
      </c>
      <c r="C13" s="10">
        <v>0.61</v>
      </c>
      <c r="D13" s="10">
        <v>3.8</v>
      </c>
    </row>
    <row r="14" spans="1:4" ht="15" customHeight="1">
      <c r="A14" s="9" t="s">
        <v>18</v>
      </c>
      <c r="B14" s="10">
        <v>1.4E-2</v>
      </c>
      <c r="C14" s="10">
        <v>0.15</v>
      </c>
      <c r="D14" s="10">
        <v>0.95</v>
      </c>
    </row>
    <row r="15" spans="1:4" ht="15" customHeight="1">
      <c r="A15" s="9" t="s">
        <v>19</v>
      </c>
      <c r="B15" s="10">
        <v>1.4999999999999999E-4</v>
      </c>
      <c r="C15" s="10">
        <v>1.6999999999999999E-3</v>
      </c>
      <c r="D15" s="10">
        <v>0.01</v>
      </c>
    </row>
    <row r="16" spans="1:4" ht="15" customHeight="1">
      <c r="A16" s="9" t="s">
        <v>20</v>
      </c>
      <c r="B16" s="10">
        <v>1.4999999999999999E-4</v>
      </c>
      <c r="C16" s="10">
        <v>1.6999999999999999E-3</v>
      </c>
      <c r="D16" s="10">
        <v>0.01</v>
      </c>
    </row>
    <row r="17" spans="1:4" ht="15" customHeight="1">
      <c r="A17" s="9" t="s">
        <v>21</v>
      </c>
      <c r="B17" s="10">
        <v>6.2E-4</v>
      </c>
      <c r="C17" s="10">
        <v>6.8999999999999999E-3</v>
      </c>
      <c r="D17" s="10">
        <v>4.2999999999999997E-2</v>
      </c>
    </row>
    <row r="18" spans="1:4" ht="15" customHeight="1">
      <c r="A18" s="18" t="s">
        <v>22</v>
      </c>
      <c r="B18" s="13">
        <v>6.7000000000000002E-5</v>
      </c>
      <c r="C18" s="13">
        <v>7.3999999999999999E-4</v>
      </c>
      <c r="D18" s="13">
        <v>4.5999999999999999E-3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7DFBC-15D5-4602-B9AD-901C130FD31D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84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1.9E-3</v>
      </c>
      <c r="C5" s="10">
        <v>1.4E-2</v>
      </c>
      <c r="D5" s="10">
        <v>5.1999999999999998E-2</v>
      </c>
    </row>
    <row r="6" spans="1:4" ht="15" customHeight="1">
      <c r="A6" s="9" t="s">
        <v>5</v>
      </c>
      <c r="B6" s="10">
        <v>4.1999999999999997E-3</v>
      </c>
      <c r="C6" s="10">
        <v>3.2000000000000001E-2</v>
      </c>
      <c r="D6" s="10">
        <v>0.12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9.3000000000000005E-4</v>
      </c>
      <c r="C8" s="10">
        <v>6.7999999999999996E-3</v>
      </c>
      <c r="D8" s="10">
        <v>2.5000000000000001E-2</v>
      </c>
    </row>
    <row r="9" spans="1:4" ht="15" customHeight="1">
      <c r="A9" s="9" t="s">
        <v>14</v>
      </c>
      <c r="B9" s="10">
        <v>2.5999999999999999E-3</v>
      </c>
      <c r="C9" s="10">
        <v>1.9E-2</v>
      </c>
      <c r="D9" s="10">
        <v>7.0000000000000007E-2</v>
      </c>
    </row>
    <row r="10" spans="1:4" ht="15" customHeight="1">
      <c r="A10" s="9" t="s">
        <v>15</v>
      </c>
      <c r="B10" s="10">
        <v>3.3000000000000002E-2</v>
      </c>
      <c r="C10" s="10">
        <v>0.24</v>
      </c>
      <c r="D10" s="10">
        <v>0.89</v>
      </c>
    </row>
    <row r="11" spans="1:4" ht="15" customHeight="1">
      <c r="A11" s="9" t="s">
        <v>16</v>
      </c>
      <c r="B11" s="10">
        <v>4.7E-2</v>
      </c>
      <c r="C11" s="10">
        <v>0.34</v>
      </c>
      <c r="D11" s="10">
        <v>1.3</v>
      </c>
    </row>
    <row r="12" spans="1:4" ht="15" customHeight="1">
      <c r="A12" s="9" t="s">
        <v>162</v>
      </c>
      <c r="B12" s="10">
        <v>1.3</v>
      </c>
      <c r="C12" s="10">
        <v>9.6999999999999993</v>
      </c>
      <c r="D12" s="10">
        <v>35</v>
      </c>
    </row>
    <row r="13" spans="1:4" ht="15" customHeight="1">
      <c r="A13" s="9" t="s">
        <v>17</v>
      </c>
      <c r="B13" s="10">
        <v>0.22</v>
      </c>
      <c r="C13" s="10">
        <v>1.6</v>
      </c>
      <c r="D13" s="10">
        <v>6</v>
      </c>
    </row>
    <row r="14" spans="1:4" ht="15" customHeight="1">
      <c r="A14" s="9" t="s">
        <v>18</v>
      </c>
      <c r="B14" s="10">
        <v>5.3999999999999999E-2</v>
      </c>
      <c r="C14" s="10">
        <v>0.4</v>
      </c>
      <c r="D14" s="10">
        <v>1.5</v>
      </c>
    </row>
    <row r="15" spans="1:4" ht="15" customHeight="1">
      <c r="A15" s="9" t="s">
        <v>19</v>
      </c>
      <c r="B15" s="10">
        <v>4.4999999999999999E-4</v>
      </c>
      <c r="C15" s="10">
        <v>3.3999999999999998E-3</v>
      </c>
      <c r="D15" s="10">
        <v>1.2999999999999999E-2</v>
      </c>
    </row>
    <row r="16" spans="1:4" ht="15" customHeight="1">
      <c r="A16" s="9" t="s">
        <v>20</v>
      </c>
      <c r="B16" s="10">
        <v>4.2999999999999999E-4</v>
      </c>
      <c r="C16" s="10">
        <v>3.2000000000000002E-3</v>
      </c>
      <c r="D16" s="10">
        <v>1.2E-2</v>
      </c>
    </row>
    <row r="17" spans="1:4" ht="15" customHeight="1">
      <c r="A17" s="9" t="s">
        <v>21</v>
      </c>
      <c r="B17" s="10">
        <v>1.8E-3</v>
      </c>
      <c r="C17" s="10">
        <v>1.4E-2</v>
      </c>
      <c r="D17" s="10">
        <v>5.0999999999999997E-2</v>
      </c>
    </row>
    <row r="18" spans="1:4" ht="15" customHeight="1">
      <c r="A18" s="18" t="s">
        <v>22</v>
      </c>
      <c r="B18" s="13">
        <v>2.0000000000000001E-4</v>
      </c>
      <c r="C18" s="13">
        <v>1.5E-3</v>
      </c>
      <c r="D18" s="13">
        <v>5.5999999999999999E-3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06569-703F-4DFF-80D6-D233BF8EC1AC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85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1.1000000000000001E-3</v>
      </c>
      <c r="C5" s="10">
        <v>6.7999999999999996E-3</v>
      </c>
      <c r="D5" s="10">
        <v>4.5999999999999999E-2</v>
      </c>
    </row>
    <row r="6" spans="1:4" ht="15" customHeight="1">
      <c r="A6" s="9" t="s">
        <v>5</v>
      </c>
      <c r="B6" s="10">
        <v>2.3999999999999998E-3</v>
      </c>
      <c r="C6" s="10">
        <v>1.4999999999999999E-2</v>
      </c>
      <c r="D6" s="10">
        <v>0.1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5.6999999999999998E-4</v>
      </c>
      <c r="C8" s="10">
        <v>3.8E-3</v>
      </c>
      <c r="D8" s="10">
        <v>2.5000000000000001E-2</v>
      </c>
    </row>
    <row r="9" spans="1:4" ht="15" customHeight="1">
      <c r="A9" s="9" t="s">
        <v>14</v>
      </c>
      <c r="B9" s="10">
        <v>1.5E-3</v>
      </c>
      <c r="C9" s="10">
        <v>8.9999999999999993E-3</v>
      </c>
      <c r="D9" s="10">
        <v>6.2E-2</v>
      </c>
    </row>
    <row r="10" spans="1:4" ht="15" customHeight="1">
      <c r="A10" s="9" t="s">
        <v>15</v>
      </c>
      <c r="B10" s="10">
        <v>0.02</v>
      </c>
      <c r="C10" s="10">
        <v>0.12</v>
      </c>
      <c r="D10" s="10">
        <v>0.79</v>
      </c>
    </row>
    <row r="11" spans="1:4" ht="15" customHeight="1">
      <c r="A11" s="9" t="s">
        <v>16</v>
      </c>
      <c r="B11" s="10">
        <v>2.8000000000000001E-2</v>
      </c>
      <c r="C11" s="10">
        <v>0.17</v>
      </c>
      <c r="D11" s="10">
        <v>1.1000000000000001</v>
      </c>
    </row>
    <row r="12" spans="1:4" ht="15" customHeight="1">
      <c r="A12" s="9" t="s">
        <v>162</v>
      </c>
      <c r="B12" s="10">
        <v>0.74</v>
      </c>
      <c r="C12" s="10">
        <v>4.5999999999999996</v>
      </c>
      <c r="D12" s="10">
        <v>32</v>
      </c>
    </row>
    <row r="13" spans="1:4" ht="15" customHeight="1">
      <c r="A13" s="9" t="s">
        <v>17</v>
      </c>
      <c r="B13" s="10">
        <v>0.13</v>
      </c>
      <c r="C13" s="10">
        <v>0.79</v>
      </c>
      <c r="D13" s="10">
        <v>5.4</v>
      </c>
    </row>
    <row r="14" spans="1:4" ht="15" customHeight="1">
      <c r="A14" s="9" t="s">
        <v>18</v>
      </c>
      <c r="B14" s="10">
        <v>3.2000000000000001E-2</v>
      </c>
      <c r="C14" s="10">
        <v>0.19</v>
      </c>
      <c r="D14" s="10">
        <v>1.3</v>
      </c>
    </row>
    <row r="15" spans="1:4" ht="15" customHeight="1">
      <c r="A15" s="9" t="s">
        <v>19</v>
      </c>
      <c r="B15" s="10">
        <v>2.7E-4</v>
      </c>
      <c r="C15" s="10">
        <v>1.8E-3</v>
      </c>
      <c r="D15" s="10">
        <v>1.2E-2</v>
      </c>
    </row>
    <row r="16" spans="1:4" ht="15" customHeight="1">
      <c r="A16" s="9" t="s">
        <v>20</v>
      </c>
      <c r="B16" s="10">
        <v>2.7E-4</v>
      </c>
      <c r="C16" s="10">
        <v>1.8E-3</v>
      </c>
      <c r="D16" s="10">
        <v>1.2E-2</v>
      </c>
    </row>
    <row r="17" spans="1:4" ht="15" customHeight="1">
      <c r="A17" s="9" t="s">
        <v>21</v>
      </c>
      <c r="B17" s="10">
        <v>1.1000000000000001E-3</v>
      </c>
      <c r="C17" s="10">
        <v>7.1000000000000004E-3</v>
      </c>
      <c r="D17" s="10">
        <v>4.7E-2</v>
      </c>
    </row>
    <row r="18" spans="1:4" ht="15" customHeight="1">
      <c r="A18" s="18" t="s">
        <v>22</v>
      </c>
      <c r="B18" s="13">
        <v>1.2E-4</v>
      </c>
      <c r="C18" s="13">
        <v>7.6999999999999996E-4</v>
      </c>
      <c r="D18" s="13">
        <v>5.1000000000000004E-3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F7D15-E52B-41AB-9BF2-200277E02849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86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8.8000000000000003E-4</v>
      </c>
      <c r="C5" s="10">
        <v>5.7000000000000002E-3</v>
      </c>
      <c r="D5" s="10">
        <v>3.6999999999999998E-2</v>
      </c>
    </row>
    <row r="6" spans="1:4" ht="15" customHeight="1">
      <c r="A6" s="9" t="s">
        <v>5</v>
      </c>
      <c r="B6" s="10">
        <v>2E-3</v>
      </c>
      <c r="C6" s="10">
        <v>1.2999999999999999E-2</v>
      </c>
      <c r="D6" s="10">
        <v>8.5000000000000006E-2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4.2999999999999999E-4</v>
      </c>
      <c r="C8" s="10">
        <v>2.8999999999999998E-3</v>
      </c>
      <c r="D8" s="10">
        <v>1.9E-2</v>
      </c>
    </row>
    <row r="9" spans="1:4" ht="15" customHeight="1">
      <c r="A9" s="9" t="s">
        <v>14</v>
      </c>
      <c r="B9" s="10">
        <v>1.1999999999999999E-3</v>
      </c>
      <c r="C9" s="10">
        <v>7.3000000000000001E-3</v>
      </c>
      <c r="D9" s="10">
        <v>0.05</v>
      </c>
    </row>
    <row r="10" spans="1:4" ht="15" customHeight="1">
      <c r="A10" s="9" t="s">
        <v>15</v>
      </c>
      <c r="B10" s="10">
        <v>1.4999999999999999E-2</v>
      </c>
      <c r="C10" s="10">
        <v>9.2999999999999999E-2</v>
      </c>
      <c r="D10" s="10">
        <v>0.64</v>
      </c>
    </row>
    <row r="11" spans="1:4" ht="15" customHeight="1">
      <c r="A11" s="9" t="s">
        <v>16</v>
      </c>
      <c r="B11" s="10">
        <v>2.1999999999999999E-2</v>
      </c>
      <c r="C11" s="10">
        <v>0.13</v>
      </c>
      <c r="D11" s="10">
        <v>0.92</v>
      </c>
    </row>
    <row r="12" spans="1:4" ht="15" customHeight="1">
      <c r="A12" s="9" t="s">
        <v>162</v>
      </c>
      <c r="B12" s="10">
        <v>0.57999999999999996</v>
      </c>
      <c r="C12" s="10">
        <v>3.6</v>
      </c>
      <c r="D12" s="10">
        <v>25</v>
      </c>
    </row>
    <row r="13" spans="1:4" ht="15" customHeight="1">
      <c r="A13" s="9" t="s">
        <v>17</v>
      </c>
      <c r="B13" s="10">
        <v>9.9000000000000005E-2</v>
      </c>
      <c r="C13" s="10">
        <v>0.62</v>
      </c>
      <c r="D13" s="10">
        <v>4.3</v>
      </c>
    </row>
    <row r="14" spans="1:4" ht="15" customHeight="1">
      <c r="A14" s="9" t="s">
        <v>18</v>
      </c>
      <c r="B14" s="10">
        <v>2.5000000000000001E-2</v>
      </c>
      <c r="C14" s="10">
        <v>0.15</v>
      </c>
      <c r="D14" s="10">
        <v>1.1000000000000001</v>
      </c>
    </row>
    <row r="15" spans="1:4" ht="15" customHeight="1">
      <c r="A15" s="9" t="s">
        <v>19</v>
      </c>
      <c r="B15" s="10">
        <v>2.2000000000000001E-4</v>
      </c>
      <c r="C15" s="10">
        <v>1.5E-3</v>
      </c>
      <c r="D15" s="10">
        <v>0.01</v>
      </c>
    </row>
    <row r="16" spans="1:4" ht="15" customHeight="1">
      <c r="A16" s="9" t="s">
        <v>20</v>
      </c>
      <c r="B16" s="10">
        <v>2.2000000000000001E-4</v>
      </c>
      <c r="C16" s="10">
        <v>1.5E-3</v>
      </c>
      <c r="D16" s="10">
        <v>9.7999999999999997E-3</v>
      </c>
    </row>
    <row r="17" spans="1:4" ht="15" customHeight="1">
      <c r="A17" s="9" t="s">
        <v>21</v>
      </c>
      <c r="B17" s="10">
        <v>8.8999999999999995E-4</v>
      </c>
      <c r="C17" s="10">
        <v>6.0000000000000001E-3</v>
      </c>
      <c r="D17" s="10">
        <v>0.04</v>
      </c>
    </row>
    <row r="18" spans="1:4" ht="15" customHeight="1">
      <c r="A18" s="18" t="s">
        <v>22</v>
      </c>
      <c r="B18" s="13">
        <v>9.6000000000000002E-5</v>
      </c>
      <c r="C18" s="13">
        <v>6.4999999999999997E-4</v>
      </c>
      <c r="D18" s="13">
        <v>4.3E-3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12999-D3B8-49CD-882F-F7E1D6B0A74B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87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9.7999999999999997E-4</v>
      </c>
      <c r="C5" s="10">
        <v>1.2E-2</v>
      </c>
      <c r="D5" s="10">
        <v>3.3000000000000002E-2</v>
      </c>
    </row>
    <row r="6" spans="1:4" ht="15" customHeight="1">
      <c r="A6" s="9" t="s">
        <v>5</v>
      </c>
      <c r="B6" s="10">
        <v>2.2000000000000001E-3</v>
      </c>
      <c r="C6" s="10">
        <v>2.8000000000000001E-2</v>
      </c>
      <c r="D6" s="10">
        <v>7.5999999999999998E-2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4.8000000000000001E-4</v>
      </c>
      <c r="C8" s="10">
        <v>6.0000000000000001E-3</v>
      </c>
      <c r="D8" s="10">
        <v>1.7999999999999999E-2</v>
      </c>
    </row>
    <row r="9" spans="1:4" ht="15" customHeight="1">
      <c r="A9" s="9" t="s">
        <v>14</v>
      </c>
      <c r="B9" s="10">
        <v>1.4E-3</v>
      </c>
      <c r="C9" s="10">
        <v>0.02</v>
      </c>
      <c r="D9" s="10">
        <v>4.5999999999999999E-2</v>
      </c>
    </row>
    <row r="10" spans="1:4" ht="15" customHeight="1">
      <c r="A10" s="9" t="s">
        <v>15</v>
      </c>
      <c r="B10" s="10">
        <v>1.7999999999999999E-2</v>
      </c>
      <c r="C10" s="10">
        <v>0.25</v>
      </c>
      <c r="D10" s="10">
        <v>0.59</v>
      </c>
    </row>
    <row r="11" spans="1:4" ht="15" customHeight="1">
      <c r="A11" s="9" t="s">
        <v>16</v>
      </c>
      <c r="B11" s="10">
        <v>2.5000000000000001E-2</v>
      </c>
      <c r="C11" s="10">
        <v>0.36</v>
      </c>
      <c r="D11" s="10">
        <v>0.84</v>
      </c>
    </row>
    <row r="12" spans="1:4" ht="15" customHeight="1">
      <c r="A12" s="9" t="s">
        <v>162</v>
      </c>
      <c r="B12" s="10">
        <v>0.68</v>
      </c>
      <c r="C12" s="10">
        <v>10</v>
      </c>
      <c r="D12" s="10">
        <v>24</v>
      </c>
    </row>
    <row r="13" spans="1:4" ht="15" customHeight="1">
      <c r="A13" s="9" t="s">
        <v>17</v>
      </c>
      <c r="B13" s="10">
        <v>0.12</v>
      </c>
      <c r="C13" s="10">
        <v>1.7</v>
      </c>
      <c r="D13" s="10">
        <v>4.0999999999999996</v>
      </c>
    </row>
    <row r="14" spans="1:4" ht="15" customHeight="1">
      <c r="A14" s="9" t="s">
        <v>18</v>
      </c>
      <c r="B14" s="10">
        <v>2.9000000000000001E-2</v>
      </c>
      <c r="C14" s="10">
        <v>0.41</v>
      </c>
      <c r="D14" s="10">
        <v>0.98</v>
      </c>
    </row>
    <row r="15" spans="1:4" ht="15" customHeight="1">
      <c r="A15" s="9" t="s">
        <v>19</v>
      </c>
      <c r="B15" s="10">
        <v>2.5999999999999998E-4</v>
      </c>
      <c r="C15" s="10">
        <v>3.5000000000000001E-3</v>
      </c>
      <c r="D15" s="10">
        <v>8.8999999999999999E-3</v>
      </c>
    </row>
    <row r="16" spans="1:4" ht="15" customHeight="1">
      <c r="A16" s="9" t="s">
        <v>20</v>
      </c>
      <c r="B16" s="10">
        <v>2.5000000000000001E-4</v>
      </c>
      <c r="C16" s="10">
        <v>3.2000000000000002E-3</v>
      </c>
      <c r="D16" s="10">
        <v>8.6E-3</v>
      </c>
    </row>
    <row r="17" spans="1:4" ht="15" customHeight="1">
      <c r="A17" s="9" t="s">
        <v>21</v>
      </c>
      <c r="B17" s="10">
        <v>1E-3</v>
      </c>
      <c r="C17" s="10">
        <v>1.2999999999999999E-2</v>
      </c>
      <c r="D17" s="10">
        <v>3.5000000000000003E-2</v>
      </c>
    </row>
    <row r="18" spans="1:4" ht="15" customHeight="1">
      <c r="A18" s="18" t="s">
        <v>22</v>
      </c>
      <c r="B18" s="13">
        <v>1.1E-4</v>
      </c>
      <c r="C18" s="13">
        <v>1.4E-3</v>
      </c>
      <c r="D18" s="13">
        <v>3.8E-3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1849D-8E62-4953-9280-A30398726579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88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9.3999999999999997E-4</v>
      </c>
      <c r="C5" s="10">
        <v>6.4999999999999997E-3</v>
      </c>
      <c r="D5" s="10">
        <v>4.3999999999999997E-2</v>
      </c>
    </row>
    <row r="6" spans="1:4" ht="15" customHeight="1">
      <c r="A6" s="9" t="s">
        <v>5</v>
      </c>
      <c r="B6" s="10">
        <v>2.0999999999999999E-3</v>
      </c>
      <c r="C6" s="10">
        <v>1.4999999999999999E-2</v>
      </c>
      <c r="D6" s="10">
        <v>9.9000000000000005E-2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4.8000000000000001E-4</v>
      </c>
      <c r="C8" s="10">
        <v>3.3999999999999998E-3</v>
      </c>
      <c r="D8" s="10">
        <v>2.5000000000000001E-2</v>
      </c>
    </row>
    <row r="9" spans="1:4" ht="15" customHeight="1">
      <c r="A9" s="9" t="s">
        <v>14</v>
      </c>
      <c r="B9" s="10">
        <v>1.4E-3</v>
      </c>
      <c r="C9" s="10">
        <v>0.01</v>
      </c>
      <c r="D9" s="10">
        <v>6.0999999999999999E-2</v>
      </c>
    </row>
    <row r="10" spans="1:4" ht="15" customHeight="1">
      <c r="A10" s="9" t="s">
        <v>15</v>
      </c>
      <c r="B10" s="10">
        <v>1.7999999999999999E-2</v>
      </c>
      <c r="C10" s="10">
        <v>0.13</v>
      </c>
      <c r="D10" s="10">
        <v>0.78</v>
      </c>
    </row>
    <row r="11" spans="1:4" ht="15" customHeight="1">
      <c r="A11" s="9" t="s">
        <v>16</v>
      </c>
      <c r="B11" s="10">
        <v>2.5000000000000001E-2</v>
      </c>
      <c r="C11" s="10">
        <v>0.19</v>
      </c>
      <c r="D11" s="10">
        <v>1.1000000000000001</v>
      </c>
    </row>
    <row r="12" spans="1:4" ht="15" customHeight="1">
      <c r="A12" s="9" t="s">
        <v>162</v>
      </c>
      <c r="B12" s="10">
        <v>0.68</v>
      </c>
      <c r="C12" s="10">
        <v>4.9000000000000004</v>
      </c>
      <c r="D12" s="10">
        <v>32</v>
      </c>
    </row>
    <row r="13" spans="1:4" ht="15" customHeight="1">
      <c r="A13" s="9" t="s">
        <v>17</v>
      </c>
      <c r="B13" s="10">
        <v>0.12</v>
      </c>
      <c r="C13" s="10">
        <v>0.84</v>
      </c>
      <c r="D13" s="10">
        <v>5.4</v>
      </c>
    </row>
    <row r="14" spans="1:4" ht="15" customHeight="1">
      <c r="A14" s="9" t="s">
        <v>18</v>
      </c>
      <c r="B14" s="10">
        <v>2.9000000000000001E-2</v>
      </c>
      <c r="C14" s="10">
        <v>0.21</v>
      </c>
      <c r="D14" s="10">
        <v>1.3</v>
      </c>
    </row>
    <row r="15" spans="1:4" ht="15" customHeight="1">
      <c r="A15" s="9" t="s">
        <v>19</v>
      </c>
      <c r="B15" s="10">
        <v>2.5000000000000001E-4</v>
      </c>
      <c r="C15" s="10">
        <v>1.5E-3</v>
      </c>
      <c r="D15" s="10">
        <v>1.2E-2</v>
      </c>
    </row>
    <row r="16" spans="1:4" ht="15" customHeight="1">
      <c r="A16" s="9" t="s">
        <v>20</v>
      </c>
      <c r="B16" s="10">
        <v>2.4000000000000001E-4</v>
      </c>
      <c r="C16" s="10">
        <v>1.5E-3</v>
      </c>
      <c r="D16" s="10">
        <v>1.0999999999999999E-2</v>
      </c>
    </row>
    <row r="17" spans="1:4" ht="15" customHeight="1">
      <c r="A17" s="9" t="s">
        <v>21</v>
      </c>
      <c r="B17" s="10">
        <v>9.7999999999999997E-4</v>
      </c>
      <c r="C17" s="10">
        <v>6.1999999999999998E-3</v>
      </c>
      <c r="D17" s="10">
        <v>4.4999999999999998E-2</v>
      </c>
    </row>
    <row r="18" spans="1:4" ht="15" customHeight="1">
      <c r="A18" s="18" t="s">
        <v>22</v>
      </c>
      <c r="B18" s="13">
        <v>1.1E-4</v>
      </c>
      <c r="C18" s="13">
        <v>6.7000000000000002E-4</v>
      </c>
      <c r="D18" s="13">
        <v>4.8999999999999998E-3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18747-DBCA-4D94-BA24-6EA89320BAC7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89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1E-3</v>
      </c>
      <c r="C5" s="10">
        <v>2.8999999999999998E-3</v>
      </c>
      <c r="D5" s="10">
        <v>5.0999999999999997E-2</v>
      </c>
    </row>
    <row r="6" spans="1:4" ht="15" customHeight="1">
      <c r="A6" s="9" t="s">
        <v>5</v>
      </c>
      <c r="B6" s="10">
        <v>2.3999999999999998E-3</v>
      </c>
      <c r="C6" s="10">
        <v>6.4999999999999997E-3</v>
      </c>
      <c r="D6" s="10">
        <v>0.12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5.2999999999999998E-4</v>
      </c>
      <c r="C8" s="10">
        <v>1.5E-3</v>
      </c>
      <c r="D8" s="10">
        <v>2.8000000000000001E-2</v>
      </c>
    </row>
    <row r="9" spans="1:4" ht="15" customHeight="1">
      <c r="A9" s="9" t="s">
        <v>14</v>
      </c>
      <c r="B9" s="10">
        <v>1.4E-3</v>
      </c>
      <c r="C9" s="10">
        <v>4.4999999999999997E-3</v>
      </c>
      <c r="D9" s="10">
        <v>7.2999999999999995E-2</v>
      </c>
    </row>
    <row r="10" spans="1:4" ht="15" customHeight="1">
      <c r="A10" s="9" t="s">
        <v>15</v>
      </c>
      <c r="B10" s="10">
        <v>1.7999999999999999E-2</v>
      </c>
      <c r="C10" s="10">
        <v>5.7000000000000002E-2</v>
      </c>
      <c r="D10" s="10">
        <v>0.93</v>
      </c>
    </row>
    <row r="11" spans="1:4" ht="15" customHeight="1">
      <c r="A11" s="9" t="s">
        <v>16</v>
      </c>
      <c r="B11" s="10">
        <v>2.5999999999999999E-2</v>
      </c>
      <c r="C11" s="10">
        <v>8.2000000000000003E-2</v>
      </c>
      <c r="D11" s="10">
        <v>1.3</v>
      </c>
    </row>
    <row r="12" spans="1:4" ht="15" customHeight="1">
      <c r="A12" s="9" t="s">
        <v>162</v>
      </c>
      <c r="B12" s="10">
        <v>0.71</v>
      </c>
      <c r="C12" s="10">
        <v>2.1</v>
      </c>
      <c r="D12" s="10">
        <v>37</v>
      </c>
    </row>
    <row r="13" spans="1:4" ht="15" customHeight="1">
      <c r="A13" s="9" t="s">
        <v>17</v>
      </c>
      <c r="B13" s="10">
        <v>0.12</v>
      </c>
      <c r="C13" s="10">
        <v>0.37</v>
      </c>
      <c r="D13" s="10">
        <v>6.3</v>
      </c>
    </row>
    <row r="14" spans="1:4" ht="15" customHeight="1">
      <c r="A14" s="9" t="s">
        <v>18</v>
      </c>
      <c r="B14" s="10">
        <v>3.1E-2</v>
      </c>
      <c r="C14" s="10">
        <v>9.4E-2</v>
      </c>
      <c r="D14" s="10">
        <v>1.5</v>
      </c>
    </row>
    <row r="15" spans="1:4" ht="15" customHeight="1">
      <c r="A15" s="9" t="s">
        <v>19</v>
      </c>
      <c r="B15" s="10">
        <v>2.7E-4</v>
      </c>
      <c r="C15" s="10">
        <v>6.9999999999999999E-4</v>
      </c>
      <c r="D15" s="10">
        <v>1.4E-2</v>
      </c>
    </row>
    <row r="16" spans="1:4" ht="15" customHeight="1">
      <c r="A16" s="9" t="s">
        <v>20</v>
      </c>
      <c r="B16" s="10">
        <v>2.5999999999999998E-4</v>
      </c>
      <c r="C16" s="10">
        <v>6.8000000000000005E-4</v>
      </c>
      <c r="D16" s="10">
        <v>1.2999999999999999E-2</v>
      </c>
    </row>
    <row r="17" spans="1:4" ht="15" customHeight="1">
      <c r="A17" s="9" t="s">
        <v>21</v>
      </c>
      <c r="B17" s="10">
        <v>1.1000000000000001E-3</v>
      </c>
      <c r="C17" s="10">
        <v>2.8E-3</v>
      </c>
      <c r="D17" s="10">
        <v>5.3999999999999999E-2</v>
      </c>
    </row>
    <row r="18" spans="1:4" ht="15" customHeight="1">
      <c r="A18" s="18" t="s">
        <v>22</v>
      </c>
      <c r="B18" s="13">
        <v>1.1E-4</v>
      </c>
      <c r="C18" s="13">
        <v>2.9999999999999997E-4</v>
      </c>
      <c r="D18" s="13">
        <v>5.7999999999999996E-3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53B23-BF6E-4D7B-9540-BAE382AEBFF7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90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7.3999999999999999E-4</v>
      </c>
      <c r="C5" s="10">
        <v>5.1000000000000004E-3</v>
      </c>
      <c r="D5" s="10">
        <v>1.7999999999999999E-2</v>
      </c>
    </row>
    <row r="6" spans="1:4" ht="15" customHeight="1">
      <c r="A6" s="9" t="s">
        <v>5</v>
      </c>
      <c r="B6" s="10">
        <v>1.6999999999999999E-3</v>
      </c>
      <c r="C6" s="10">
        <v>1.0999999999999999E-2</v>
      </c>
      <c r="D6" s="10">
        <v>4.2000000000000003E-2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3.4000000000000002E-4</v>
      </c>
      <c r="C8" s="10">
        <v>2.3999999999999998E-3</v>
      </c>
      <c r="D8" s="10">
        <v>9.7999999999999997E-3</v>
      </c>
    </row>
    <row r="9" spans="1:4" ht="15" customHeight="1">
      <c r="A9" s="9" t="s">
        <v>14</v>
      </c>
      <c r="B9" s="10">
        <v>9.6000000000000002E-4</v>
      </c>
      <c r="C9" s="10">
        <v>6.1999999999999998E-3</v>
      </c>
      <c r="D9" s="10">
        <v>2.4E-2</v>
      </c>
    </row>
    <row r="10" spans="1:4" ht="15" customHeight="1">
      <c r="A10" s="9" t="s">
        <v>15</v>
      </c>
      <c r="B10" s="10">
        <v>1.2E-2</v>
      </c>
      <c r="C10" s="10">
        <v>7.9000000000000001E-2</v>
      </c>
      <c r="D10" s="10">
        <v>0.31</v>
      </c>
    </row>
    <row r="11" spans="1:4" ht="15" customHeight="1">
      <c r="A11" s="9" t="s">
        <v>16</v>
      </c>
      <c r="B11" s="10">
        <v>1.7000000000000001E-2</v>
      </c>
      <c r="C11" s="10">
        <v>0.11</v>
      </c>
      <c r="D11" s="10">
        <v>0.44</v>
      </c>
    </row>
    <row r="12" spans="1:4" ht="15" customHeight="1">
      <c r="A12" s="9" t="s">
        <v>162</v>
      </c>
      <c r="B12" s="10">
        <v>0.46</v>
      </c>
      <c r="C12" s="10">
        <v>3.1</v>
      </c>
      <c r="D12" s="10">
        <v>12</v>
      </c>
    </row>
    <row r="13" spans="1:4" ht="15" customHeight="1">
      <c r="A13" s="9" t="s">
        <v>17</v>
      </c>
      <c r="B13" s="10">
        <v>7.8E-2</v>
      </c>
      <c r="C13" s="10">
        <v>0.53</v>
      </c>
      <c r="D13" s="10">
        <v>2.1</v>
      </c>
    </row>
    <row r="14" spans="1:4" ht="15" customHeight="1">
      <c r="A14" s="9" t="s">
        <v>18</v>
      </c>
      <c r="B14" s="10">
        <v>0.02</v>
      </c>
      <c r="C14" s="10">
        <v>0.13</v>
      </c>
      <c r="D14" s="10">
        <v>0.51</v>
      </c>
    </row>
    <row r="15" spans="1:4" ht="15" customHeight="1">
      <c r="A15" s="9" t="s">
        <v>19</v>
      </c>
      <c r="B15" s="10">
        <v>1.8000000000000001E-4</v>
      </c>
      <c r="C15" s="10">
        <v>1.4E-3</v>
      </c>
      <c r="D15" s="10">
        <v>4.7999999999999996E-3</v>
      </c>
    </row>
    <row r="16" spans="1:4" ht="15" customHeight="1">
      <c r="A16" s="9" t="s">
        <v>20</v>
      </c>
      <c r="B16" s="10">
        <v>1.8000000000000001E-4</v>
      </c>
      <c r="C16" s="10">
        <v>1.2999999999999999E-3</v>
      </c>
      <c r="D16" s="10">
        <v>4.7000000000000002E-3</v>
      </c>
    </row>
    <row r="17" spans="1:4" ht="15" customHeight="1">
      <c r="A17" s="9" t="s">
        <v>21</v>
      </c>
      <c r="B17" s="10">
        <v>7.3999999999999999E-4</v>
      </c>
      <c r="C17" s="10">
        <v>5.3E-3</v>
      </c>
      <c r="D17" s="10">
        <v>1.9E-2</v>
      </c>
    </row>
    <row r="18" spans="1:4" ht="15" customHeight="1">
      <c r="A18" s="18" t="s">
        <v>22</v>
      </c>
      <c r="B18" s="13">
        <v>7.8999999999999996E-5</v>
      </c>
      <c r="C18" s="13">
        <v>5.8E-4</v>
      </c>
      <c r="D18" s="13">
        <v>2.0999999999999999E-3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9B7CC-6991-41E2-B3B2-C03FE774A01B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91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2.5999999999999998E-4</v>
      </c>
      <c r="C5" s="10">
        <v>1.6999999999999999E-3</v>
      </c>
      <c r="D5" s="10">
        <v>6.4000000000000003E-3</v>
      </c>
    </row>
    <row r="6" spans="1:4" ht="15" customHeight="1">
      <c r="A6" s="9" t="s">
        <v>5</v>
      </c>
      <c r="B6" s="10">
        <v>5.9000000000000003E-4</v>
      </c>
      <c r="C6" s="10">
        <v>3.8999999999999998E-3</v>
      </c>
      <c r="D6" s="10">
        <v>1.4999999999999999E-2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1.3999999999999999E-4</v>
      </c>
      <c r="C8" s="10">
        <v>8.8000000000000003E-4</v>
      </c>
      <c r="D8" s="10">
        <v>3.3E-3</v>
      </c>
    </row>
    <row r="9" spans="1:4" ht="15" customHeight="1">
      <c r="A9" s="9" t="s">
        <v>14</v>
      </c>
      <c r="B9" s="10">
        <v>4.0999999999999999E-4</v>
      </c>
      <c r="C9" s="10">
        <v>2.2000000000000001E-3</v>
      </c>
      <c r="D9" s="10">
        <v>8.6E-3</v>
      </c>
    </row>
    <row r="10" spans="1:4" ht="15" customHeight="1">
      <c r="A10" s="9" t="s">
        <v>15</v>
      </c>
      <c r="B10" s="10">
        <v>5.1999999999999998E-3</v>
      </c>
      <c r="C10" s="10">
        <v>2.8000000000000001E-2</v>
      </c>
      <c r="D10" s="10">
        <v>0.11</v>
      </c>
    </row>
    <row r="11" spans="1:4" ht="15" customHeight="1">
      <c r="A11" s="9" t="s">
        <v>16</v>
      </c>
      <c r="B11" s="10">
        <v>7.4999999999999997E-3</v>
      </c>
      <c r="C11" s="10">
        <v>0.04</v>
      </c>
      <c r="D11" s="10">
        <v>0.16</v>
      </c>
    </row>
    <row r="12" spans="1:4" ht="15" customHeight="1">
      <c r="A12" s="9" t="s">
        <v>162</v>
      </c>
      <c r="B12" s="10">
        <v>0.21</v>
      </c>
      <c r="C12" s="10">
        <v>1.2</v>
      </c>
      <c r="D12" s="10">
        <v>4.5</v>
      </c>
    </row>
    <row r="13" spans="1:4" ht="15" customHeight="1">
      <c r="A13" s="9" t="s">
        <v>17</v>
      </c>
      <c r="B13" s="10">
        <v>3.5999999999999997E-2</v>
      </c>
      <c r="C13" s="10">
        <v>0.2</v>
      </c>
      <c r="D13" s="10">
        <v>0.77</v>
      </c>
    </row>
    <row r="14" spans="1:4" ht="15" customHeight="1">
      <c r="A14" s="9" t="s">
        <v>18</v>
      </c>
      <c r="B14" s="10">
        <v>8.6E-3</v>
      </c>
      <c r="C14" s="10">
        <v>4.5999999999999999E-2</v>
      </c>
      <c r="D14" s="10">
        <v>0.18</v>
      </c>
    </row>
    <row r="15" spans="1:4" ht="15" customHeight="1">
      <c r="A15" s="9" t="s">
        <v>19</v>
      </c>
      <c r="B15" s="10">
        <v>7.3999999999999996E-5</v>
      </c>
      <c r="C15" s="10">
        <v>4.6999999999999999E-4</v>
      </c>
      <c r="D15" s="10">
        <v>1.6999999999999999E-3</v>
      </c>
    </row>
    <row r="16" spans="1:4" ht="15" customHeight="1">
      <c r="A16" s="9" t="s">
        <v>20</v>
      </c>
      <c r="B16" s="10">
        <v>6.9999999999999994E-5</v>
      </c>
      <c r="C16" s="10">
        <v>4.4999999999999999E-4</v>
      </c>
      <c r="D16" s="10">
        <v>1.6000000000000001E-3</v>
      </c>
    </row>
    <row r="17" spans="1:4" ht="15" customHeight="1">
      <c r="A17" s="9" t="s">
        <v>21</v>
      </c>
      <c r="B17" s="10">
        <v>2.7999999999999998E-4</v>
      </c>
      <c r="C17" s="10">
        <v>1.8E-3</v>
      </c>
      <c r="D17" s="10">
        <v>6.6E-3</v>
      </c>
    </row>
    <row r="18" spans="1:4" ht="15" customHeight="1">
      <c r="A18" s="18" t="s">
        <v>22</v>
      </c>
      <c r="B18" s="13">
        <v>3.1000000000000001E-5</v>
      </c>
      <c r="C18" s="13">
        <v>1.9000000000000001E-4</v>
      </c>
      <c r="D18" s="13">
        <v>7.1000000000000002E-4</v>
      </c>
    </row>
  </sheetData>
  <mergeCells count="2">
    <mergeCell ref="B2:D2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About</vt:lpstr>
      <vt:lpstr>State Population</vt:lpstr>
      <vt:lpstr>State Area</vt:lpstr>
      <vt:lpstr>Mappings</vt:lpstr>
      <vt:lpstr>HOIpTP-transport-NOx</vt:lpstr>
      <vt:lpstr>HOIpTP-transport-PM25</vt:lpstr>
      <vt:lpstr>HOIpTP-transport-SO2</vt:lpstr>
      <vt:lpstr>HOIpTP-electricity-NOx</vt:lpstr>
      <vt:lpstr>HOIpTP-electricity-PM25</vt:lpstr>
      <vt:lpstr>HOIpTP-electricity-SO2</vt:lpstr>
      <vt:lpstr>HOIpTP-buildings-NOx</vt:lpstr>
      <vt:lpstr>HOIpTP-buildings-PM25</vt:lpstr>
      <vt:lpstr>HOIpTP-buildings-SO2</vt:lpstr>
      <vt:lpstr>HOIpTP-industry-NOx</vt:lpstr>
      <vt:lpstr>HOIpTP-industry-PM25</vt:lpstr>
      <vt:lpstr>HOIpTP-industry-SO2</vt:lpstr>
      <vt:lpstr>HOIpTP-LULUCF-NOx</vt:lpstr>
      <vt:lpstr>HOIpTP-LULUCF-PM25</vt:lpstr>
      <vt:lpstr>HOIpTP-LULUCF-SO2</vt:lpstr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  <vt:lpstr>Table 67</vt:lpstr>
      <vt:lpstr>Table 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2020-07-06T23:53:13Z</dcterms:created>
  <dcterms:modified xsi:type="dcterms:W3CDTF">2020-11-30T16:08:19Z</dcterms:modified>
</cp:coreProperties>
</file>