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Nevada\NV_model\InputData\elec\BECF\"/>
    </mc:Choice>
  </mc:AlternateContent>
  <xr:revisionPtr revIDLastSave="0" documentId="13_ncr:1_{E9C44D2A-EC3F-45FE-9015-D3C7FDC3DFAA}" xr6:coauthVersionLast="45" xr6:coauthVersionMax="45" xr10:uidLastSave="{00000000-0000-0000-0000-000000000000}"/>
  <bookViews>
    <workbookView xWindow="7545" yWindow="1320" windowWidth="19935" windowHeight="15210" activeTab="5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BECF-pre-ret" sheetId="6" r:id="rId6"/>
    <sheet name="BECF-pre-nonret" sheetId="7" r:id="rId7"/>
    <sheet name="BECF-new" sheetId="8" r:id="rId8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7" i="8" l="1"/>
  <c r="AE17" i="8"/>
  <c r="AD17" i="8"/>
  <c r="AC17" i="8"/>
  <c r="AB17" i="8"/>
  <c r="W17" i="8"/>
  <c r="V17" i="8"/>
  <c r="U17" i="8"/>
  <c r="T17" i="8"/>
  <c r="O17" i="8"/>
  <c r="N17" i="8"/>
  <c r="M17" i="8"/>
  <c r="L17" i="8"/>
  <c r="G17" i="8"/>
  <c r="F17" i="8"/>
  <c r="E17" i="8"/>
  <c r="D17" i="8"/>
  <c r="B17" i="8"/>
  <c r="AI17" i="8" s="1"/>
  <c r="B16" i="8"/>
  <c r="AE16" i="8" s="1"/>
  <c r="AJ15" i="8"/>
  <c r="AI15" i="8"/>
  <c r="AC15" i="8"/>
  <c r="AB15" i="8"/>
  <c r="AA15" i="8"/>
  <c r="U15" i="8"/>
  <c r="T15" i="8"/>
  <c r="S15" i="8"/>
  <c r="M15" i="8"/>
  <c r="L15" i="8"/>
  <c r="K15" i="8"/>
  <c r="E15" i="8"/>
  <c r="D15" i="8"/>
  <c r="C15" i="8"/>
  <c r="B15" i="8"/>
  <c r="AH15" i="8" s="1"/>
  <c r="AI13" i="8"/>
  <c r="S13" i="8"/>
  <c r="K13" i="8"/>
  <c r="C13" i="8"/>
  <c r="B13" i="8"/>
  <c r="AF13" i="8" s="1"/>
  <c r="AJ12" i="8"/>
  <c r="AI12" i="8"/>
  <c r="AD12" i="8"/>
  <c r="AC12" i="8"/>
  <c r="AB12" i="8"/>
  <c r="AA12" i="8"/>
  <c r="V12" i="8"/>
  <c r="U12" i="8"/>
  <c r="T12" i="8"/>
  <c r="S12" i="8"/>
  <c r="N12" i="8"/>
  <c r="M12" i="8"/>
  <c r="L12" i="8"/>
  <c r="K12" i="8"/>
  <c r="F12" i="8"/>
  <c r="E12" i="8"/>
  <c r="D12" i="8"/>
  <c r="C12" i="8"/>
  <c r="B12" i="8"/>
  <c r="AH12" i="8" s="1"/>
  <c r="AD11" i="8"/>
  <c r="Y11" i="8"/>
  <c r="W11" i="8"/>
  <c r="N11" i="8"/>
  <c r="I11" i="8"/>
  <c r="G11" i="8"/>
  <c r="B11" i="8"/>
  <c r="AC11" i="8" s="1"/>
  <c r="AJ10" i="8"/>
  <c r="AB10" i="8"/>
  <c r="T10" i="8"/>
  <c r="L10" i="8"/>
  <c r="D10" i="8"/>
  <c r="C10" i="8"/>
  <c r="B10" i="8"/>
  <c r="AG10" i="8" s="1"/>
  <c r="AJ9" i="8"/>
  <c r="AE9" i="8"/>
  <c r="AD9" i="8"/>
  <c r="AC9" i="8"/>
  <c r="AB9" i="8"/>
  <c r="W9" i="8"/>
  <c r="V9" i="8"/>
  <c r="U9" i="8"/>
  <c r="T9" i="8"/>
  <c r="O9" i="8"/>
  <c r="N9" i="8"/>
  <c r="M9" i="8"/>
  <c r="L9" i="8"/>
  <c r="G9" i="8"/>
  <c r="F9" i="8"/>
  <c r="E9" i="8"/>
  <c r="D9" i="8"/>
  <c r="B9" i="8"/>
  <c r="AI9" i="8" s="1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C8" i="8" s="1"/>
  <c r="D8" i="8"/>
  <c r="B8" i="8"/>
  <c r="AI5" i="8"/>
  <c r="AA5" i="8"/>
  <c r="S5" i="8"/>
  <c r="K5" i="8"/>
  <c r="C5" i="8"/>
  <c r="B5" i="8"/>
  <c r="AF5" i="8" s="1"/>
  <c r="AJ4" i="8"/>
  <c r="AI4" i="8"/>
  <c r="AD4" i="8"/>
  <c r="AC4" i="8"/>
  <c r="AB4" i="8"/>
  <c r="AA4" i="8"/>
  <c r="V4" i="8"/>
  <c r="U4" i="8"/>
  <c r="T4" i="8"/>
  <c r="S4" i="8"/>
  <c r="N4" i="8"/>
  <c r="M4" i="8"/>
  <c r="L4" i="8"/>
  <c r="K4" i="8"/>
  <c r="F4" i="8"/>
  <c r="E4" i="8"/>
  <c r="D4" i="8"/>
  <c r="C4" i="8"/>
  <c r="B4" i="8"/>
  <c r="AH4" i="8" s="1"/>
  <c r="AG3" i="8"/>
  <c r="AF3" i="8"/>
  <c r="AE3" i="8"/>
  <c r="AD3" i="8"/>
  <c r="Y3" i="8"/>
  <c r="X3" i="8"/>
  <c r="W3" i="8"/>
  <c r="V3" i="8"/>
  <c r="Q3" i="8"/>
  <c r="P3" i="8"/>
  <c r="O3" i="8"/>
  <c r="N3" i="8"/>
  <c r="I3" i="8"/>
  <c r="H3" i="8"/>
  <c r="G3" i="8"/>
  <c r="F3" i="8"/>
  <c r="B3" i="8"/>
  <c r="AC3" i="8" s="1"/>
  <c r="AJ2" i="8"/>
  <c r="AB2" i="8"/>
  <c r="T2" i="8"/>
  <c r="L2" i="8"/>
  <c r="D2" i="8"/>
  <c r="B2" i="8"/>
  <c r="AG2" i="8" s="1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AA3" i="4"/>
  <c r="AB7" i="8" s="1"/>
  <c r="E3" i="4"/>
  <c r="F7" i="8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G137" i="2"/>
  <c r="AF14" i="8" s="1"/>
  <c r="Y137" i="2"/>
  <c r="X14" i="8" s="1"/>
  <c r="Q137" i="2"/>
  <c r="P14" i="8" s="1"/>
  <c r="I137" i="2"/>
  <c r="H14" i="8" s="1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J137" i="2" s="1"/>
  <c r="AI14" i="8" s="1"/>
  <c r="AI134" i="2"/>
  <c r="AH134" i="2"/>
  <c r="AG134" i="2"/>
  <c r="AF134" i="2"/>
  <c r="AE134" i="2"/>
  <c r="AE137" i="2" s="1"/>
  <c r="AD14" i="8" s="1"/>
  <c r="AD134" i="2"/>
  <c r="AC134" i="2"/>
  <c r="AB134" i="2"/>
  <c r="AB137" i="2" s="1"/>
  <c r="AA14" i="8" s="1"/>
  <c r="AA134" i="2"/>
  <c r="Z134" i="2"/>
  <c r="Y134" i="2"/>
  <c r="X134" i="2"/>
  <c r="W134" i="2"/>
  <c r="W137" i="2" s="1"/>
  <c r="V14" i="8" s="1"/>
  <c r="V134" i="2"/>
  <c r="U134" i="2"/>
  <c r="T134" i="2"/>
  <c r="T137" i="2" s="1"/>
  <c r="S14" i="8" s="1"/>
  <c r="S134" i="2"/>
  <c r="R134" i="2"/>
  <c r="Q134" i="2"/>
  <c r="P134" i="2"/>
  <c r="O134" i="2"/>
  <c r="O137" i="2" s="1"/>
  <c r="N14" i="8" s="1"/>
  <c r="N134" i="2"/>
  <c r="M134" i="2"/>
  <c r="L134" i="2"/>
  <c r="L137" i="2" s="1"/>
  <c r="K14" i="8" s="1"/>
  <c r="K134" i="2"/>
  <c r="J134" i="2"/>
  <c r="I134" i="2"/>
  <c r="H134" i="2"/>
  <c r="G134" i="2"/>
  <c r="G137" i="2" s="1"/>
  <c r="F14" i="8" s="1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K137" i="2" s="1"/>
  <c r="AJ14" i="8" s="1"/>
  <c r="AJ132" i="2"/>
  <c r="AI132" i="2"/>
  <c r="AI137" i="2" s="1"/>
  <c r="AH14" i="8" s="1"/>
  <c r="AH132" i="2"/>
  <c r="AH137" i="2" s="1"/>
  <c r="AG14" i="8" s="1"/>
  <c r="AG132" i="2"/>
  <c r="AF132" i="2"/>
  <c r="AF137" i="2" s="1"/>
  <c r="AE14" i="8" s="1"/>
  <c r="AE132" i="2"/>
  <c r="AD132" i="2"/>
  <c r="AD137" i="2" s="1"/>
  <c r="AC14" i="8" s="1"/>
  <c r="AC132" i="2"/>
  <c r="AC137" i="2" s="1"/>
  <c r="AB14" i="8" s="1"/>
  <c r="AB132" i="2"/>
  <c r="AA132" i="2"/>
  <c r="AA137" i="2" s="1"/>
  <c r="Z14" i="8" s="1"/>
  <c r="Z132" i="2"/>
  <c r="Z137" i="2" s="1"/>
  <c r="Y14" i="8" s="1"/>
  <c r="Y132" i="2"/>
  <c r="X132" i="2"/>
  <c r="X137" i="2" s="1"/>
  <c r="W14" i="8" s="1"/>
  <c r="W132" i="2"/>
  <c r="V132" i="2"/>
  <c r="V137" i="2" s="1"/>
  <c r="U14" i="8" s="1"/>
  <c r="U132" i="2"/>
  <c r="U137" i="2" s="1"/>
  <c r="T14" i="8" s="1"/>
  <c r="T132" i="2"/>
  <c r="S132" i="2"/>
  <c r="S137" i="2" s="1"/>
  <c r="R14" i="8" s="1"/>
  <c r="R132" i="2"/>
  <c r="R137" i="2" s="1"/>
  <c r="Q14" i="8" s="1"/>
  <c r="Q132" i="2"/>
  <c r="P132" i="2"/>
  <c r="P137" i="2" s="1"/>
  <c r="O14" i="8" s="1"/>
  <c r="O132" i="2"/>
  <c r="N132" i="2"/>
  <c r="N137" i="2" s="1"/>
  <c r="M14" i="8" s="1"/>
  <c r="M132" i="2"/>
  <c r="M137" i="2" s="1"/>
  <c r="L14" i="8" s="1"/>
  <c r="L132" i="2"/>
  <c r="K132" i="2"/>
  <c r="K137" i="2" s="1"/>
  <c r="J14" i="8" s="1"/>
  <c r="J132" i="2"/>
  <c r="J137" i="2" s="1"/>
  <c r="I14" i="8" s="1"/>
  <c r="I132" i="2"/>
  <c r="H132" i="2"/>
  <c r="H137" i="2" s="1"/>
  <c r="G14" i="8" s="1"/>
  <c r="G132" i="2"/>
  <c r="F132" i="2"/>
  <c r="F137" i="2" s="1"/>
  <c r="E14" i="8" s="1"/>
  <c r="E132" i="2"/>
  <c r="E137" i="2" s="1"/>
  <c r="D14" i="8" s="1"/>
  <c r="B14" i="8" s="1"/>
  <c r="C14" i="8" s="1"/>
  <c r="D132" i="2"/>
  <c r="AJ79" i="2"/>
  <c r="AB79" i="2"/>
  <c r="T79" i="2"/>
  <c r="L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M79" i="2" s="1"/>
  <c r="AL73" i="2"/>
  <c r="AK73" i="2"/>
  <c r="AJ73" i="2"/>
  <c r="AI73" i="2"/>
  <c r="AH73" i="2"/>
  <c r="AG73" i="2"/>
  <c r="AF73" i="2"/>
  <c r="AE73" i="2"/>
  <c r="AE79" i="2" s="1"/>
  <c r="AD73" i="2"/>
  <c r="AC73" i="2"/>
  <c r="AB73" i="2"/>
  <c r="AA73" i="2"/>
  <c r="Z73" i="2"/>
  <c r="Y73" i="2"/>
  <c r="X73" i="2"/>
  <c r="W73" i="2"/>
  <c r="W79" i="2" s="1"/>
  <c r="V73" i="2"/>
  <c r="U73" i="2"/>
  <c r="T73" i="2"/>
  <c r="S73" i="2"/>
  <c r="R73" i="2"/>
  <c r="R79" i="2" s="1"/>
  <c r="Q73" i="2"/>
  <c r="P73" i="2"/>
  <c r="O73" i="2"/>
  <c r="O79" i="2" s="1"/>
  <c r="N73" i="2"/>
  <c r="M73" i="2"/>
  <c r="L73" i="2"/>
  <c r="K73" i="2"/>
  <c r="J73" i="2"/>
  <c r="J79" i="2" s="1"/>
  <c r="I73" i="2"/>
  <c r="H73" i="2"/>
  <c r="G73" i="2"/>
  <c r="G79" i="2" s="1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L71" i="2"/>
  <c r="AL79" i="2" s="1"/>
  <c r="AK71" i="2"/>
  <c r="AK79" i="2" s="1"/>
  <c r="AJ71" i="2"/>
  <c r="AI71" i="2"/>
  <c r="AI79" i="2" s="1"/>
  <c r="AH71" i="2"/>
  <c r="AH79" i="2" s="1"/>
  <c r="AG71" i="2"/>
  <c r="AG79" i="2" s="1"/>
  <c r="AF71" i="2"/>
  <c r="AF79" i="2" s="1"/>
  <c r="AE71" i="2"/>
  <c r="AD71" i="2"/>
  <c r="AD79" i="2" s="1"/>
  <c r="AC71" i="2"/>
  <c r="AC79" i="2" s="1"/>
  <c r="AB71" i="2"/>
  <c r="AA71" i="2"/>
  <c r="AA79" i="2" s="1"/>
  <c r="Z71" i="2"/>
  <c r="Z79" i="2" s="1"/>
  <c r="Y71" i="2"/>
  <c r="Y79" i="2" s="1"/>
  <c r="X71" i="2"/>
  <c r="X79" i="2" s="1"/>
  <c r="W71" i="2"/>
  <c r="V71" i="2"/>
  <c r="V79" i="2" s="1"/>
  <c r="U71" i="2"/>
  <c r="U79" i="2" s="1"/>
  <c r="T71" i="2"/>
  <c r="S71" i="2"/>
  <c r="S79" i="2" s="1"/>
  <c r="R71" i="2"/>
  <c r="Q71" i="2"/>
  <c r="Q79" i="2" s="1"/>
  <c r="P71" i="2"/>
  <c r="P79" i="2" s="1"/>
  <c r="O71" i="2"/>
  <c r="N71" i="2"/>
  <c r="N79" i="2" s="1"/>
  <c r="M71" i="2"/>
  <c r="M79" i="2" s="1"/>
  <c r="L71" i="2"/>
  <c r="K71" i="2"/>
  <c r="K79" i="2" s="1"/>
  <c r="J71" i="2"/>
  <c r="I71" i="2"/>
  <c r="I79" i="2" s="1"/>
  <c r="H71" i="2"/>
  <c r="H79" i="2" s="1"/>
  <c r="G71" i="2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3" i="3" s="1"/>
  <c r="AA13" i="8" l="1"/>
  <c r="O11" i="8"/>
  <c r="AE11" i="8"/>
  <c r="P11" i="8"/>
  <c r="AF11" i="8"/>
  <c r="Q11" i="8"/>
  <c r="AG11" i="8"/>
  <c r="F11" i="8"/>
  <c r="V11" i="8"/>
  <c r="H11" i="8"/>
  <c r="X11" i="8"/>
  <c r="F8" i="3"/>
  <c r="E8" i="3"/>
  <c r="D8" i="3"/>
  <c r="K8" i="3"/>
  <c r="C8" i="3"/>
  <c r="I8" i="3"/>
  <c r="J8" i="3"/>
  <c r="B8" i="3"/>
  <c r="H8" i="3"/>
  <c r="G8" i="3"/>
  <c r="L69" i="3" s="1"/>
  <c r="AF3" i="4"/>
  <c r="AG7" i="8" s="1"/>
  <c r="X3" i="4"/>
  <c r="Y7" i="8" s="1"/>
  <c r="P3" i="4"/>
  <c r="Q7" i="8" s="1"/>
  <c r="H3" i="4"/>
  <c r="I7" i="8" s="1"/>
  <c r="AE3" i="4"/>
  <c r="AF7" i="8" s="1"/>
  <c r="W3" i="4"/>
  <c r="X7" i="8" s="1"/>
  <c r="O3" i="4"/>
  <c r="P7" i="8" s="1"/>
  <c r="G3" i="4"/>
  <c r="H7" i="8" s="1"/>
  <c r="AD3" i="4"/>
  <c r="AE7" i="8" s="1"/>
  <c r="V3" i="4"/>
  <c r="W7" i="8" s="1"/>
  <c r="N3" i="4"/>
  <c r="O7" i="8" s="1"/>
  <c r="F3" i="4"/>
  <c r="G7" i="8" s="1"/>
  <c r="AB3" i="4"/>
  <c r="AC7" i="8" s="1"/>
  <c r="T3" i="4"/>
  <c r="U7" i="8" s="1"/>
  <c r="L3" i="4"/>
  <c r="M7" i="8" s="1"/>
  <c r="D3" i="4"/>
  <c r="E7" i="8" s="1"/>
  <c r="AH3" i="4"/>
  <c r="AI7" i="8" s="1"/>
  <c r="Z3" i="4"/>
  <c r="AA7" i="8" s="1"/>
  <c r="R3" i="4"/>
  <c r="S7" i="8" s="1"/>
  <c r="J3" i="4"/>
  <c r="K7" i="8" s="1"/>
  <c r="U3" i="4"/>
  <c r="V7" i="8" s="1"/>
  <c r="L93" i="3"/>
  <c r="C3" i="4"/>
  <c r="D7" i="8" s="1"/>
  <c r="C7" i="8" s="1"/>
  <c r="B7" i="8" s="1"/>
  <c r="Y3" i="4"/>
  <c r="Z7" i="8" s="1"/>
  <c r="I3" i="4"/>
  <c r="J7" i="8" s="1"/>
  <c r="AC3" i="4"/>
  <c r="AD7" i="8" s="1"/>
  <c r="L85" i="3"/>
  <c r="K3" i="4"/>
  <c r="L7" i="8" s="1"/>
  <c r="AG3" i="4"/>
  <c r="AH7" i="8" s="1"/>
  <c r="M3" i="4"/>
  <c r="N7" i="8" s="1"/>
  <c r="AI3" i="4"/>
  <c r="AJ7" i="8" s="1"/>
  <c r="L77" i="3"/>
  <c r="L101" i="3"/>
  <c r="Q3" i="4"/>
  <c r="R7" i="8" s="1"/>
  <c r="S3" i="4"/>
  <c r="T7" i="8" s="1"/>
  <c r="J2" i="8"/>
  <c r="R2" i="8"/>
  <c r="Z2" i="8"/>
  <c r="AH2" i="8"/>
  <c r="I5" i="8"/>
  <c r="Q5" i="8"/>
  <c r="Y5" i="8"/>
  <c r="AG5" i="8"/>
  <c r="J10" i="8"/>
  <c r="R10" i="8"/>
  <c r="Z10" i="8"/>
  <c r="AH10" i="8"/>
  <c r="I13" i="8"/>
  <c r="Q13" i="8"/>
  <c r="Y13" i="8"/>
  <c r="AG13" i="8"/>
  <c r="H16" i="8"/>
  <c r="P16" i="8"/>
  <c r="X16" i="8"/>
  <c r="AF16" i="8"/>
  <c r="C2" i="8"/>
  <c r="K2" i="8"/>
  <c r="S2" i="8"/>
  <c r="AA2" i="8"/>
  <c r="AI2" i="8"/>
  <c r="J5" i="8"/>
  <c r="R5" i="8"/>
  <c r="Z5" i="8"/>
  <c r="AH5" i="8"/>
  <c r="K10" i="8"/>
  <c r="S10" i="8"/>
  <c r="AA10" i="8"/>
  <c r="AI10" i="8"/>
  <c r="J13" i="8"/>
  <c r="R13" i="8"/>
  <c r="Z13" i="8"/>
  <c r="AH13" i="8"/>
  <c r="I16" i="8"/>
  <c r="Q16" i="8"/>
  <c r="Y16" i="8"/>
  <c r="AG16" i="8"/>
  <c r="J16" i="8"/>
  <c r="R16" i="8"/>
  <c r="Z16" i="8"/>
  <c r="AH16" i="8"/>
  <c r="E2" i="8"/>
  <c r="M2" i="8"/>
  <c r="U2" i="8"/>
  <c r="AC2" i="8"/>
  <c r="J3" i="8"/>
  <c r="R3" i="8"/>
  <c r="Z3" i="8"/>
  <c r="AH3" i="8"/>
  <c r="G4" i="8"/>
  <c r="O4" i="8"/>
  <c r="W4" i="8"/>
  <c r="AE4" i="8"/>
  <c r="D5" i="8"/>
  <c r="L5" i="8"/>
  <c r="T5" i="8"/>
  <c r="AB5" i="8"/>
  <c r="AJ5" i="8"/>
  <c r="H9" i="8"/>
  <c r="P9" i="8"/>
  <c r="X9" i="8"/>
  <c r="AF9" i="8"/>
  <c r="E10" i="8"/>
  <c r="M10" i="8"/>
  <c r="U10" i="8"/>
  <c r="AC10" i="8"/>
  <c r="J11" i="8"/>
  <c r="R11" i="8"/>
  <c r="Z11" i="8"/>
  <c r="AH11" i="8"/>
  <c r="G12" i="8"/>
  <c r="O12" i="8"/>
  <c r="W12" i="8"/>
  <c r="AE12" i="8"/>
  <c r="D13" i="8"/>
  <c r="L13" i="8"/>
  <c r="T13" i="8"/>
  <c r="AB13" i="8"/>
  <c r="AJ13" i="8"/>
  <c r="F15" i="8"/>
  <c r="N15" i="8"/>
  <c r="V15" i="8"/>
  <c r="AD15" i="8"/>
  <c r="C16" i="8"/>
  <c r="K16" i="8"/>
  <c r="S16" i="8"/>
  <c r="AA16" i="8"/>
  <c r="AI16" i="8"/>
  <c r="H17" i="8"/>
  <c r="P17" i="8"/>
  <c r="X17" i="8"/>
  <c r="AF17" i="8"/>
  <c r="F2" i="8"/>
  <c r="N2" i="8"/>
  <c r="V2" i="8"/>
  <c r="AD2" i="8"/>
  <c r="C3" i="8"/>
  <c r="K3" i="8"/>
  <c r="S3" i="8"/>
  <c r="AA3" i="8"/>
  <c r="AI3" i="8"/>
  <c r="H4" i="8"/>
  <c r="P4" i="8"/>
  <c r="X4" i="8"/>
  <c r="AF4" i="8"/>
  <c r="E5" i="8"/>
  <c r="M5" i="8"/>
  <c r="U5" i="8"/>
  <c r="AC5" i="8"/>
  <c r="I9" i="8"/>
  <c r="Q9" i="8"/>
  <c r="Y9" i="8"/>
  <c r="AG9" i="8"/>
  <c r="F10" i="8"/>
  <c r="N10" i="8"/>
  <c r="V10" i="8"/>
  <c r="AD10" i="8"/>
  <c r="C11" i="8"/>
  <c r="K11" i="8"/>
  <c r="S11" i="8"/>
  <c r="AA11" i="8"/>
  <c r="AI11" i="8"/>
  <c r="H12" i="8"/>
  <c r="P12" i="8"/>
  <c r="X12" i="8"/>
  <c r="AF12" i="8"/>
  <c r="E13" i="8"/>
  <c r="M13" i="8"/>
  <c r="U13" i="8"/>
  <c r="AC13" i="8"/>
  <c r="G15" i="8"/>
  <c r="O15" i="8"/>
  <c r="W15" i="8"/>
  <c r="AE15" i="8"/>
  <c r="D16" i="8"/>
  <c r="L16" i="8"/>
  <c r="T16" i="8"/>
  <c r="AB16" i="8"/>
  <c r="AJ16" i="8"/>
  <c r="I17" i="8"/>
  <c r="Q17" i="8"/>
  <c r="Y17" i="8"/>
  <c r="AG17" i="8"/>
  <c r="G2" i="8"/>
  <c r="O2" i="8"/>
  <c r="W2" i="8"/>
  <c r="AE2" i="8"/>
  <c r="D3" i="8"/>
  <c r="L3" i="8"/>
  <c r="T3" i="8"/>
  <c r="AB3" i="8"/>
  <c r="AJ3" i="8"/>
  <c r="I4" i="8"/>
  <c r="Q4" i="8"/>
  <c r="Y4" i="8"/>
  <c r="AG4" i="8"/>
  <c r="F5" i="8"/>
  <c r="N5" i="8"/>
  <c r="V5" i="8"/>
  <c r="AD5" i="8"/>
  <c r="J9" i="8"/>
  <c r="R9" i="8"/>
  <c r="Z9" i="8"/>
  <c r="AH9" i="8"/>
  <c r="G10" i="8"/>
  <c r="O10" i="8"/>
  <c r="W10" i="8"/>
  <c r="AE10" i="8"/>
  <c r="D11" i="8"/>
  <c r="L11" i="8"/>
  <c r="T11" i="8"/>
  <c r="AB11" i="8"/>
  <c r="AJ11" i="8"/>
  <c r="I12" i="8"/>
  <c r="Q12" i="8"/>
  <c r="Y12" i="8"/>
  <c r="AG12" i="8"/>
  <c r="F13" i="8"/>
  <c r="N13" i="8"/>
  <c r="V13" i="8"/>
  <c r="AD13" i="8"/>
  <c r="H15" i="8"/>
  <c r="P15" i="8"/>
  <c r="X15" i="8"/>
  <c r="AF15" i="8"/>
  <c r="E16" i="8"/>
  <c r="M16" i="8"/>
  <c r="U16" i="8"/>
  <c r="AC16" i="8"/>
  <c r="J17" i="8"/>
  <c r="R17" i="8"/>
  <c r="Z17" i="8"/>
  <c r="AH17" i="8"/>
  <c r="H2" i="8"/>
  <c r="P2" i="8"/>
  <c r="X2" i="8"/>
  <c r="AF2" i="8"/>
  <c r="E3" i="8"/>
  <c r="M3" i="8"/>
  <c r="U3" i="8"/>
  <c r="J4" i="8"/>
  <c r="R4" i="8"/>
  <c r="Z4" i="8"/>
  <c r="G5" i="8"/>
  <c r="O5" i="8"/>
  <c r="W5" i="8"/>
  <c r="AE5" i="8"/>
  <c r="C9" i="8"/>
  <c r="K9" i="8"/>
  <c r="S9" i="8"/>
  <c r="AA9" i="8"/>
  <c r="H10" i="8"/>
  <c r="P10" i="8"/>
  <c r="X10" i="8"/>
  <c r="AF10" i="8"/>
  <c r="E11" i="8"/>
  <c r="M11" i="8"/>
  <c r="U11" i="8"/>
  <c r="J12" i="8"/>
  <c r="R12" i="8"/>
  <c r="Z12" i="8"/>
  <c r="G13" i="8"/>
  <c r="O13" i="8"/>
  <c r="W13" i="8"/>
  <c r="AE13" i="8"/>
  <c r="I15" i="8"/>
  <c r="Q15" i="8"/>
  <c r="Y15" i="8"/>
  <c r="AG15" i="8"/>
  <c r="F16" i="8"/>
  <c r="N16" i="8"/>
  <c r="V16" i="8"/>
  <c r="AD16" i="8"/>
  <c r="C17" i="8"/>
  <c r="K17" i="8"/>
  <c r="S17" i="8"/>
  <c r="AA17" i="8"/>
  <c r="I2" i="8"/>
  <c r="Q2" i="8"/>
  <c r="Y2" i="8"/>
  <c r="H5" i="8"/>
  <c r="P5" i="8"/>
  <c r="X5" i="8"/>
  <c r="I10" i="8"/>
  <c r="Q10" i="8"/>
  <c r="Y10" i="8"/>
  <c r="H13" i="8"/>
  <c r="P13" i="8"/>
  <c r="X13" i="8"/>
  <c r="J15" i="8"/>
  <c r="R15" i="8"/>
  <c r="Z15" i="8"/>
  <c r="G16" i="8"/>
  <c r="O16" i="8"/>
  <c r="W16" i="8"/>
  <c r="L98" i="3" l="1"/>
  <c r="L90" i="3"/>
  <c r="L97" i="3"/>
  <c r="L89" i="3"/>
  <c r="L80" i="3"/>
  <c r="L82" i="3"/>
  <c r="L88" i="3"/>
  <c r="L74" i="3"/>
  <c r="L71" i="3"/>
  <c r="L100" i="3"/>
  <c r="L94" i="3"/>
  <c r="L91" i="3"/>
  <c r="L79" i="3"/>
  <c r="L76" i="3"/>
  <c r="L99" i="3"/>
  <c r="L96" i="3"/>
  <c r="L87" i="3"/>
  <c r="L84" i="3"/>
  <c r="L73" i="3"/>
  <c r="L81" i="3"/>
  <c r="L78" i="3"/>
  <c r="L75" i="3"/>
  <c r="L70" i="3"/>
  <c r="B3" i="3" s="1" a="1"/>
  <c r="L95" i="3"/>
  <c r="L92" i="3"/>
  <c r="L86" i="3"/>
  <c r="L83" i="3"/>
  <c r="L72" i="3"/>
  <c r="AF3" i="3" l="1"/>
  <c r="AH6" i="8" s="1"/>
  <c r="X3" i="3"/>
  <c r="Z6" i="8" s="1"/>
  <c r="P3" i="3"/>
  <c r="R6" i="8" s="1"/>
  <c r="H3" i="3"/>
  <c r="J6" i="8" s="1"/>
  <c r="AE3" i="3"/>
  <c r="AG6" i="8" s="1"/>
  <c r="W3" i="3"/>
  <c r="Y6" i="8" s="1"/>
  <c r="O3" i="3"/>
  <c r="Q6" i="8" s="1"/>
  <c r="G3" i="3"/>
  <c r="I6" i="8" s="1"/>
  <c r="AD3" i="3"/>
  <c r="AF6" i="8" s="1"/>
  <c r="N3" i="3"/>
  <c r="P6" i="8" s="1"/>
  <c r="F3" i="3"/>
  <c r="H6" i="8" s="1"/>
  <c r="V3" i="3"/>
  <c r="X6" i="8" s="1"/>
  <c r="AA3" i="3"/>
  <c r="AC6" i="8" s="1"/>
  <c r="AC3" i="3"/>
  <c r="AE6" i="8" s="1"/>
  <c r="U3" i="3"/>
  <c r="W6" i="8" s="1"/>
  <c r="M3" i="3"/>
  <c r="O6" i="8" s="1"/>
  <c r="E3" i="3"/>
  <c r="G6" i="8" s="1"/>
  <c r="S3" i="3"/>
  <c r="U6" i="8" s="1"/>
  <c r="K3" i="3"/>
  <c r="M6" i="8" s="1"/>
  <c r="C3" i="3"/>
  <c r="E6" i="8" s="1"/>
  <c r="AB3" i="3"/>
  <c r="AD6" i="8" s="1"/>
  <c r="T3" i="3"/>
  <c r="V6" i="8" s="1"/>
  <c r="L3" i="3"/>
  <c r="N6" i="8" s="1"/>
  <c r="D3" i="3"/>
  <c r="F6" i="8" s="1"/>
  <c r="AH3" i="3"/>
  <c r="AJ6" i="8" s="1"/>
  <c r="Z3" i="3"/>
  <c r="AB6" i="8" s="1"/>
  <c r="R3" i="3"/>
  <c r="T6" i="8" s="1"/>
  <c r="J3" i="3"/>
  <c r="L6" i="8" s="1"/>
  <c r="AG3" i="3"/>
  <c r="AI6" i="8" s="1"/>
  <c r="Y3" i="3"/>
  <c r="AA6" i="8" s="1"/>
  <c r="Q3" i="3"/>
  <c r="S6" i="8" s="1"/>
  <c r="I3" i="3"/>
  <c r="K6" i="8" s="1"/>
  <c r="B3" i="3"/>
  <c r="D6" i="8" s="1"/>
  <c r="C6" i="8" s="1"/>
  <c r="B6" i="8" s="1"/>
</calcChain>
</file>

<file path=xl/sharedStrings.xml><?xml version="1.0" encoding="utf-8"?>
<sst xmlns="http://schemas.openxmlformats.org/spreadsheetml/2006/main" count="528" uniqueCount="306">
  <si>
    <t>BAU Expected Capacity Factors</t>
  </si>
  <si>
    <t>Nevada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</si>
  <si>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</si>
  <si>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</si>
  <si>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</si>
  <si>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</si>
  <si>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</si>
  <si>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</si>
  <si>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</si>
  <si>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</si>
  <si>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</si>
  <si>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</si>
  <si>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</si>
  <si>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</si>
  <si>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</si>
  <si>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</si>
  <si>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</si>
  <si>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</si>
  <si>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</si>
  <si>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</si>
  <si>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</si>
  <si>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</si>
  <si>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</si>
  <si>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</si>
  <si>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</si>
  <si>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</si>
  <si>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</si>
  <si>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</si>
  <si>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</si>
  <si>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</si>
  <si>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Delaware</t>
  </si>
  <si>
    <t>DE</t>
  </si>
  <si>
    <t>Notes</t>
  </si>
  <si>
    <t>Florida</t>
  </si>
  <si>
    <t>FL</t>
  </si>
  <si>
    <t xml:space="preserve">This variable represents the capacity factors that electricity suppliers expect to run each type of </t>
  </si>
  <si>
    <t>Georgia</t>
  </si>
  <si>
    <t>GA</t>
  </si>
  <si>
    <t xml:space="preserve">power plant. Given the choice, an electricity supplier would sooner build a new nonpeaker power </t>
  </si>
  <si>
    <t>Hawaii</t>
  </si>
  <si>
    <t>HI</t>
  </si>
  <si>
    <t>plant than attempt to rely on running a nonpeaker plant at greater than its Expected Capacity Factor.</t>
  </si>
  <si>
    <t>Idaho</t>
  </si>
  <si>
    <t>ID</t>
  </si>
  <si>
    <t>Illinois</t>
  </si>
  <si>
    <t>IL</t>
  </si>
  <si>
    <t xml:space="preserve">For all sources other than nuclear, onshore/offshore wind, solar PV, we assume a 10% improvement in the </t>
  </si>
  <si>
    <t>Indiana</t>
  </si>
  <si>
    <t>IN</t>
  </si>
  <si>
    <t>target capacity factor of new units relative to the observed capacity factor of existing units.</t>
  </si>
  <si>
    <t>Iowa</t>
  </si>
  <si>
    <t>IA</t>
  </si>
  <si>
    <t>This is meant to account for improvements in efficiency (e.g. heat rate) that are likely to make the unit</t>
  </si>
  <si>
    <t>Kansas</t>
  </si>
  <si>
    <t>KS</t>
  </si>
  <si>
    <t>more cost-effective to run, and therefore likely to increase the amount it is dispatched.</t>
  </si>
  <si>
    <t>Kentucky</t>
  </si>
  <si>
    <t>KY</t>
  </si>
  <si>
    <t>Louisiana</t>
  </si>
  <si>
    <t>LA</t>
  </si>
  <si>
    <t>For onshore/offshore wind, solar PV, and solar thermal we take capacity factors for new resources from the NREL ATB.</t>
  </si>
  <si>
    <t>Maine</t>
  </si>
  <si>
    <t>ME</t>
  </si>
  <si>
    <t xml:space="preserve">These types of plants tend to be limited by resources rather than dispatch cost. For onshore and offshore wind, </t>
  </si>
  <si>
    <t>Maryland</t>
  </si>
  <si>
    <t>MD</t>
  </si>
  <si>
    <t>we average based on a subset of the ATB classes.</t>
  </si>
  <si>
    <t>Massachusetts</t>
  </si>
  <si>
    <t>MA</t>
  </si>
  <si>
    <t>Michigan</t>
  </si>
  <si>
    <t>MI</t>
  </si>
  <si>
    <t xml:space="preserve">For nuclear, we assume that new plants will operate at the same level of efficiency as existing plants, </t>
  </si>
  <si>
    <t>Minnesota</t>
  </si>
  <si>
    <t>MN</t>
  </si>
  <si>
    <t>as the primary cause for the difference between 100% and the observed capacity factor is due to maintenance</t>
  </si>
  <si>
    <t>Mississippi</t>
  </si>
  <si>
    <t>MS</t>
  </si>
  <si>
    <t>and outages rather than dispatch costs.</t>
  </si>
  <si>
    <t>Missouri</t>
  </si>
  <si>
    <t>MO</t>
  </si>
  <si>
    <t>Montana</t>
  </si>
  <si>
    <t>MT</t>
  </si>
  <si>
    <t>For coal we use data from Form 860 and Form 923 to develop separate capacity factors for lignite and</t>
  </si>
  <si>
    <t>Nebraska</t>
  </si>
  <si>
    <t>NE</t>
  </si>
  <si>
    <t>non-lignite coal plants.</t>
  </si>
  <si>
    <t>NV</t>
  </si>
  <si>
    <t>New Hampshire</t>
  </si>
  <si>
    <t>NH</t>
  </si>
  <si>
    <t>State Downscaling</t>
  </si>
  <si>
    <t>New Jersey</t>
  </si>
  <si>
    <t>NJ</t>
  </si>
  <si>
    <t>Combine plant level data from EIA-923 and EIA-860</t>
  </si>
  <si>
    <t>New Mexico</t>
  </si>
  <si>
    <t>NM</t>
  </si>
  <si>
    <t>Calculate capacity factor</t>
  </si>
  <si>
    <t>New York</t>
  </si>
  <si>
    <t>NY</t>
  </si>
  <si>
    <t>Summarize to the state’s census division level</t>
  </si>
  <si>
    <t>North Carolina</t>
  </si>
  <si>
    <t>NC</t>
  </si>
  <si>
    <t>Script:</t>
  </si>
  <si>
    <t>North Dakota</t>
  </si>
  <si>
    <t>ND</t>
  </si>
  <si>
    <t>https://github.com/RMI-Web/state-policy-simulator/blob/master/derive_metrics/elec/BECF.py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</si>
  <si>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</si>
  <si>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</si>
  <si>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</si>
  <si>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</si>
  <si>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</si>
  <si>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</si>
  <si>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</si>
  <si>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</si>
  <si>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</si>
  <si>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</si>
  <si>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</si>
  <si>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</si>
  <si>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</si>
  <si>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</si>
  <si>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</si>
  <si>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</si>
  <si>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</si>
  <si>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</si>
  <si>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</si>
  <si>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</si>
  <si>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</si>
  <si>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</si>
  <si>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</si>
  <si>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</si>
  <si>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</si>
  <si>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</si>
  <si>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</si>
  <si>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</si>
  <si>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</si>
  <si>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</si>
  <si>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</si>
  <si>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</si>
  <si>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</si>
  <si>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</si>
  <si>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</si>
  <si>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</si>
  <si>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</si>
  <si>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</si>
  <si>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</si>
  <si>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</si>
  <si>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</si>
  <si>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</si>
  <si>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</si>
  <si>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</si>
  <si>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</si>
  <si>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</si>
  <si>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</si>
  <si>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</si>
  <si>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</si>
  <si>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</si>
  <si>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</si>
  <si>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</si>
  <si>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</si>
  <si>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</si>
  <si>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</si>
  <si>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</si>
  <si>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</si>
  <si>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</si>
  <si>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</si>
  <si>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</si>
  <si>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</si>
  <si>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</si>
  <si>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</si>
  <si>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</si>
  <si>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</si>
  <si>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</si>
  <si>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</si>
  <si>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</si>
  <si>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</si>
  <si>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</si>
  <si>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</si>
  <si>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</si>
  <si>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</si>
  <si>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</si>
  <si>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</si>
  <si>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</si>
  <si>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</si>
  <si>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</si>
  <si>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</si>
  <si>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</si>
  <si>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</si>
  <si>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</si>
  <si>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</si>
  <si>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</si>
  <si>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</si>
  <si>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</si>
  <si>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</si>
  <si>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</si>
  <si>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</si>
  <si>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</si>
  <si>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</si>
  <si>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</si>
  <si>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</si>
  <si>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</si>
  <si>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</si>
  <si>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</si>
  <si>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</si>
  <si>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</si>
  <si>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</si>
  <si>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</si>
  <si>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</si>
  <si>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</si>
  <si>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</si>
  <si>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</si>
  <si>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</si>
  <si>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</si>
  <si>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</si>
  <si>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</si>
  <si>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</si>
  <si>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</si>
  <si>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</si>
  <si>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</si>
  <si>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</si>
  <si>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</si>
  <si>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</si>
  <si>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</si>
  <si>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</si>
  <si>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</si>
  <si>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</si>
  <si>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</si>
  <si>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</si>
  <si>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</si>
  <si>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</si>
  <si>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</si>
  <si>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</si>
  <si>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</si>
  <si>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</si>
  <si>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</si>
  <si>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</si>
  <si>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</si>
  <si>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</si>
  <si>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</si>
  <si>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</si>
  <si>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</si>
  <si>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</si>
  <si>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</si>
  <si>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</si>
  <si>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</si>
  <si>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</si>
  <si>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</si>
  <si>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</si>
  <si>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</si>
  <si>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</si>
  <si>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</si>
  <si>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</si>
  <si>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</si>
  <si>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</si>
  <si>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</si>
  <si>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</si>
  <si>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</si>
  <si>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</si>
  <si>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</si>
  <si>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</si>
  <si>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</si>
  <si>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</si>
  <si>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</si>
  <si>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</si>
  <si>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</si>
  <si>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</si>
  <si>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</si>
  <si>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</si>
  <si>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</si>
  <si>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</si>
  <si>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</si>
  <si>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</si>
  <si>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</si>
  <si>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</si>
  <si>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</si>
  <si>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</si>
  <si>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</si>
  <si>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</si>
  <si>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</si>
  <si>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</si>
  <si>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</si>
  <si>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</si>
  <si>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</si>
  <si>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</si>
  <si>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</si>
  <si>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</si>
  <si>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</si>
  <si>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</si>
  <si>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</si>
  <si>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</si>
  <si>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</si>
  <si>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Expected Capacity Factor (dimensionless)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</si>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</sst>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5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0" fontId="11" fillId="7" borderId="24" xfId="0" applyFont="1" applyFill="1" applyBorder="1" applyAlignment="1">
      <alignment horizontal="center" wrapText="1"/>
    </xf>
    <xf numFmtId="0" fontId="0" fillId="0" borderId="23" xfId="0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3" sqref="B3"/>
    </sheetView>
  </sheetViews>
  <sheetFormatPr defaultColWidth="12.625" defaultRowHeight="15" customHeight="1" x14ac:dyDescent="0.2"/>
  <cols>
    <col min="1" max="1" width="27.875" style="73" customWidth="1"/>
    <col min="2" max="2" width="72" style="73" customWidth="1"/>
    <col min="3" max="26" width="7.625" style="73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B2" s="2" t="str">
        <f>LOOKUP(B1,I10:J59,J10:J59)</f>
        <v>NV</v>
      </c>
    </row>
    <row r="3" spans="1:10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x14ac:dyDescent="0.25">
      <c r="B4" s="10" t="s">
        <v>5</v>
      </c>
      <c r="D4" s="10" t="s">
        <v>6</v>
      </c>
    </row>
    <row r="5" spans="1:10" x14ac:dyDescent="0.25">
      <c r="B5" s="6">
        <v>2019</v>
      </c>
      <c r="D5" s="6">
        <v>2020</v>
      </c>
    </row>
    <row r="6" spans="1:10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x14ac:dyDescent="0.25">
      <c r="B8" s="10" t="s">
        <v>11</v>
      </c>
    </row>
    <row r="9" spans="1:10" x14ac:dyDescent="0.25">
      <c r="B9" s="2"/>
    </row>
    <row r="10" spans="1:10" x14ac:dyDescent="0.25">
      <c r="B10" s="3" t="s">
        <v>12</v>
      </c>
      <c r="I10" s="59" t="s">
        <v>13</v>
      </c>
      <c r="J10" s="59" t="s">
        <v>14</v>
      </c>
    </row>
    <row r="11" spans="1:10" x14ac:dyDescent="0.25">
      <c r="B11" s="10" t="s">
        <v>5</v>
      </c>
      <c r="I11" s="59" t="s">
        <v>15</v>
      </c>
      <c r="J11" s="59" t="s">
        <v>16</v>
      </c>
    </row>
    <row r="12" spans="1:10" x14ac:dyDescent="0.25">
      <c r="B12" s="6">
        <v>2020</v>
      </c>
      <c r="I12" s="59" t="s">
        <v>17</v>
      </c>
      <c r="J12" s="59" t="s">
        <v>18</v>
      </c>
    </row>
    <row r="13" spans="1:10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x14ac:dyDescent="0.25">
      <c r="B15" s="10" t="s">
        <v>25</v>
      </c>
      <c r="I15" s="59" t="s">
        <v>26</v>
      </c>
      <c r="J15" s="59" t="s">
        <v>27</v>
      </c>
    </row>
    <row r="16" spans="1:10" x14ac:dyDescent="0.25">
      <c r="B16" s="2"/>
      <c r="I16" s="59" t="s">
        <v>28</v>
      </c>
      <c r="J16" s="59" t="s">
        <v>29</v>
      </c>
    </row>
    <row r="17" spans="1:10" x14ac:dyDescent="0.25">
      <c r="B17" s="2"/>
      <c r="I17" s="59" t="s">
        <v>30</v>
      </c>
      <c r="J17" s="59" t="s">
        <v>31</v>
      </c>
    </row>
    <row r="18" spans="1:10" x14ac:dyDescent="0.25">
      <c r="A18" s="1" t="s">
        <v>32</v>
      </c>
      <c r="B18" s="2"/>
      <c r="I18" s="59" t="s">
        <v>33</v>
      </c>
      <c r="J18" s="59" t="s">
        <v>34</v>
      </c>
    </row>
    <row r="19" spans="1:10" x14ac:dyDescent="0.25">
      <c r="A19" s="10" t="s">
        <v>35</v>
      </c>
      <c r="B19" s="2"/>
      <c r="I19" s="59" t="s">
        <v>36</v>
      </c>
      <c r="J19" s="59" t="s">
        <v>37</v>
      </c>
    </row>
    <row r="20" spans="1:10" x14ac:dyDescent="0.25">
      <c r="A20" s="10" t="s">
        <v>38</v>
      </c>
      <c r="B20" s="2"/>
      <c r="I20" s="59" t="s">
        <v>39</v>
      </c>
      <c r="J20" s="59" t="s">
        <v>40</v>
      </c>
    </row>
    <row r="21" spans="1:10" ht="15.75" customHeight="1" x14ac:dyDescent="0.25">
      <c r="A21" s="10" t="s">
        <v>41</v>
      </c>
      <c r="B21" s="2"/>
      <c r="I21" s="59" t="s">
        <v>42</v>
      </c>
      <c r="J21" s="59" t="s">
        <v>43</v>
      </c>
    </row>
    <row r="22" spans="1:10" ht="15.75" customHeight="1" x14ac:dyDescent="0.25">
      <c r="A22" s="1"/>
      <c r="B22" s="2"/>
      <c r="I22" s="59" t="s">
        <v>44</v>
      </c>
      <c r="J22" s="59" t="s">
        <v>45</v>
      </c>
    </row>
    <row r="23" spans="1:10" ht="15.75" customHeight="1" x14ac:dyDescent="0.25">
      <c r="A23" s="10" t="s">
        <v>46</v>
      </c>
      <c r="B23" s="2"/>
      <c r="I23" s="59" t="s">
        <v>47</v>
      </c>
      <c r="J23" s="59" t="s">
        <v>48</v>
      </c>
    </row>
    <row r="24" spans="1:10" ht="15.75" customHeight="1" x14ac:dyDescent="0.25">
      <c r="A24" s="10" t="s">
        <v>49</v>
      </c>
      <c r="B24" s="2"/>
      <c r="I24" s="59" t="s">
        <v>50</v>
      </c>
      <c r="J24" s="59" t="s">
        <v>51</v>
      </c>
    </row>
    <row r="25" spans="1:10" ht="15.75" customHeight="1" x14ac:dyDescent="0.25">
      <c r="A25" s="10" t="s">
        <v>52</v>
      </c>
      <c r="B25" s="2"/>
      <c r="I25" s="59" t="s">
        <v>53</v>
      </c>
      <c r="J25" s="59" t="s">
        <v>54</v>
      </c>
    </row>
    <row r="26" spans="1:10" ht="15.75" customHeight="1" x14ac:dyDescent="0.25">
      <c r="A26" s="10" t="s">
        <v>55</v>
      </c>
      <c r="B26" s="2"/>
      <c r="I26" s="59" t="s">
        <v>56</v>
      </c>
      <c r="J26" s="59" t="s">
        <v>57</v>
      </c>
    </row>
    <row r="27" spans="1:10" ht="15.75" customHeight="1" x14ac:dyDescent="0.25">
      <c r="B27" s="2"/>
      <c r="I27" s="59" t="s">
        <v>58</v>
      </c>
      <c r="J27" s="59" t="s">
        <v>59</v>
      </c>
    </row>
    <row r="28" spans="1:10" ht="15.75" customHeight="1" x14ac:dyDescent="0.25">
      <c r="A28" s="10" t="s">
        <v>60</v>
      </c>
      <c r="B28" s="2"/>
      <c r="I28" s="59" t="s">
        <v>61</v>
      </c>
      <c r="J28" s="59" t="s">
        <v>62</v>
      </c>
    </row>
    <row r="29" spans="1:10" ht="15.75" customHeight="1" x14ac:dyDescent="0.25">
      <c r="A29" s="10" t="s">
        <v>63</v>
      </c>
      <c r="B29" s="2"/>
      <c r="I29" s="59" t="s">
        <v>64</v>
      </c>
      <c r="J29" s="59" t="s">
        <v>65</v>
      </c>
    </row>
    <row r="30" spans="1:10" ht="15.75" customHeight="1" x14ac:dyDescent="0.25">
      <c r="A30" s="10" t="s">
        <v>66</v>
      </c>
      <c r="B30" s="2"/>
      <c r="I30" s="59" t="s">
        <v>67</v>
      </c>
      <c r="J30" s="59" t="s">
        <v>68</v>
      </c>
    </row>
    <row r="31" spans="1:10" ht="15.75" customHeight="1" x14ac:dyDescent="0.25">
      <c r="B31" s="2"/>
      <c r="I31" s="59" t="s">
        <v>69</v>
      </c>
      <c r="J31" s="59" t="s">
        <v>70</v>
      </c>
    </row>
    <row r="32" spans="1:10" ht="15.75" customHeight="1" x14ac:dyDescent="0.25">
      <c r="A32" s="10" t="s">
        <v>71</v>
      </c>
      <c r="B32" s="2"/>
      <c r="I32" s="59" t="s">
        <v>72</v>
      </c>
      <c r="J32" s="59" t="s">
        <v>73</v>
      </c>
    </row>
    <row r="33" spans="1:10" ht="15.75" customHeight="1" x14ac:dyDescent="0.25">
      <c r="A33" s="10" t="s">
        <v>74</v>
      </c>
      <c r="B33" s="2"/>
      <c r="I33" s="59" t="s">
        <v>75</v>
      </c>
      <c r="J33" s="59" t="s">
        <v>76</v>
      </c>
    </row>
    <row r="34" spans="1:10" ht="15.75" customHeight="1" x14ac:dyDescent="0.25">
      <c r="A34" s="10" t="s">
        <v>77</v>
      </c>
      <c r="B34" s="2"/>
      <c r="I34" s="59" t="s">
        <v>78</v>
      </c>
      <c r="J34" s="59" t="s">
        <v>79</v>
      </c>
    </row>
    <row r="35" spans="1:10" ht="15.75" customHeight="1" x14ac:dyDescent="0.25">
      <c r="B35" s="2"/>
      <c r="I35" s="59" t="s">
        <v>80</v>
      </c>
      <c r="J35" s="59" t="s">
        <v>81</v>
      </c>
    </row>
    <row r="36" spans="1:10" ht="15.75" customHeight="1" x14ac:dyDescent="0.25">
      <c r="A36" s="10" t="s">
        <v>82</v>
      </c>
      <c r="B36" s="2"/>
      <c r="I36" s="59" t="s">
        <v>83</v>
      </c>
      <c r="J36" s="59" t="s">
        <v>84</v>
      </c>
    </row>
    <row r="37" spans="1:10" ht="15.75" customHeight="1" x14ac:dyDescent="0.25">
      <c r="A37" s="10" t="s">
        <v>85</v>
      </c>
      <c r="B37" s="2"/>
      <c r="I37" s="59" t="s">
        <v>1</v>
      </c>
      <c r="J37" s="59" t="s">
        <v>86</v>
      </c>
    </row>
    <row r="38" spans="1:10" ht="15.75" customHeight="1" x14ac:dyDescent="0.25">
      <c r="B38" s="2"/>
      <c r="I38" s="59" t="s">
        <v>87</v>
      </c>
      <c r="J38" s="59" t="s">
        <v>88</v>
      </c>
    </row>
    <row r="39" spans="1:10" ht="15.75" customHeight="1" x14ac:dyDescent="0.25">
      <c r="A39" s="8" t="s">
        <v>89</v>
      </c>
      <c r="B39" s="2"/>
      <c r="I39" s="59" t="s">
        <v>90</v>
      </c>
      <c r="J39" s="59" t="s">
        <v>91</v>
      </c>
    </row>
    <row r="40" spans="1:10" ht="15.75" customHeight="1" x14ac:dyDescent="0.25">
      <c r="A40" s="9" t="s">
        <v>92</v>
      </c>
      <c r="B40" s="2"/>
      <c r="I40" s="59" t="s">
        <v>93</v>
      </c>
      <c r="J40" s="59" t="s">
        <v>94</v>
      </c>
    </row>
    <row r="41" spans="1:10" ht="15.75" customHeight="1" x14ac:dyDescent="0.25">
      <c r="A41" s="9" t="s">
        <v>95</v>
      </c>
      <c r="B41" s="2"/>
      <c r="I41" s="59" t="s">
        <v>96</v>
      </c>
      <c r="J41" s="59" t="s">
        <v>97</v>
      </c>
    </row>
    <row r="42" spans="1:10" ht="15.75" customHeight="1" x14ac:dyDescent="0.25">
      <c r="A42" s="9" t="s">
        <v>98</v>
      </c>
      <c r="B42" s="2"/>
      <c r="I42" s="59" t="s">
        <v>99</v>
      </c>
      <c r="J42" s="59" t="s">
        <v>100</v>
      </c>
    </row>
    <row r="43" spans="1:10" ht="15.75" customHeight="1" x14ac:dyDescent="0.25">
      <c r="A43" s="10" t="s">
        <v>101</v>
      </c>
      <c r="B43" s="2"/>
      <c r="I43" s="59" t="s">
        <v>102</v>
      </c>
      <c r="J43" s="59" t="s">
        <v>103</v>
      </c>
    </row>
    <row r="44" spans="1:10" ht="15.75" customHeight="1" x14ac:dyDescent="0.25">
      <c r="A44" s="11" t="s">
        <v>104</v>
      </c>
      <c r="B44" s="2"/>
      <c r="I44" s="59" t="s">
        <v>105</v>
      </c>
      <c r="J44" s="59" t="s">
        <v>106</v>
      </c>
    </row>
    <row r="45" spans="1:10" ht="15.75" customHeight="1" x14ac:dyDescent="0.25">
      <c r="B45" s="2"/>
      <c r="I45" s="59" t="s">
        <v>107</v>
      </c>
      <c r="J45" s="59" t="s">
        <v>108</v>
      </c>
    </row>
    <row r="46" spans="1:10" ht="15.75" customHeight="1" x14ac:dyDescent="0.25">
      <c r="B46" s="2"/>
      <c r="I46" s="59" t="s">
        <v>109</v>
      </c>
      <c r="J46" s="59" t="s">
        <v>110</v>
      </c>
    </row>
    <row r="47" spans="1:10" ht="15.75" customHeight="1" x14ac:dyDescent="0.25">
      <c r="B47" s="2"/>
      <c r="I47" s="59" t="s">
        <v>111</v>
      </c>
      <c r="J47" s="59" t="s">
        <v>112</v>
      </c>
    </row>
    <row r="48" spans="1:10" ht="15.75" customHeight="1" x14ac:dyDescent="0.25">
      <c r="B48" s="2"/>
      <c r="I48" s="59" t="s">
        <v>113</v>
      </c>
      <c r="J48" s="59" t="s">
        <v>114</v>
      </c>
    </row>
    <row r="49" spans="2:10" ht="15.75" customHeight="1" x14ac:dyDescent="0.25">
      <c r="B49" s="2"/>
      <c r="I49" s="59" t="s">
        <v>115</v>
      </c>
      <c r="J49" s="59" t="s">
        <v>116</v>
      </c>
    </row>
    <row r="50" spans="2:10" ht="15.75" customHeight="1" x14ac:dyDescent="0.25">
      <c r="B50" s="2"/>
      <c r="I50" s="59" t="s">
        <v>117</v>
      </c>
      <c r="J50" s="59" t="s">
        <v>118</v>
      </c>
    </row>
    <row r="51" spans="2:10" ht="15.75" customHeight="1" x14ac:dyDescent="0.25">
      <c r="B51" s="2"/>
      <c r="I51" s="59" t="s">
        <v>119</v>
      </c>
      <c r="J51" s="59" t="s">
        <v>120</v>
      </c>
    </row>
    <row r="52" spans="2:10" ht="15.75" customHeight="1" x14ac:dyDescent="0.25">
      <c r="B52" s="2"/>
      <c r="I52" s="59" t="s">
        <v>121</v>
      </c>
      <c r="J52" s="59" t="s">
        <v>122</v>
      </c>
    </row>
    <row r="53" spans="2:10" ht="15.75" customHeight="1" x14ac:dyDescent="0.25">
      <c r="B53" s="2"/>
      <c r="I53" s="59" t="s">
        <v>123</v>
      </c>
      <c r="J53" s="59" t="s">
        <v>124</v>
      </c>
    </row>
    <row r="54" spans="2:10" ht="15.75" customHeight="1" x14ac:dyDescent="0.25">
      <c r="B54" s="2"/>
      <c r="I54" s="59" t="s">
        <v>125</v>
      </c>
      <c r="J54" s="59" t="s">
        <v>126</v>
      </c>
    </row>
    <row r="55" spans="2:10" ht="15.75" customHeight="1" x14ac:dyDescent="0.25">
      <c r="B55" s="2"/>
      <c r="I55" s="59" t="s">
        <v>127</v>
      </c>
      <c r="J55" s="59" t="s">
        <v>128</v>
      </c>
    </row>
    <row r="56" spans="2:10" ht="15.75" customHeight="1" x14ac:dyDescent="0.25">
      <c r="B56" s="2"/>
      <c r="I56" s="59" t="s">
        <v>129</v>
      </c>
      <c r="J56" s="59" t="s">
        <v>130</v>
      </c>
    </row>
    <row r="57" spans="2:10" ht="15.75" customHeight="1" x14ac:dyDescent="0.25">
      <c r="B57" s="2"/>
      <c r="I57" s="59" t="s">
        <v>131</v>
      </c>
      <c r="J57" s="59" t="s">
        <v>132</v>
      </c>
    </row>
    <row r="58" spans="2:10" ht="15.75" customHeight="1" x14ac:dyDescent="0.25">
      <c r="B58" s="2"/>
      <c r="I58" s="59" t="s">
        <v>133</v>
      </c>
      <c r="J58" s="59" t="s">
        <v>134</v>
      </c>
    </row>
    <row r="59" spans="2:10" ht="15.75" customHeight="1" x14ac:dyDescent="0.25">
      <c r="B59" s="2"/>
      <c r="I59" s="59" t="s">
        <v>135</v>
      </c>
      <c r="J59" s="59" t="s">
        <v>136</v>
      </c>
    </row>
    <row r="60" spans="2:10" ht="15.75" customHeight="1" x14ac:dyDescent="0.25">
      <c r="B60" s="2"/>
    </row>
    <row r="61" spans="2:10" ht="15.75" customHeight="1" x14ac:dyDescent="0.25">
      <c r="B61" s="2"/>
    </row>
    <row r="62" spans="2:10" ht="15.75" customHeight="1" x14ac:dyDescent="0.25">
      <c r="B62" s="2"/>
    </row>
    <row r="63" spans="2:10" ht="15.75" customHeight="1" x14ac:dyDescent="0.25">
      <c r="B63" s="2"/>
    </row>
    <row r="64" spans="2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44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3" customWidth="1"/>
    <col min="2" max="5" width="7.625" style="73" customWidth="1"/>
    <col min="6" max="6" width="13.375" style="73" customWidth="1"/>
    <col min="7" max="54" width="7.625" style="73" customWidth="1"/>
  </cols>
  <sheetData>
    <row r="1" spans="1:54" x14ac:dyDescent="0.25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139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140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141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142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143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144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145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146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147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148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149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150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151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152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153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x14ac:dyDescent="0.25">
      <c r="A20" s="19" t="s">
        <v>154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155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156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157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158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159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160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161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162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163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164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166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167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168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169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170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171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172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173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174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175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176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177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178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179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180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181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182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183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184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185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186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187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188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189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190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191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192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193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194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195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196</v>
      </c>
      <c r="B68" s="27"/>
      <c r="C68" s="27"/>
      <c r="D68" s="27"/>
      <c r="F68" s="2"/>
    </row>
    <row r="69" spans="1:54" ht="15.75" customHeight="1" x14ac:dyDescent="0.25">
      <c r="A69" s="76" t="s">
        <v>197</v>
      </c>
      <c r="B69" s="76" t="s">
        <v>198</v>
      </c>
      <c r="C69" s="76" t="s">
        <v>199</v>
      </c>
      <c r="D69" s="76" t="s">
        <v>200</v>
      </c>
      <c r="F69" s="2"/>
    </row>
    <row r="70" spans="1:54" ht="50.25" customHeight="1" x14ac:dyDescent="0.25">
      <c r="A70" s="77"/>
      <c r="B70" s="77"/>
      <c r="C70" s="77"/>
      <c r="D70" s="77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201</v>
      </c>
      <c r="B71" s="28" t="s">
        <v>202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203</v>
      </c>
      <c r="B72" s="32" t="s">
        <v>204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205</v>
      </c>
      <c r="B73" s="35" t="s">
        <v>206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207</v>
      </c>
      <c r="B74" s="32" t="s">
        <v>208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209</v>
      </c>
      <c r="B75" s="35" t="s">
        <v>210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211</v>
      </c>
      <c r="B76" s="33" t="s">
        <v>212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213</v>
      </c>
      <c r="B77" s="35" t="s">
        <v>214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215</v>
      </c>
      <c r="B78" s="32" t="s">
        <v>216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217</v>
      </c>
      <c r="B79" s="35" t="s">
        <v>218</v>
      </c>
      <c r="C79" s="36">
        <v>6.2</v>
      </c>
      <c r="D79" s="37">
        <v>2406</v>
      </c>
      <c r="F79" s="38" t="s">
        <v>219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220</v>
      </c>
      <c r="B80" s="39" t="s">
        <v>221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222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166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167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168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169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170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171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172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173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174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175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176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177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178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179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180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181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182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183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184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185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186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187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188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189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190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191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192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193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194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195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224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225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226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227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228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229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230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231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232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233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234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235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236</v>
      </c>
      <c r="F131" s="2"/>
    </row>
    <row r="132" spans="1:38" ht="15.75" customHeight="1" x14ac:dyDescent="0.25">
      <c r="A132" s="10" t="s">
        <v>237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238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239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240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241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3" customWidth="1"/>
    <col min="3" max="3" width="11.875" style="73" customWidth="1"/>
    <col min="15" max="15" width="15.875" style="73" customWidth="1"/>
    <col min="16" max="16" width="11.125" style="73" bestFit="1" customWidth="1"/>
    <col min="22" max="22" width="16.5" style="73" customWidth="1"/>
    <col min="23" max="23" width="23.5" style="73" customWidth="1"/>
  </cols>
  <sheetData>
    <row r="1" spans="1:34" x14ac:dyDescent="0.2">
      <c r="B1" s="58" t="s">
        <v>242</v>
      </c>
    </row>
    <row r="2" spans="1:34" x14ac:dyDescent="0.2">
      <c r="A2" s="58" t="s">
        <v>243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NV</v>
      </c>
      <c r="B3">
        <f t="array" ref="B3:AH3">TRANSPOSE(L69:L101)</f>
        <v>0.23070265644376262</v>
      </c>
      <c r="C3">
        <v>0.23339860676895266</v>
      </c>
      <c r="D3">
        <v>0.23609455709414276</v>
      </c>
      <c r="E3">
        <v>0.2387905074193328</v>
      </c>
      <c r="F3">
        <v>0.24148645774452282</v>
      </c>
      <c r="G3">
        <v>0.24418240806971289</v>
      </c>
      <c r="H3">
        <v>0.24687835839490294</v>
      </c>
      <c r="I3">
        <v>0.24957430872009298</v>
      </c>
      <c r="J3">
        <v>0.252270259045283</v>
      </c>
      <c r="K3">
        <v>0.25496620937047304</v>
      </c>
      <c r="L3">
        <v>0.25766215969566314</v>
      </c>
      <c r="M3">
        <v>0.26035811002085318</v>
      </c>
      <c r="N3">
        <v>0.26305406034604323</v>
      </c>
      <c r="O3">
        <v>0.26370802965476442</v>
      </c>
      <c r="P3">
        <v>0.26436199896348556</v>
      </c>
      <c r="Q3">
        <v>0.26501596827220669</v>
      </c>
      <c r="R3">
        <v>0.26566993758092788</v>
      </c>
      <c r="S3">
        <v>0.26632390688964908</v>
      </c>
      <c r="T3">
        <v>0.26697787619837021</v>
      </c>
      <c r="U3">
        <v>0.26763184550709135</v>
      </c>
      <c r="V3">
        <v>0.26828581481581254</v>
      </c>
      <c r="W3">
        <v>0.26893978412453373</v>
      </c>
      <c r="X3">
        <v>0.26959375343325487</v>
      </c>
      <c r="Y3">
        <v>0.270247722741976</v>
      </c>
      <c r="Z3">
        <v>0.2709016920506972</v>
      </c>
      <c r="AA3">
        <v>0.27155566135941833</v>
      </c>
      <c r="AB3">
        <v>0.27220963066813947</v>
      </c>
      <c r="AC3">
        <v>0.27286359997686066</v>
      </c>
      <c r="AD3">
        <v>0.2735175692855818</v>
      </c>
      <c r="AE3">
        <v>0.27417153859430299</v>
      </c>
      <c r="AF3">
        <v>0.27482550790302412</v>
      </c>
      <c r="AG3">
        <v>0.27547947721174537</v>
      </c>
      <c r="AH3">
        <v>0.27613344652046645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Nevada</v>
      </c>
      <c r="B8">
        <f t="shared" ref="B8:K8" si="0">SUMIFS(B12:B59,$A$12:$A$59,$A$3)</f>
        <v>2</v>
      </c>
      <c r="C8">
        <f t="shared" si="0"/>
        <v>0</v>
      </c>
      <c r="D8">
        <f t="shared" si="0"/>
        <v>5</v>
      </c>
      <c r="E8">
        <f t="shared" si="0"/>
        <v>5</v>
      </c>
      <c r="F8">
        <f t="shared" si="0"/>
        <v>88</v>
      </c>
      <c r="G8">
        <f t="shared" si="0"/>
        <v>1486</v>
      </c>
      <c r="H8">
        <f t="shared" si="0"/>
        <v>15743</v>
      </c>
      <c r="I8">
        <f t="shared" si="0"/>
        <v>87372</v>
      </c>
      <c r="J8">
        <f t="shared" si="0"/>
        <v>162387</v>
      </c>
      <c r="K8">
        <f t="shared" si="0"/>
        <v>200946</v>
      </c>
    </row>
    <row r="10" spans="1:34" ht="15" customHeight="1" x14ac:dyDescent="0.2">
      <c r="A10" s="60"/>
      <c r="B10" s="68" t="s">
        <v>244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243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245</v>
      </c>
      <c r="M11" s="58" t="s">
        <v>246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51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48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54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57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59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68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65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62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70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73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79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76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81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100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103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84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88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91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94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86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97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106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108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110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112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114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118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120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122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124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128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126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130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134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132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136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spans="1:12" x14ac:dyDescent="0.2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spans="1:12" x14ac:dyDescent="0.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spans="1:12" x14ac:dyDescent="0.2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spans="1:12" ht="15" customHeight="1" x14ac:dyDescent="0.25">
      <c r="A64" s="65" t="s">
        <v>247</v>
      </c>
      <c r="B64" s="66" t="s">
        <v>248</v>
      </c>
      <c r="C64" s="75"/>
      <c r="D64" s="75"/>
      <c r="E64" s="75"/>
      <c r="F64" s="75"/>
      <c r="G64" s="75"/>
      <c r="H64" s="75"/>
      <c r="I64" s="75"/>
      <c r="J64" s="75"/>
      <c r="K64" s="75"/>
    </row>
    <row r="68" spans="1:12" x14ac:dyDescent="0.2">
      <c r="A68" s="12"/>
      <c r="B68" s="12" t="s">
        <v>167</v>
      </c>
      <c r="C68" s="12" t="s">
        <v>170</v>
      </c>
      <c r="D68" s="12" t="s">
        <v>173</v>
      </c>
      <c r="E68" s="12" t="s">
        <v>176</v>
      </c>
      <c r="F68" s="12" t="s">
        <v>179</v>
      </c>
      <c r="G68" s="12" t="s">
        <v>182</v>
      </c>
      <c r="H68" s="12" t="s">
        <v>185</v>
      </c>
      <c r="I68" s="12" t="s">
        <v>188</v>
      </c>
      <c r="J68" s="12" t="s">
        <v>191</v>
      </c>
      <c r="K68" s="12" t="s">
        <v>194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0.23070265644376262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0.23339860676895266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0.23609455709414276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0.2387905074193328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0.24148645774452282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0.24418240806971289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0.24687835839490294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0.24957430872009298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0.252270259045283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0.25496620937047304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0.25766215969566314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0.26035811002085318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0.26305406034604323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0.26370802965476442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0.26436199896348556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0.26501596827220669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0.26566993758092788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0.26632390688964908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0.26697787619837021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0.26763184550709135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0.26828581481581254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0.26893978412453373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0.26959375343325487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0.270247722741976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0.2709016920506972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0.27155566135941833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0.27220963066813947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0.27286359997686066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0.2735175692855818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0.27417153859430299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0.27482550790302412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0.27547947721174537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0.27613344652046645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3" customWidth="1"/>
    <col min="2" max="2" width="16" style="73" customWidth="1"/>
    <col min="3" max="3" width="21.375" style="73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243</v>
      </c>
      <c r="B2" t="str">
        <f>About!B1</f>
        <v>Nevada</v>
      </c>
    </row>
    <row r="3" spans="1:35" ht="15" x14ac:dyDescent="0.25">
      <c r="A3" s="67" t="s">
        <v>249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2">
      <c r="F4" s="58"/>
    </row>
    <row r="7" spans="1:35" x14ac:dyDescent="0.2">
      <c r="A7" s="58" t="s">
        <v>250</v>
      </c>
      <c r="B7" s="58" t="s">
        <v>251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252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47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50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53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56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58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61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64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67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69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72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75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78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80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83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1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87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90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93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96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99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102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105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107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109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111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113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117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119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121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123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125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127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129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131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133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135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253</v>
      </c>
    </row>
    <row r="61" spans="1:3" x14ac:dyDescent="0.2">
      <c r="A61" s="58" t="s">
        <v>254</v>
      </c>
      <c r="B61">
        <v>47.606200000000001</v>
      </c>
    </row>
    <row r="62" spans="1:3" x14ac:dyDescent="0.2">
      <c r="A62" s="58" t="s">
        <v>255</v>
      </c>
      <c r="B62">
        <v>41.878100000000003</v>
      </c>
    </row>
    <row r="63" spans="1:3" x14ac:dyDescent="0.2">
      <c r="A63" s="58" t="s">
        <v>256</v>
      </c>
      <c r="B63">
        <v>39.099699999999999</v>
      </c>
    </row>
    <row r="64" spans="1:3" x14ac:dyDescent="0.2">
      <c r="A64" s="71" t="s">
        <v>257</v>
      </c>
      <c r="B64">
        <v>34.052199999999999</v>
      </c>
    </row>
    <row r="65" spans="1:34" x14ac:dyDescent="0.2">
      <c r="A65" s="71" t="s">
        <v>258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254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255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256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257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258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3" customWidth="1"/>
    <col min="2" max="2" width="11.375" style="73" customWidth="1"/>
    <col min="3" max="3" width="10" style="73" customWidth="1"/>
    <col min="4" max="4" width="11.375" style="73" customWidth="1"/>
    <col min="5" max="5" width="10" style="73" customWidth="1"/>
    <col min="6" max="6" width="11.375" style="73" customWidth="1"/>
    <col min="7" max="7" width="10" style="73" customWidth="1"/>
    <col min="8" max="8" width="11.375" style="73" customWidth="1"/>
    <col min="9" max="9" width="10" style="73" customWidth="1"/>
    <col min="10" max="10" width="11.375" style="73" customWidth="1"/>
    <col min="11" max="11" width="10" style="73" customWidth="1"/>
    <col min="12" max="12" width="11.375" style="73" customWidth="1"/>
    <col min="13" max="13" width="10" style="73" customWidth="1"/>
    <col min="14" max="14" width="11.375" style="73" customWidth="1"/>
    <col min="15" max="15" width="10" style="73" customWidth="1"/>
    <col min="16" max="16" width="11.375" style="73" customWidth="1"/>
    <col min="17" max="17" width="10" style="73" customWidth="1"/>
    <col min="18" max="18" width="11.375" style="73" customWidth="1"/>
    <col min="19" max="19" width="10" style="73" customWidth="1"/>
    <col min="20" max="26" width="7.625" style="73" customWidth="1"/>
  </cols>
  <sheetData>
    <row r="1" spans="1:26" ht="15.75" customHeight="1" x14ac:dyDescent="0.25">
      <c r="A1" s="84" t="s">
        <v>259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50"/>
      <c r="U1" s="50"/>
      <c r="V1" s="50"/>
      <c r="W1" s="50"/>
      <c r="X1" s="50"/>
      <c r="Y1" s="50"/>
      <c r="Z1" s="50"/>
    </row>
    <row r="2" spans="1:26" x14ac:dyDescent="0.25">
      <c r="A2" s="74"/>
      <c r="B2" s="81" t="s">
        <v>260</v>
      </c>
      <c r="C2" s="83"/>
      <c r="D2" s="81" t="s">
        <v>261</v>
      </c>
      <c r="E2" s="83"/>
      <c r="F2" s="81" t="s">
        <v>262</v>
      </c>
      <c r="G2" s="83"/>
      <c r="H2" s="81" t="s">
        <v>263</v>
      </c>
      <c r="I2" s="83"/>
      <c r="J2" s="81" t="s">
        <v>264</v>
      </c>
      <c r="K2" s="83"/>
      <c r="L2" s="81" t="s">
        <v>265</v>
      </c>
      <c r="M2" s="82"/>
      <c r="N2" s="82"/>
      <c r="O2" s="83"/>
      <c r="P2" s="81" t="s">
        <v>242</v>
      </c>
      <c r="Q2" s="83"/>
      <c r="R2" s="81" t="s">
        <v>266</v>
      </c>
      <c r="S2" s="83"/>
      <c r="T2" s="50"/>
      <c r="U2" s="50"/>
      <c r="V2" s="50"/>
      <c r="W2" s="50"/>
      <c r="X2" s="50"/>
      <c r="Y2" s="50"/>
      <c r="Z2" s="50"/>
    </row>
    <row r="3" spans="1:26" x14ac:dyDescent="0.25">
      <c r="A3" s="74" t="s">
        <v>267</v>
      </c>
      <c r="B3" s="81"/>
      <c r="C3" s="82"/>
      <c r="D3" s="82"/>
      <c r="E3" s="82"/>
      <c r="F3" s="82"/>
      <c r="G3" s="82"/>
      <c r="H3" s="82"/>
      <c r="I3" s="82"/>
      <c r="J3" s="82"/>
      <c r="K3" s="83"/>
      <c r="L3" s="81" t="s">
        <v>268</v>
      </c>
      <c r="M3" s="83"/>
      <c r="N3" s="81" t="s">
        <v>269</v>
      </c>
      <c r="O3" s="83"/>
      <c r="P3" s="81"/>
      <c r="Q3" s="82"/>
      <c r="R3" s="82"/>
      <c r="S3" s="83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4"/>
      <c r="B4" s="51" t="s">
        <v>270</v>
      </c>
      <c r="C4" s="52" t="s">
        <v>271</v>
      </c>
      <c r="D4" s="51" t="s">
        <v>270</v>
      </c>
      <c r="E4" s="52" t="s">
        <v>271</v>
      </c>
      <c r="F4" s="51" t="s">
        <v>270</v>
      </c>
      <c r="G4" s="52" t="s">
        <v>271</v>
      </c>
      <c r="H4" s="51" t="s">
        <v>270</v>
      </c>
      <c r="I4" s="52" t="s">
        <v>271</v>
      </c>
      <c r="J4" s="51" t="s">
        <v>270</v>
      </c>
      <c r="K4" s="52" t="s">
        <v>271</v>
      </c>
      <c r="L4" s="51" t="s">
        <v>270</v>
      </c>
      <c r="M4" s="52" t="s">
        <v>271</v>
      </c>
      <c r="N4" s="51" t="s">
        <v>270</v>
      </c>
      <c r="O4" s="52" t="s">
        <v>271</v>
      </c>
      <c r="P4" s="51" t="s">
        <v>270</v>
      </c>
      <c r="Q4" s="52" t="s">
        <v>271</v>
      </c>
      <c r="R4" s="51" t="s">
        <v>270</v>
      </c>
      <c r="S4" s="52" t="s">
        <v>271</v>
      </c>
      <c r="T4" s="50"/>
      <c r="U4" s="50"/>
      <c r="V4" s="50"/>
      <c r="W4" s="50"/>
      <c r="X4" s="50"/>
      <c r="Y4" s="50"/>
      <c r="Z4" s="50"/>
    </row>
    <row r="5" spans="1:26" x14ac:dyDescent="0.25">
      <c r="A5" s="78" t="s">
        <v>272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50"/>
      <c r="U5" s="50"/>
      <c r="V5" s="50"/>
      <c r="W5" s="50"/>
      <c r="X5" s="50"/>
      <c r="Y5" s="50"/>
      <c r="Z5" s="50"/>
    </row>
    <row r="6" spans="1:26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x14ac:dyDescent="0.25">
      <c r="A17" s="78" t="s">
        <v>273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50"/>
      <c r="U17" s="50"/>
      <c r="V17" s="50"/>
      <c r="W17" s="50"/>
      <c r="X17" s="50"/>
      <c r="Y17" s="50"/>
      <c r="Z17" s="50"/>
    </row>
    <row r="18" spans="1:26" x14ac:dyDescent="0.25">
      <c r="A18" s="53" t="s">
        <v>274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x14ac:dyDescent="0.25">
      <c r="A19" s="53" t="s">
        <v>275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x14ac:dyDescent="0.25">
      <c r="A20" s="53" t="s">
        <v>276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277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278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279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280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281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282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283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284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285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78" t="s">
        <v>286</v>
      </c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274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275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276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277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278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279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280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281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282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283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284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285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78" t="s">
        <v>287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274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275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276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277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278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279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280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281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282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283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284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285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0" t="s">
        <v>288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3864"/>
  </sheetPr>
  <dimension ref="A1:AJ1000"/>
  <sheetViews>
    <sheetView tabSelected="1" topLeftCell="Q1" workbookViewId="0">
      <selection activeCell="B13" sqref="B13:AJ13"/>
    </sheetView>
  </sheetViews>
  <sheetFormatPr defaultColWidth="12.625" defaultRowHeight="15" customHeight="1" x14ac:dyDescent="0.2"/>
  <cols>
    <col min="1" max="1" width="22.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v>0.42399999999999999</v>
      </c>
      <c r="C2" s="57">
        <v>0.42399999999999999</v>
      </c>
      <c r="D2" s="57">
        <v>0.42399999999999999</v>
      </c>
      <c r="E2" s="57">
        <v>0.42399999999999999</v>
      </c>
      <c r="F2" s="57">
        <v>0.42399999999999999</v>
      </c>
      <c r="G2" s="57">
        <v>0.42399999999999999</v>
      </c>
      <c r="H2" s="57">
        <v>0.42399999999999999</v>
      </c>
      <c r="I2" s="57">
        <v>0.42399999999999999</v>
      </c>
      <c r="J2" s="57">
        <v>0.42399999999999999</v>
      </c>
      <c r="K2" s="57">
        <v>0.42399999999999999</v>
      </c>
      <c r="L2" s="57">
        <v>0.42399999999999999</v>
      </c>
      <c r="M2" s="57">
        <v>0.42399999999999999</v>
      </c>
      <c r="N2" s="57">
        <v>0.42399999999999999</v>
      </c>
      <c r="O2" s="57">
        <v>0.42399999999999999</v>
      </c>
      <c r="P2" s="57">
        <v>0.42399999999999999</v>
      </c>
      <c r="Q2" s="57">
        <v>0.42399999999999999</v>
      </c>
      <c r="R2" s="57">
        <v>0.42399999999999999</v>
      </c>
      <c r="S2" s="57">
        <v>0.42399999999999999</v>
      </c>
      <c r="T2" s="57">
        <v>0.42399999999999999</v>
      </c>
      <c r="U2" s="57">
        <v>0.42399999999999999</v>
      </c>
      <c r="V2" s="57">
        <v>0.42399999999999999</v>
      </c>
      <c r="W2" s="57">
        <v>0.42399999999999999</v>
      </c>
      <c r="X2" s="57">
        <v>0.42399999999999999</v>
      </c>
      <c r="Y2" s="57">
        <v>0.42399999999999999</v>
      </c>
      <c r="Z2" s="57">
        <v>0.42399999999999999</v>
      </c>
      <c r="AA2" s="57">
        <v>0.42399999999999999</v>
      </c>
      <c r="AB2" s="57">
        <v>0.42399999999999999</v>
      </c>
      <c r="AC2" s="57">
        <v>0.42399999999999999</v>
      </c>
      <c r="AD2" s="57">
        <v>0.42399999999999999</v>
      </c>
      <c r="AE2" s="57">
        <v>0.42399999999999999</v>
      </c>
      <c r="AF2" s="57">
        <v>0.42399999999999999</v>
      </c>
      <c r="AG2" s="57">
        <v>0.42399999999999999</v>
      </c>
      <c r="AH2" s="57">
        <v>0.42399999999999999</v>
      </c>
      <c r="AI2" s="57">
        <v>0.42399999999999999</v>
      </c>
      <c r="AJ2" s="57">
        <v>0.42399999999999999</v>
      </c>
    </row>
    <row r="3" spans="1:36" x14ac:dyDescent="0.25">
      <c r="A3" s="10" t="s">
        <v>291</v>
      </c>
      <c r="B3" s="57">
        <v>0.501</v>
      </c>
      <c r="C3" s="57">
        <v>0.501</v>
      </c>
      <c r="D3" s="57">
        <v>0.501</v>
      </c>
      <c r="E3" s="57">
        <v>0.501</v>
      </c>
      <c r="F3" s="57">
        <v>0.501</v>
      </c>
      <c r="G3" s="57">
        <v>0.501</v>
      </c>
      <c r="H3" s="57">
        <v>0.501</v>
      </c>
      <c r="I3" s="57">
        <v>0.501</v>
      </c>
      <c r="J3" s="57">
        <v>0.501</v>
      </c>
      <c r="K3" s="57">
        <v>0.501</v>
      </c>
      <c r="L3" s="57">
        <v>0.501</v>
      </c>
      <c r="M3" s="57">
        <v>0.501</v>
      </c>
      <c r="N3" s="57">
        <v>0.501</v>
      </c>
      <c r="O3" s="57">
        <v>0.501</v>
      </c>
      <c r="P3" s="57">
        <v>0.501</v>
      </c>
      <c r="Q3" s="57">
        <v>0.501</v>
      </c>
      <c r="R3" s="57">
        <v>0.501</v>
      </c>
      <c r="S3" s="57">
        <v>0.501</v>
      </c>
      <c r="T3" s="57">
        <v>0.501</v>
      </c>
      <c r="U3" s="57">
        <v>0.501</v>
      </c>
      <c r="V3" s="57">
        <v>0.501</v>
      </c>
      <c r="W3" s="57">
        <v>0.501</v>
      </c>
      <c r="X3" s="57">
        <v>0.501</v>
      </c>
      <c r="Y3" s="57">
        <v>0.501</v>
      </c>
      <c r="Z3" s="57">
        <v>0.501</v>
      </c>
      <c r="AA3" s="57">
        <v>0.501</v>
      </c>
      <c r="AB3" s="57">
        <v>0.501</v>
      </c>
      <c r="AC3" s="57">
        <v>0.501</v>
      </c>
      <c r="AD3" s="57">
        <v>0.501</v>
      </c>
      <c r="AE3" s="57">
        <v>0.501</v>
      </c>
      <c r="AF3" s="57">
        <v>0.501</v>
      </c>
      <c r="AG3" s="57">
        <v>0.501</v>
      </c>
      <c r="AH3" s="57">
        <v>0.501</v>
      </c>
      <c r="AI3" s="57">
        <v>0.501</v>
      </c>
      <c r="AJ3" s="57">
        <v>0.501</v>
      </c>
    </row>
    <row r="4" spans="1:36" x14ac:dyDescent="0.25">
      <c r="A4" s="10" t="s">
        <v>292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x14ac:dyDescent="0.25">
      <c r="A5" s="10" t="s">
        <v>293</v>
      </c>
      <c r="B5" s="57">
        <v>0.24299999999999999</v>
      </c>
      <c r="C5" s="57">
        <v>0.24299999999999999</v>
      </c>
      <c r="D5" s="57">
        <v>0.24299999999999999</v>
      </c>
      <c r="E5" s="57">
        <v>0.24299999999999999</v>
      </c>
      <c r="F5" s="57">
        <v>0.24299999999999999</v>
      </c>
      <c r="G5" s="57">
        <v>0.24299999999999999</v>
      </c>
      <c r="H5" s="57">
        <v>0.24299999999999999</v>
      </c>
      <c r="I5" s="57">
        <v>0.24299999999999999</v>
      </c>
      <c r="J5" s="57">
        <v>0.24299999999999999</v>
      </c>
      <c r="K5" s="57">
        <v>0.24299999999999999</v>
      </c>
      <c r="L5" s="57">
        <v>0.24299999999999999</v>
      </c>
      <c r="M5" s="57">
        <v>0.24299999999999999</v>
      </c>
      <c r="N5" s="57">
        <v>0.24299999999999999</v>
      </c>
      <c r="O5" s="57">
        <v>0.24299999999999999</v>
      </c>
      <c r="P5" s="57">
        <v>0.24299999999999999</v>
      </c>
      <c r="Q5" s="57">
        <v>0.24299999999999999</v>
      </c>
      <c r="R5" s="57">
        <v>0.24299999999999999</v>
      </c>
      <c r="S5" s="57">
        <v>0.24299999999999999</v>
      </c>
      <c r="T5" s="57">
        <v>0.24299999999999999</v>
      </c>
      <c r="U5" s="57">
        <v>0.24299999999999999</v>
      </c>
      <c r="V5" s="57">
        <v>0.24299999999999999</v>
      </c>
      <c r="W5" s="57">
        <v>0.24299999999999999</v>
      </c>
      <c r="X5" s="57">
        <v>0.24299999999999999</v>
      </c>
      <c r="Y5" s="57">
        <v>0.24299999999999999</v>
      </c>
      <c r="Z5" s="57">
        <v>0.24299999999999999</v>
      </c>
      <c r="AA5" s="57">
        <v>0.24299999999999999</v>
      </c>
      <c r="AB5" s="57">
        <v>0.24299999999999999</v>
      </c>
      <c r="AC5" s="57">
        <v>0.24299999999999999</v>
      </c>
      <c r="AD5" s="57">
        <v>0.24299999999999999</v>
      </c>
      <c r="AE5" s="57">
        <v>0.24299999999999999</v>
      </c>
      <c r="AF5" s="57">
        <v>0.24299999999999999</v>
      </c>
      <c r="AG5" s="57">
        <v>0.24299999999999999</v>
      </c>
      <c r="AH5" s="57">
        <v>0.24299999999999999</v>
      </c>
      <c r="AI5" s="57">
        <v>0.24299999999999999</v>
      </c>
      <c r="AJ5" s="57">
        <v>0.24299999999999999</v>
      </c>
    </row>
    <row r="6" spans="1:36" x14ac:dyDescent="0.25">
      <c r="A6" s="10" t="s">
        <v>294</v>
      </c>
      <c r="B6" s="57">
        <v>0.251</v>
      </c>
      <c r="C6" s="57">
        <v>0.251</v>
      </c>
      <c r="D6" s="57">
        <v>0.251</v>
      </c>
      <c r="E6" s="57">
        <v>0.251</v>
      </c>
      <c r="F6" s="57">
        <v>0.251</v>
      </c>
      <c r="G6" s="57">
        <v>0.251</v>
      </c>
      <c r="H6" s="57">
        <v>0.251</v>
      </c>
      <c r="I6" s="57">
        <v>0.251</v>
      </c>
      <c r="J6" s="57">
        <v>0.251</v>
      </c>
      <c r="K6" s="57">
        <v>0.251</v>
      </c>
      <c r="L6" s="57">
        <v>0.251</v>
      </c>
      <c r="M6" s="57">
        <v>0.251</v>
      </c>
      <c r="N6" s="57">
        <v>0.251</v>
      </c>
      <c r="O6" s="57">
        <v>0.251</v>
      </c>
      <c r="P6" s="57">
        <v>0.251</v>
      </c>
      <c r="Q6" s="57">
        <v>0.251</v>
      </c>
      <c r="R6" s="57">
        <v>0.251</v>
      </c>
      <c r="S6" s="57">
        <v>0.251</v>
      </c>
      <c r="T6" s="57">
        <v>0.251</v>
      </c>
      <c r="U6" s="57">
        <v>0.251</v>
      </c>
      <c r="V6" s="57">
        <v>0.251</v>
      </c>
      <c r="W6" s="57">
        <v>0.251</v>
      </c>
      <c r="X6" s="57">
        <v>0.251</v>
      </c>
      <c r="Y6" s="57">
        <v>0.251</v>
      </c>
      <c r="Z6" s="57">
        <v>0.251</v>
      </c>
      <c r="AA6" s="57">
        <v>0.251</v>
      </c>
      <c r="AB6" s="57">
        <v>0.251</v>
      </c>
      <c r="AC6" s="57">
        <v>0.251</v>
      </c>
      <c r="AD6" s="57">
        <v>0.251</v>
      </c>
      <c r="AE6" s="57">
        <v>0.251</v>
      </c>
      <c r="AF6" s="57">
        <v>0.251</v>
      </c>
      <c r="AG6" s="57">
        <v>0.251</v>
      </c>
      <c r="AH6" s="57">
        <v>0.251</v>
      </c>
      <c r="AI6" s="57">
        <v>0.251</v>
      </c>
      <c r="AJ6" s="57">
        <v>0.251</v>
      </c>
    </row>
    <row r="7" spans="1:36" x14ac:dyDescent="0.25">
      <c r="A7" s="10" t="s">
        <v>295</v>
      </c>
      <c r="B7" s="57">
        <v>0.27800000000000002</v>
      </c>
      <c r="C7" s="57">
        <v>0.27800000000000002</v>
      </c>
      <c r="D7" s="57">
        <v>0.27800000000000002</v>
      </c>
      <c r="E7" s="57">
        <v>0.27800000000000002</v>
      </c>
      <c r="F7" s="57">
        <v>0.27800000000000002</v>
      </c>
      <c r="G7" s="57">
        <v>0.27800000000000002</v>
      </c>
      <c r="H7" s="57">
        <v>0.27800000000000002</v>
      </c>
      <c r="I7" s="57">
        <v>0.27800000000000002</v>
      </c>
      <c r="J7" s="57">
        <v>0.27800000000000002</v>
      </c>
      <c r="K7" s="57">
        <v>0.27800000000000002</v>
      </c>
      <c r="L7" s="57">
        <v>0.27800000000000002</v>
      </c>
      <c r="M7" s="57">
        <v>0.27800000000000002</v>
      </c>
      <c r="N7" s="57">
        <v>0.27800000000000002</v>
      </c>
      <c r="O7" s="57">
        <v>0.27800000000000002</v>
      </c>
      <c r="P7" s="57">
        <v>0.27800000000000002</v>
      </c>
      <c r="Q7" s="57">
        <v>0.27800000000000002</v>
      </c>
      <c r="R7" s="57">
        <v>0.27800000000000002</v>
      </c>
      <c r="S7" s="57">
        <v>0.27800000000000002</v>
      </c>
      <c r="T7" s="57">
        <v>0.27800000000000002</v>
      </c>
      <c r="U7" s="57">
        <v>0.27800000000000002</v>
      </c>
      <c r="V7" s="57">
        <v>0.27800000000000002</v>
      </c>
      <c r="W7" s="57">
        <v>0.27800000000000002</v>
      </c>
      <c r="X7" s="57">
        <v>0.27800000000000002</v>
      </c>
      <c r="Y7" s="57">
        <v>0.27800000000000002</v>
      </c>
      <c r="Z7" s="57">
        <v>0.27800000000000002</v>
      </c>
      <c r="AA7" s="57">
        <v>0.27800000000000002</v>
      </c>
      <c r="AB7" s="57">
        <v>0.27800000000000002</v>
      </c>
      <c r="AC7" s="57">
        <v>0.27800000000000002</v>
      </c>
      <c r="AD7" s="57">
        <v>0.27800000000000002</v>
      </c>
      <c r="AE7" s="57">
        <v>0.27800000000000002</v>
      </c>
      <c r="AF7" s="57">
        <v>0.27800000000000002</v>
      </c>
      <c r="AG7" s="57">
        <v>0.27800000000000002</v>
      </c>
      <c r="AH7" s="57">
        <v>0.27800000000000002</v>
      </c>
      <c r="AI7" s="57">
        <v>0.27800000000000002</v>
      </c>
      <c r="AJ7" s="57">
        <v>0.27800000000000002</v>
      </c>
    </row>
    <row r="8" spans="1:36" x14ac:dyDescent="0.25">
      <c r="A8" s="10" t="s">
        <v>296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x14ac:dyDescent="0.25">
      <c r="A9" s="10" t="s">
        <v>297</v>
      </c>
      <c r="B9" s="57">
        <v>0.63200000000000001</v>
      </c>
      <c r="C9" s="57">
        <v>0.63200000000000001</v>
      </c>
      <c r="D9" s="57">
        <v>0.63200000000000001</v>
      </c>
      <c r="E9" s="57">
        <v>0.63200000000000001</v>
      </c>
      <c r="F9" s="57">
        <v>0.63200000000000001</v>
      </c>
      <c r="G9" s="57">
        <v>0.63200000000000001</v>
      </c>
      <c r="H9" s="57">
        <v>0.63200000000000001</v>
      </c>
      <c r="I9" s="57">
        <v>0.63200000000000001</v>
      </c>
      <c r="J9" s="57">
        <v>0.63200000000000001</v>
      </c>
      <c r="K9" s="57">
        <v>0.63200000000000001</v>
      </c>
      <c r="L9" s="57">
        <v>0.63200000000000001</v>
      </c>
      <c r="M9" s="57">
        <v>0.63200000000000001</v>
      </c>
      <c r="N9" s="57">
        <v>0.63200000000000001</v>
      </c>
      <c r="O9" s="57">
        <v>0.63200000000000001</v>
      </c>
      <c r="P9" s="57">
        <v>0.63200000000000001</v>
      </c>
      <c r="Q9" s="57">
        <v>0.63200000000000001</v>
      </c>
      <c r="R9" s="57">
        <v>0.63200000000000001</v>
      </c>
      <c r="S9" s="57">
        <v>0.63200000000000001</v>
      </c>
      <c r="T9" s="57">
        <v>0.63200000000000001</v>
      </c>
      <c r="U9" s="57">
        <v>0.63200000000000001</v>
      </c>
      <c r="V9" s="57">
        <v>0.63200000000000001</v>
      </c>
      <c r="W9" s="57">
        <v>0.63200000000000001</v>
      </c>
      <c r="X9" s="57">
        <v>0.63200000000000001</v>
      </c>
      <c r="Y9" s="57">
        <v>0.63200000000000001</v>
      </c>
      <c r="Z9" s="57">
        <v>0.63200000000000001</v>
      </c>
      <c r="AA9" s="57">
        <v>0.63200000000000001</v>
      </c>
      <c r="AB9" s="57">
        <v>0.63200000000000001</v>
      </c>
      <c r="AC9" s="57">
        <v>0.63200000000000001</v>
      </c>
      <c r="AD9" s="57">
        <v>0.63200000000000001</v>
      </c>
      <c r="AE9" s="57">
        <v>0.63200000000000001</v>
      </c>
      <c r="AF9" s="57">
        <v>0.63200000000000001</v>
      </c>
      <c r="AG9" s="57">
        <v>0.63200000000000001</v>
      </c>
      <c r="AH9" s="57">
        <v>0.63200000000000001</v>
      </c>
      <c r="AI9" s="57">
        <v>0.63200000000000001</v>
      </c>
      <c r="AJ9" s="57">
        <v>0.63200000000000001</v>
      </c>
    </row>
    <row r="10" spans="1:36" x14ac:dyDescent="0.25">
      <c r="A10" s="10" t="s">
        <v>298</v>
      </c>
      <c r="B10" s="57">
        <v>0.53600000000000003</v>
      </c>
      <c r="C10" s="57">
        <v>0.53600000000000003</v>
      </c>
      <c r="D10" s="57">
        <v>0.53600000000000003</v>
      </c>
      <c r="E10" s="57">
        <v>0.53600000000000003</v>
      </c>
      <c r="F10" s="57">
        <v>0.53600000000000003</v>
      </c>
      <c r="G10" s="57">
        <v>0.53600000000000003</v>
      </c>
      <c r="H10" s="57">
        <v>0.53600000000000003</v>
      </c>
      <c r="I10" s="57">
        <v>0.53600000000000003</v>
      </c>
      <c r="J10" s="57">
        <v>0.53600000000000003</v>
      </c>
      <c r="K10" s="57">
        <v>0.53600000000000003</v>
      </c>
      <c r="L10" s="57">
        <v>0.53600000000000003</v>
      </c>
      <c r="M10" s="57">
        <v>0.53600000000000003</v>
      </c>
      <c r="N10" s="57">
        <v>0.53600000000000003</v>
      </c>
      <c r="O10" s="57">
        <v>0.53600000000000003</v>
      </c>
      <c r="P10" s="57">
        <v>0.53600000000000003</v>
      </c>
      <c r="Q10" s="57">
        <v>0.53600000000000003</v>
      </c>
      <c r="R10" s="57">
        <v>0.53600000000000003</v>
      </c>
      <c r="S10" s="57">
        <v>0.53600000000000003</v>
      </c>
      <c r="T10" s="57">
        <v>0.53600000000000003</v>
      </c>
      <c r="U10" s="57">
        <v>0.53600000000000003</v>
      </c>
      <c r="V10" s="57">
        <v>0.53600000000000003</v>
      </c>
      <c r="W10" s="57">
        <v>0.53600000000000003</v>
      </c>
      <c r="X10" s="57">
        <v>0.53600000000000003</v>
      </c>
      <c r="Y10" s="57">
        <v>0.53600000000000003</v>
      </c>
      <c r="Z10" s="57">
        <v>0.53600000000000003</v>
      </c>
      <c r="AA10" s="57">
        <v>0.53600000000000003</v>
      </c>
      <c r="AB10" s="57">
        <v>0.53600000000000003</v>
      </c>
      <c r="AC10" s="57">
        <v>0.53600000000000003</v>
      </c>
      <c r="AD10" s="57">
        <v>0.53600000000000003</v>
      </c>
      <c r="AE10" s="57">
        <v>0.53600000000000003</v>
      </c>
      <c r="AF10" s="57">
        <v>0.53600000000000003</v>
      </c>
      <c r="AG10" s="57">
        <v>0.53600000000000003</v>
      </c>
      <c r="AH10" s="57">
        <v>0.53600000000000003</v>
      </c>
      <c r="AI10" s="57">
        <v>0.53600000000000003</v>
      </c>
      <c r="AJ10" s="57">
        <v>0.53600000000000003</v>
      </c>
    </row>
    <row r="11" spans="1:36" x14ac:dyDescent="0.25">
      <c r="A11" s="10" t="s">
        <v>299</v>
      </c>
      <c r="B11" s="57">
        <v>0.05</v>
      </c>
      <c r="C11" s="57">
        <v>0.05</v>
      </c>
      <c r="D11" s="57">
        <v>0.05</v>
      </c>
      <c r="E11" s="57">
        <v>0.05</v>
      </c>
      <c r="F11" s="57">
        <v>0.05</v>
      </c>
      <c r="G11" s="57">
        <v>0.05</v>
      </c>
      <c r="H11" s="57">
        <v>0.05</v>
      </c>
      <c r="I11" s="57">
        <v>0.05</v>
      </c>
      <c r="J11" s="57">
        <v>0.05</v>
      </c>
      <c r="K11" s="57">
        <v>0.05</v>
      </c>
      <c r="L11" s="57">
        <v>0.05</v>
      </c>
      <c r="M11" s="57">
        <v>0.05</v>
      </c>
      <c r="N11" s="57">
        <v>0.05</v>
      </c>
      <c r="O11" s="57">
        <v>0.05</v>
      </c>
      <c r="P11" s="57">
        <v>0.05</v>
      </c>
      <c r="Q11" s="57">
        <v>0.05</v>
      </c>
      <c r="R11" s="57">
        <v>0.05</v>
      </c>
      <c r="S11" s="57">
        <v>0.05</v>
      </c>
      <c r="T11" s="57">
        <v>0.05</v>
      </c>
      <c r="U11" s="57">
        <v>0.05</v>
      </c>
      <c r="V11" s="57">
        <v>0.05</v>
      </c>
      <c r="W11" s="57">
        <v>0.05</v>
      </c>
      <c r="X11" s="57">
        <v>0.05</v>
      </c>
      <c r="Y11" s="57">
        <v>0.05</v>
      </c>
      <c r="Z11" s="57">
        <v>0.05</v>
      </c>
      <c r="AA11" s="57">
        <v>0.05</v>
      </c>
      <c r="AB11" s="57">
        <v>0.05</v>
      </c>
      <c r="AC11" s="57">
        <v>0.05</v>
      </c>
      <c r="AD11" s="57">
        <v>0.05</v>
      </c>
      <c r="AE11" s="57">
        <v>0.05</v>
      </c>
      <c r="AF11" s="57">
        <v>0.05</v>
      </c>
      <c r="AG11" s="57">
        <v>0.05</v>
      </c>
      <c r="AH11" s="57">
        <v>0.05</v>
      </c>
      <c r="AI11" s="57">
        <v>0.05</v>
      </c>
      <c r="AJ11" s="57">
        <v>0.05</v>
      </c>
    </row>
    <row r="12" spans="1:36" x14ac:dyDescent="0.25">
      <c r="A12" s="10" t="s">
        <v>300</v>
      </c>
      <c r="B12" s="57">
        <v>0.23300000000000001</v>
      </c>
      <c r="C12" s="57">
        <v>0.23300000000000001</v>
      </c>
      <c r="D12" s="57">
        <v>0.23300000000000001</v>
      </c>
      <c r="E12" s="57">
        <v>0.23300000000000001</v>
      </c>
      <c r="F12" s="57">
        <v>0.23300000000000001</v>
      </c>
      <c r="G12" s="57">
        <v>0.23300000000000001</v>
      </c>
      <c r="H12" s="57">
        <v>0.23300000000000001</v>
      </c>
      <c r="I12" s="57">
        <v>0.23300000000000001</v>
      </c>
      <c r="J12" s="57">
        <v>0.23300000000000001</v>
      </c>
      <c r="K12" s="57">
        <v>0.23300000000000001</v>
      </c>
      <c r="L12" s="57">
        <v>0.23300000000000001</v>
      </c>
      <c r="M12" s="57">
        <v>0.23300000000000001</v>
      </c>
      <c r="N12" s="57">
        <v>0.23300000000000001</v>
      </c>
      <c r="O12" s="57">
        <v>0.23300000000000001</v>
      </c>
      <c r="P12" s="57">
        <v>0.23300000000000001</v>
      </c>
      <c r="Q12" s="57">
        <v>0.23300000000000001</v>
      </c>
      <c r="R12" s="57">
        <v>0.23300000000000001</v>
      </c>
      <c r="S12" s="57">
        <v>0.23300000000000001</v>
      </c>
      <c r="T12" s="57">
        <v>0.23300000000000001</v>
      </c>
      <c r="U12" s="57">
        <v>0.23300000000000001</v>
      </c>
      <c r="V12" s="57">
        <v>0.23300000000000001</v>
      </c>
      <c r="W12" s="57">
        <v>0.23300000000000001</v>
      </c>
      <c r="X12" s="57">
        <v>0.23300000000000001</v>
      </c>
      <c r="Y12" s="57">
        <v>0.23300000000000001</v>
      </c>
      <c r="Z12" s="57">
        <v>0.23300000000000001</v>
      </c>
      <c r="AA12" s="57">
        <v>0.23300000000000001</v>
      </c>
      <c r="AB12" s="57">
        <v>0.23300000000000001</v>
      </c>
      <c r="AC12" s="57">
        <v>0.23300000000000001</v>
      </c>
      <c r="AD12" s="57">
        <v>0.23300000000000001</v>
      </c>
      <c r="AE12" s="57">
        <v>0.23300000000000001</v>
      </c>
      <c r="AF12" s="57">
        <v>0.23300000000000001</v>
      </c>
      <c r="AG12" s="57">
        <v>0.23300000000000001</v>
      </c>
      <c r="AH12" s="57">
        <v>0.23300000000000001</v>
      </c>
      <c r="AI12" s="57">
        <v>0.23300000000000001</v>
      </c>
      <c r="AJ12" s="57">
        <v>0.23300000000000001</v>
      </c>
    </row>
    <row r="13" spans="1:36" x14ac:dyDescent="0.25">
      <c r="A13" s="10" t="s">
        <v>301</v>
      </c>
      <c r="B13" s="57">
        <v>0.1</v>
      </c>
      <c r="C13" s="57">
        <v>0.1</v>
      </c>
      <c r="D13" s="57">
        <v>0.1</v>
      </c>
      <c r="E13" s="57">
        <v>0.1</v>
      </c>
      <c r="F13" s="57">
        <v>0.1</v>
      </c>
      <c r="G13" s="57">
        <v>0.1</v>
      </c>
      <c r="H13" s="57">
        <v>0.1</v>
      </c>
      <c r="I13" s="57">
        <v>0.1</v>
      </c>
      <c r="J13" s="57">
        <v>0.1</v>
      </c>
      <c r="K13" s="57">
        <v>0.1</v>
      </c>
      <c r="L13" s="57">
        <v>0.1</v>
      </c>
      <c r="M13" s="57">
        <v>0.1</v>
      </c>
      <c r="N13" s="57">
        <v>0.1</v>
      </c>
      <c r="O13" s="57">
        <v>0.1</v>
      </c>
      <c r="P13" s="57">
        <v>0.1</v>
      </c>
      <c r="Q13" s="57">
        <v>0.1</v>
      </c>
      <c r="R13" s="57">
        <v>0.1</v>
      </c>
      <c r="S13" s="57">
        <v>0.1</v>
      </c>
      <c r="T13" s="57">
        <v>0.1</v>
      </c>
      <c r="U13" s="57">
        <v>0.1</v>
      </c>
      <c r="V13" s="57">
        <v>0.1</v>
      </c>
      <c r="W13" s="57">
        <v>0.1</v>
      </c>
      <c r="X13" s="57">
        <v>0.1</v>
      </c>
      <c r="Y13" s="57">
        <v>0.1</v>
      </c>
      <c r="Z13" s="57">
        <v>0.1</v>
      </c>
      <c r="AA13" s="57">
        <v>0.1</v>
      </c>
      <c r="AB13" s="57">
        <v>0.1</v>
      </c>
      <c r="AC13" s="57">
        <v>0.1</v>
      </c>
      <c r="AD13" s="57">
        <v>0.1</v>
      </c>
      <c r="AE13" s="57">
        <v>0.1</v>
      </c>
      <c r="AF13" s="57">
        <v>0.1</v>
      </c>
      <c r="AG13" s="57">
        <v>0.1</v>
      </c>
      <c r="AH13" s="57">
        <v>0.1</v>
      </c>
      <c r="AI13" s="57">
        <v>0.1</v>
      </c>
      <c r="AJ13" s="57">
        <v>0.1</v>
      </c>
    </row>
    <row r="14" spans="1:36" x14ac:dyDescent="0.25">
      <c r="A14" s="10" t="s">
        <v>302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x14ac:dyDescent="0.25">
      <c r="A15" s="10" t="s">
        <v>303</v>
      </c>
      <c r="B15" s="57">
        <v>2E-3</v>
      </c>
      <c r="C15" s="57">
        <v>2E-3</v>
      </c>
      <c r="D15" s="57">
        <v>2E-3</v>
      </c>
      <c r="E15" s="57">
        <v>2E-3</v>
      </c>
      <c r="F15" s="57">
        <v>2E-3</v>
      </c>
      <c r="G15" s="57">
        <v>2E-3</v>
      </c>
      <c r="H15" s="57">
        <v>2E-3</v>
      </c>
      <c r="I15" s="57">
        <v>2E-3</v>
      </c>
      <c r="J15" s="57">
        <v>2E-3</v>
      </c>
      <c r="K15" s="57">
        <v>2E-3</v>
      </c>
      <c r="L15" s="57">
        <v>2E-3</v>
      </c>
      <c r="M15" s="57">
        <v>2E-3</v>
      </c>
      <c r="N15" s="57">
        <v>2E-3</v>
      </c>
      <c r="O15" s="57">
        <v>2E-3</v>
      </c>
      <c r="P15" s="57">
        <v>2E-3</v>
      </c>
      <c r="Q15" s="57">
        <v>2E-3</v>
      </c>
      <c r="R15" s="57">
        <v>2E-3</v>
      </c>
      <c r="S15" s="57">
        <v>2E-3</v>
      </c>
      <c r="T15" s="57">
        <v>2E-3</v>
      </c>
      <c r="U15" s="57">
        <v>2E-3</v>
      </c>
      <c r="V15" s="57">
        <v>2E-3</v>
      </c>
      <c r="W15" s="57">
        <v>2E-3</v>
      </c>
      <c r="X15" s="57">
        <v>2E-3</v>
      </c>
      <c r="Y15" s="57">
        <v>2E-3</v>
      </c>
      <c r="Z15" s="57">
        <v>2E-3</v>
      </c>
      <c r="AA15" s="57">
        <v>2E-3</v>
      </c>
      <c r="AB15" s="57">
        <v>2E-3</v>
      </c>
      <c r="AC15" s="57">
        <v>2E-3</v>
      </c>
      <c r="AD15" s="57">
        <v>2E-3</v>
      </c>
      <c r="AE15" s="57">
        <v>2E-3</v>
      </c>
      <c r="AF15" s="57">
        <v>2E-3</v>
      </c>
      <c r="AG15" s="57">
        <v>2E-3</v>
      </c>
      <c r="AH15" s="57">
        <v>2E-3</v>
      </c>
      <c r="AI15" s="57">
        <v>2E-3</v>
      </c>
      <c r="AJ15" s="57">
        <v>2E-3</v>
      </c>
    </row>
    <row r="16" spans="1:36" x14ac:dyDescent="0.25">
      <c r="A16" s="10" t="s">
        <v>304</v>
      </c>
      <c r="B16" s="57">
        <v>2E-3</v>
      </c>
      <c r="C16" s="57">
        <v>2E-3</v>
      </c>
      <c r="D16" s="57">
        <v>2E-3</v>
      </c>
      <c r="E16" s="57">
        <v>2E-3</v>
      </c>
      <c r="F16" s="57">
        <v>2E-3</v>
      </c>
      <c r="G16" s="57">
        <v>2E-3</v>
      </c>
      <c r="H16" s="57">
        <v>2E-3</v>
      </c>
      <c r="I16" s="57">
        <v>2E-3</v>
      </c>
      <c r="J16" s="57">
        <v>2E-3</v>
      </c>
      <c r="K16" s="57">
        <v>2E-3</v>
      </c>
      <c r="L16" s="57">
        <v>2E-3</v>
      </c>
      <c r="M16" s="57">
        <v>2E-3</v>
      </c>
      <c r="N16" s="57">
        <v>2E-3</v>
      </c>
      <c r="O16" s="57">
        <v>2E-3</v>
      </c>
      <c r="P16" s="57">
        <v>2E-3</v>
      </c>
      <c r="Q16" s="57">
        <v>2E-3</v>
      </c>
      <c r="R16" s="57">
        <v>2E-3</v>
      </c>
      <c r="S16" s="57">
        <v>2E-3</v>
      </c>
      <c r="T16" s="57">
        <v>2E-3</v>
      </c>
      <c r="U16" s="57">
        <v>2E-3</v>
      </c>
      <c r="V16" s="57">
        <v>2E-3</v>
      </c>
      <c r="W16" s="57">
        <v>2E-3</v>
      </c>
      <c r="X16" s="57">
        <v>2E-3</v>
      </c>
      <c r="Y16" s="57">
        <v>2E-3</v>
      </c>
      <c r="Z16" s="57">
        <v>2E-3</v>
      </c>
      <c r="AA16" s="57">
        <v>2E-3</v>
      </c>
      <c r="AB16" s="57">
        <v>2E-3</v>
      </c>
      <c r="AC16" s="57">
        <v>2E-3</v>
      </c>
      <c r="AD16" s="57">
        <v>2E-3</v>
      </c>
      <c r="AE16" s="57">
        <v>2E-3</v>
      </c>
      <c r="AF16" s="57">
        <v>2E-3</v>
      </c>
      <c r="AG16" s="57">
        <v>2E-3</v>
      </c>
      <c r="AH16" s="57">
        <v>2E-3</v>
      </c>
      <c r="AI16" s="57">
        <v>2E-3</v>
      </c>
      <c r="AJ16" s="57">
        <v>2E-3</v>
      </c>
    </row>
    <row r="17" spans="1:36" x14ac:dyDescent="0.25">
      <c r="A17" s="10" t="s">
        <v>305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D9" sqref="D9"/>
    </sheetView>
  </sheetViews>
  <sheetFormatPr defaultColWidth="12.625" defaultRowHeight="15" customHeight="1" x14ac:dyDescent="0.2"/>
  <cols>
    <col min="1" max="1" width="21.12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x14ac:dyDescent="0.25">
      <c r="A3" s="10" t="s">
        <v>291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x14ac:dyDescent="0.25">
      <c r="A4" s="10" t="s">
        <v>292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x14ac:dyDescent="0.25">
      <c r="A5" s="10" t="s">
        <v>293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x14ac:dyDescent="0.25">
      <c r="A6" s="10" t="s">
        <v>294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x14ac:dyDescent="0.25">
      <c r="A7" s="10" t="s">
        <v>295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x14ac:dyDescent="0.25">
      <c r="A8" s="10" t="s">
        <v>296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x14ac:dyDescent="0.25">
      <c r="A9" s="10" t="s">
        <v>297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x14ac:dyDescent="0.25">
      <c r="A10" s="10" t="s">
        <v>298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x14ac:dyDescent="0.25">
      <c r="A11" s="10" t="s">
        <v>299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x14ac:dyDescent="0.25">
      <c r="A12" s="10" t="s">
        <v>300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x14ac:dyDescent="0.25">
      <c r="A13" s="10" t="s">
        <v>301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x14ac:dyDescent="0.25">
      <c r="A14" s="10" t="s">
        <v>302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x14ac:dyDescent="0.25">
      <c r="A15" s="10" t="s">
        <v>303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x14ac:dyDescent="0.25">
      <c r="A16" s="10" t="s">
        <v>304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x14ac:dyDescent="0.25">
      <c r="A17" s="10" t="s">
        <v>305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K22" sqref="K22"/>
    </sheetView>
  </sheetViews>
  <sheetFormatPr defaultColWidth="12.625" defaultRowHeight="15" customHeight="1" x14ac:dyDescent="0.2"/>
  <cols>
    <col min="1" max="1" width="20.87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f>'BECF-pre-ret'!B2*1.1</f>
        <v>0.46640000000000004</v>
      </c>
      <c r="C2" s="57">
        <f t="shared" ref="C2:L5" si="0">$B2</f>
        <v>0.46640000000000004</v>
      </c>
      <c r="D2" s="57">
        <f t="shared" si="0"/>
        <v>0.46640000000000004</v>
      </c>
      <c r="E2" s="57">
        <f t="shared" si="0"/>
        <v>0.46640000000000004</v>
      </c>
      <c r="F2" s="57">
        <f t="shared" si="0"/>
        <v>0.46640000000000004</v>
      </c>
      <c r="G2" s="57">
        <f t="shared" si="0"/>
        <v>0.46640000000000004</v>
      </c>
      <c r="H2" s="57">
        <f t="shared" si="0"/>
        <v>0.46640000000000004</v>
      </c>
      <c r="I2" s="57">
        <f t="shared" si="0"/>
        <v>0.46640000000000004</v>
      </c>
      <c r="J2" s="57">
        <f t="shared" si="0"/>
        <v>0.46640000000000004</v>
      </c>
      <c r="K2" s="57">
        <f t="shared" si="0"/>
        <v>0.46640000000000004</v>
      </c>
      <c r="L2" s="57">
        <f t="shared" si="0"/>
        <v>0.46640000000000004</v>
      </c>
      <c r="M2" s="57">
        <f t="shared" ref="M2:V5" si="1">$B2</f>
        <v>0.46640000000000004</v>
      </c>
      <c r="N2" s="57">
        <f t="shared" si="1"/>
        <v>0.46640000000000004</v>
      </c>
      <c r="O2" s="57">
        <f t="shared" si="1"/>
        <v>0.46640000000000004</v>
      </c>
      <c r="P2" s="57">
        <f t="shared" si="1"/>
        <v>0.46640000000000004</v>
      </c>
      <c r="Q2" s="57">
        <f t="shared" si="1"/>
        <v>0.46640000000000004</v>
      </c>
      <c r="R2" s="57">
        <f t="shared" si="1"/>
        <v>0.46640000000000004</v>
      </c>
      <c r="S2" s="57">
        <f t="shared" si="1"/>
        <v>0.46640000000000004</v>
      </c>
      <c r="T2" s="57">
        <f t="shared" si="1"/>
        <v>0.46640000000000004</v>
      </c>
      <c r="U2" s="57">
        <f t="shared" si="1"/>
        <v>0.46640000000000004</v>
      </c>
      <c r="V2" s="57">
        <f t="shared" si="1"/>
        <v>0.46640000000000004</v>
      </c>
      <c r="W2" s="57">
        <f t="shared" ref="W2:AJ5" si="2">$B2</f>
        <v>0.46640000000000004</v>
      </c>
      <c r="X2" s="57">
        <f t="shared" si="2"/>
        <v>0.46640000000000004</v>
      </c>
      <c r="Y2" s="57">
        <f t="shared" si="2"/>
        <v>0.46640000000000004</v>
      </c>
      <c r="Z2" s="57">
        <f t="shared" si="2"/>
        <v>0.46640000000000004</v>
      </c>
      <c r="AA2" s="57">
        <f t="shared" si="2"/>
        <v>0.46640000000000004</v>
      </c>
      <c r="AB2" s="57">
        <f t="shared" si="2"/>
        <v>0.46640000000000004</v>
      </c>
      <c r="AC2" s="57">
        <f t="shared" si="2"/>
        <v>0.46640000000000004</v>
      </c>
      <c r="AD2" s="57">
        <f t="shared" si="2"/>
        <v>0.46640000000000004</v>
      </c>
      <c r="AE2" s="57">
        <f t="shared" si="2"/>
        <v>0.46640000000000004</v>
      </c>
      <c r="AF2" s="57">
        <f t="shared" si="2"/>
        <v>0.46640000000000004</v>
      </c>
      <c r="AG2" s="57">
        <f t="shared" si="2"/>
        <v>0.46640000000000004</v>
      </c>
      <c r="AH2" s="57">
        <f t="shared" si="2"/>
        <v>0.46640000000000004</v>
      </c>
      <c r="AI2" s="57">
        <f t="shared" si="2"/>
        <v>0.46640000000000004</v>
      </c>
      <c r="AJ2" s="57">
        <f t="shared" si="2"/>
        <v>0.46640000000000004</v>
      </c>
    </row>
    <row r="3" spans="1:36" x14ac:dyDescent="0.25">
      <c r="A3" s="10" t="s">
        <v>291</v>
      </c>
      <c r="B3" s="57">
        <f>'BECF-pre-ret'!B3*1.1</f>
        <v>0.55110000000000003</v>
      </c>
      <c r="C3" s="57">
        <f t="shared" si="0"/>
        <v>0.55110000000000003</v>
      </c>
      <c r="D3" s="57">
        <f t="shared" si="0"/>
        <v>0.55110000000000003</v>
      </c>
      <c r="E3" s="57">
        <f t="shared" si="0"/>
        <v>0.55110000000000003</v>
      </c>
      <c r="F3" s="57">
        <f t="shared" si="0"/>
        <v>0.55110000000000003</v>
      </c>
      <c r="G3" s="57">
        <f t="shared" si="0"/>
        <v>0.55110000000000003</v>
      </c>
      <c r="H3" s="57">
        <f t="shared" si="0"/>
        <v>0.55110000000000003</v>
      </c>
      <c r="I3" s="57">
        <f t="shared" si="0"/>
        <v>0.55110000000000003</v>
      </c>
      <c r="J3" s="57">
        <f t="shared" si="0"/>
        <v>0.55110000000000003</v>
      </c>
      <c r="K3" s="57">
        <f t="shared" si="0"/>
        <v>0.55110000000000003</v>
      </c>
      <c r="L3" s="57">
        <f t="shared" si="0"/>
        <v>0.55110000000000003</v>
      </c>
      <c r="M3" s="57">
        <f t="shared" si="1"/>
        <v>0.55110000000000003</v>
      </c>
      <c r="N3" s="57">
        <f t="shared" si="1"/>
        <v>0.55110000000000003</v>
      </c>
      <c r="O3" s="57">
        <f t="shared" si="1"/>
        <v>0.55110000000000003</v>
      </c>
      <c r="P3" s="57">
        <f t="shared" si="1"/>
        <v>0.55110000000000003</v>
      </c>
      <c r="Q3" s="57">
        <f t="shared" si="1"/>
        <v>0.55110000000000003</v>
      </c>
      <c r="R3" s="57">
        <f t="shared" si="1"/>
        <v>0.55110000000000003</v>
      </c>
      <c r="S3" s="57">
        <f t="shared" si="1"/>
        <v>0.55110000000000003</v>
      </c>
      <c r="T3" s="57">
        <f t="shared" si="1"/>
        <v>0.55110000000000003</v>
      </c>
      <c r="U3" s="57">
        <f t="shared" si="1"/>
        <v>0.55110000000000003</v>
      </c>
      <c r="V3" s="57">
        <f t="shared" si="1"/>
        <v>0.55110000000000003</v>
      </c>
      <c r="W3" s="57">
        <f t="shared" si="2"/>
        <v>0.55110000000000003</v>
      </c>
      <c r="X3" s="57">
        <f t="shared" si="2"/>
        <v>0.55110000000000003</v>
      </c>
      <c r="Y3" s="57">
        <f t="shared" si="2"/>
        <v>0.55110000000000003</v>
      </c>
      <c r="Z3" s="57">
        <f t="shared" si="2"/>
        <v>0.55110000000000003</v>
      </c>
      <c r="AA3" s="57">
        <f t="shared" si="2"/>
        <v>0.55110000000000003</v>
      </c>
      <c r="AB3" s="57">
        <f t="shared" si="2"/>
        <v>0.55110000000000003</v>
      </c>
      <c r="AC3" s="57">
        <f t="shared" si="2"/>
        <v>0.55110000000000003</v>
      </c>
      <c r="AD3" s="57">
        <f t="shared" si="2"/>
        <v>0.55110000000000003</v>
      </c>
      <c r="AE3" s="57">
        <f t="shared" si="2"/>
        <v>0.55110000000000003</v>
      </c>
      <c r="AF3" s="57">
        <f t="shared" si="2"/>
        <v>0.55110000000000003</v>
      </c>
      <c r="AG3" s="57">
        <f t="shared" si="2"/>
        <v>0.55110000000000003</v>
      </c>
      <c r="AH3" s="57">
        <f t="shared" si="2"/>
        <v>0.55110000000000003</v>
      </c>
      <c r="AI3" s="57">
        <f t="shared" si="2"/>
        <v>0.55110000000000003</v>
      </c>
      <c r="AJ3" s="57">
        <f t="shared" si="2"/>
        <v>0.55110000000000003</v>
      </c>
    </row>
    <row r="4" spans="1:36" x14ac:dyDescent="0.25">
      <c r="A4" s="10" t="s">
        <v>292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x14ac:dyDescent="0.25">
      <c r="A5" s="10" t="s">
        <v>293</v>
      </c>
      <c r="B5" s="57">
        <f>'BECF-pre-ret'!B5*1.1</f>
        <v>0.26730000000000004</v>
      </c>
      <c r="C5" s="57">
        <f t="shared" si="0"/>
        <v>0.26730000000000004</v>
      </c>
      <c r="D5" s="57">
        <f t="shared" si="0"/>
        <v>0.26730000000000004</v>
      </c>
      <c r="E5" s="57">
        <f t="shared" si="0"/>
        <v>0.26730000000000004</v>
      </c>
      <c r="F5" s="57">
        <f t="shared" si="0"/>
        <v>0.26730000000000004</v>
      </c>
      <c r="G5" s="57">
        <f t="shared" si="0"/>
        <v>0.26730000000000004</v>
      </c>
      <c r="H5" s="57">
        <f t="shared" si="0"/>
        <v>0.26730000000000004</v>
      </c>
      <c r="I5" s="57">
        <f t="shared" si="0"/>
        <v>0.26730000000000004</v>
      </c>
      <c r="J5" s="57">
        <f t="shared" si="0"/>
        <v>0.26730000000000004</v>
      </c>
      <c r="K5" s="57">
        <f t="shared" si="0"/>
        <v>0.26730000000000004</v>
      </c>
      <c r="L5" s="57">
        <f t="shared" si="0"/>
        <v>0.26730000000000004</v>
      </c>
      <c r="M5" s="57">
        <f t="shared" si="1"/>
        <v>0.26730000000000004</v>
      </c>
      <c r="N5" s="57">
        <f t="shared" si="1"/>
        <v>0.26730000000000004</v>
      </c>
      <c r="O5" s="57">
        <f t="shared" si="1"/>
        <v>0.26730000000000004</v>
      </c>
      <c r="P5" s="57">
        <f t="shared" si="1"/>
        <v>0.26730000000000004</v>
      </c>
      <c r="Q5" s="57">
        <f t="shared" si="1"/>
        <v>0.26730000000000004</v>
      </c>
      <c r="R5" s="57">
        <f t="shared" si="1"/>
        <v>0.26730000000000004</v>
      </c>
      <c r="S5" s="57">
        <f t="shared" si="1"/>
        <v>0.26730000000000004</v>
      </c>
      <c r="T5" s="57">
        <f t="shared" si="1"/>
        <v>0.26730000000000004</v>
      </c>
      <c r="U5" s="57">
        <f t="shared" si="1"/>
        <v>0.26730000000000004</v>
      </c>
      <c r="V5" s="57">
        <f t="shared" si="1"/>
        <v>0.26730000000000004</v>
      </c>
      <c r="W5" s="57">
        <f t="shared" si="2"/>
        <v>0.26730000000000004</v>
      </c>
      <c r="X5" s="57">
        <f t="shared" si="2"/>
        <v>0.26730000000000004</v>
      </c>
      <c r="Y5" s="57">
        <f t="shared" si="2"/>
        <v>0.26730000000000004</v>
      </c>
      <c r="Z5" s="57">
        <f t="shared" si="2"/>
        <v>0.26730000000000004</v>
      </c>
      <c r="AA5" s="57">
        <f t="shared" si="2"/>
        <v>0.26730000000000004</v>
      </c>
      <c r="AB5" s="57">
        <f t="shared" si="2"/>
        <v>0.26730000000000004</v>
      </c>
      <c r="AC5" s="57">
        <f t="shared" si="2"/>
        <v>0.26730000000000004</v>
      </c>
      <c r="AD5" s="57">
        <f t="shared" si="2"/>
        <v>0.26730000000000004</v>
      </c>
      <c r="AE5" s="57">
        <f t="shared" si="2"/>
        <v>0.26730000000000004</v>
      </c>
      <c r="AF5" s="57">
        <f t="shared" si="2"/>
        <v>0.26730000000000004</v>
      </c>
      <c r="AG5" s="57">
        <f t="shared" si="2"/>
        <v>0.26730000000000004</v>
      </c>
      <c r="AH5" s="57">
        <f t="shared" si="2"/>
        <v>0.26730000000000004</v>
      </c>
      <c r="AI5" s="57">
        <f t="shared" si="2"/>
        <v>0.26730000000000004</v>
      </c>
      <c r="AJ5" s="57">
        <f t="shared" si="2"/>
        <v>0.26730000000000004</v>
      </c>
    </row>
    <row r="6" spans="1:36" x14ac:dyDescent="0.25">
      <c r="A6" s="10" t="s">
        <v>294</v>
      </c>
      <c r="B6" s="57">
        <f>C6</f>
        <v>0.23070265644376262</v>
      </c>
      <c r="C6" s="57">
        <f>D6</f>
        <v>0.23070265644376262</v>
      </c>
      <c r="D6" s="57">
        <f>'Wind By State'!B3</f>
        <v>0.23070265644376262</v>
      </c>
      <c r="E6" s="57">
        <f>'Wind By State'!C3</f>
        <v>0.23339860676895266</v>
      </c>
      <c r="F6" s="57">
        <f>'Wind By State'!D3</f>
        <v>0.23609455709414276</v>
      </c>
      <c r="G6" s="57">
        <f>'Wind By State'!E3</f>
        <v>0.2387905074193328</v>
      </c>
      <c r="H6" s="57">
        <f>'Wind By State'!F3</f>
        <v>0.24148645774452282</v>
      </c>
      <c r="I6" s="57">
        <f>'Wind By State'!G3</f>
        <v>0.24418240806971289</v>
      </c>
      <c r="J6" s="57">
        <f>'Wind By State'!H3</f>
        <v>0.24687835839490294</v>
      </c>
      <c r="K6" s="57">
        <f>'Wind By State'!I3</f>
        <v>0.24957430872009298</v>
      </c>
      <c r="L6" s="57">
        <f>'Wind By State'!J3</f>
        <v>0.252270259045283</v>
      </c>
      <c r="M6" s="57">
        <f>'Wind By State'!K3</f>
        <v>0.25496620937047304</v>
      </c>
      <c r="N6" s="57">
        <f>'Wind By State'!L3</f>
        <v>0.25766215969566314</v>
      </c>
      <c r="O6" s="57">
        <f>'Wind By State'!M3</f>
        <v>0.26035811002085318</v>
      </c>
      <c r="P6" s="57">
        <f>'Wind By State'!N3</f>
        <v>0.26305406034604323</v>
      </c>
      <c r="Q6" s="57">
        <f>'Wind By State'!O3</f>
        <v>0.26370802965476442</v>
      </c>
      <c r="R6" s="57">
        <f>'Wind By State'!P3</f>
        <v>0.26436199896348556</v>
      </c>
      <c r="S6" s="57">
        <f>'Wind By State'!Q3</f>
        <v>0.26501596827220669</v>
      </c>
      <c r="T6" s="57">
        <f>'Wind By State'!R3</f>
        <v>0.26566993758092788</v>
      </c>
      <c r="U6" s="57">
        <f>'Wind By State'!S3</f>
        <v>0.26632390688964908</v>
      </c>
      <c r="V6" s="57">
        <f>'Wind By State'!T3</f>
        <v>0.26697787619837021</v>
      </c>
      <c r="W6" s="57">
        <f>'Wind By State'!U3</f>
        <v>0.26763184550709135</v>
      </c>
      <c r="X6" s="57">
        <f>'Wind By State'!V3</f>
        <v>0.26828581481581254</v>
      </c>
      <c r="Y6" s="57">
        <f>'Wind By State'!W3</f>
        <v>0.26893978412453373</v>
      </c>
      <c r="Z6" s="57">
        <f>'Wind By State'!X3</f>
        <v>0.26959375343325487</v>
      </c>
      <c r="AA6" s="57">
        <f>'Wind By State'!Y3</f>
        <v>0.270247722741976</v>
      </c>
      <c r="AB6" s="57">
        <f>'Wind By State'!Z3</f>
        <v>0.2709016920506972</v>
      </c>
      <c r="AC6" s="57">
        <f>'Wind By State'!AA3</f>
        <v>0.27155566135941833</v>
      </c>
      <c r="AD6" s="57">
        <f>'Wind By State'!AB3</f>
        <v>0.27220963066813947</v>
      </c>
      <c r="AE6" s="57">
        <f>'Wind By State'!AC3</f>
        <v>0.27286359997686066</v>
      </c>
      <c r="AF6" s="57">
        <f>'Wind By State'!AD3</f>
        <v>0.2735175692855818</v>
      </c>
      <c r="AG6" s="57">
        <f>'Wind By State'!AE3</f>
        <v>0.27417153859430299</v>
      </c>
      <c r="AH6" s="57">
        <f>'Wind By State'!AF3</f>
        <v>0.27482550790302412</v>
      </c>
      <c r="AI6" s="57">
        <f>'Wind By State'!AG3</f>
        <v>0.27547947721174537</v>
      </c>
      <c r="AJ6" s="57">
        <f>'Wind By State'!AH3</f>
        <v>0.27613344652046645</v>
      </c>
    </row>
    <row r="7" spans="1:36" x14ac:dyDescent="0.25">
      <c r="A7" s="10" t="s">
        <v>295</v>
      </c>
      <c r="B7" s="57">
        <f>C7</f>
        <v>0.2722383539810847</v>
      </c>
      <c r="C7" s="57">
        <f>D7</f>
        <v>0.2722383539810847</v>
      </c>
      <c r="D7" s="57">
        <f>'Solar by State'!C3</f>
        <v>0.2722383539810847</v>
      </c>
      <c r="E7" s="57">
        <f>'Solar by State'!D3</f>
        <v>0.27395061023027623</v>
      </c>
      <c r="F7" s="57">
        <f>'Solar by State'!E3</f>
        <v>0.27566286647946758</v>
      </c>
      <c r="G7" s="57">
        <f>'Solar by State'!F3</f>
        <v>0.27737512272865911</v>
      </c>
      <c r="H7" s="57">
        <f>'Solar by State'!G3</f>
        <v>0.27908737897785058</v>
      </c>
      <c r="I7" s="57">
        <f>'Solar by State'!H3</f>
        <v>0.28079963522704199</v>
      </c>
      <c r="J7" s="57">
        <f>'Solar by State'!I3</f>
        <v>0.28251189147623351</v>
      </c>
      <c r="K7" s="57">
        <f>'Solar by State'!J3</f>
        <v>0.28422414772542498</v>
      </c>
      <c r="L7" s="57">
        <f>'Solar by State'!K3</f>
        <v>0.28593640397461639</v>
      </c>
      <c r="M7" s="57">
        <f>'Solar by State'!L3</f>
        <v>0.28764866022380792</v>
      </c>
      <c r="N7" s="57">
        <f>'Solar by State'!M3</f>
        <v>0.28936091647299939</v>
      </c>
      <c r="O7" s="57">
        <f>'Solar by State'!N3</f>
        <v>0.29107317272219091</v>
      </c>
      <c r="P7" s="57">
        <f>'Solar by State'!O3</f>
        <v>0.29278542897138232</v>
      </c>
      <c r="Q7" s="57">
        <f>'Solar by State'!P3</f>
        <v>0.29399879514615068</v>
      </c>
      <c r="R7" s="57">
        <f>'Solar by State'!Q3</f>
        <v>0.29521216132091899</v>
      </c>
      <c r="S7" s="57">
        <f>'Solar by State'!R3</f>
        <v>0.2964255274956874</v>
      </c>
      <c r="T7" s="57">
        <f>'Solar by State'!S3</f>
        <v>0.29763889367045582</v>
      </c>
      <c r="U7" s="57">
        <f>'Solar by State'!T3</f>
        <v>0.29885225984522412</v>
      </c>
      <c r="V7" s="57">
        <f>'Solar by State'!U3</f>
        <v>0.30006562601999248</v>
      </c>
      <c r="W7" s="57">
        <f>'Solar by State'!V3</f>
        <v>0.30127899219476079</v>
      </c>
      <c r="X7" s="57">
        <f>'Solar by State'!W3</f>
        <v>0.3024923583695292</v>
      </c>
      <c r="Y7" s="57">
        <f>'Solar by State'!X3</f>
        <v>0.30370572454429762</v>
      </c>
      <c r="Z7" s="57">
        <f>'Solar by State'!Y3</f>
        <v>0.30491909071906592</v>
      </c>
      <c r="AA7" s="57">
        <f>'Solar by State'!Z3</f>
        <v>0.30613245689383428</v>
      </c>
      <c r="AB7" s="57">
        <f>'Solar by State'!AA3</f>
        <v>0.30734582306860259</v>
      </c>
      <c r="AC7" s="57">
        <f>'Solar by State'!AB3</f>
        <v>0.308559189243371</v>
      </c>
      <c r="AD7" s="57">
        <f>'Solar by State'!AC3</f>
        <v>0.30977255541813942</v>
      </c>
      <c r="AE7" s="57">
        <f>'Solar by State'!AD3</f>
        <v>0.31098592159290772</v>
      </c>
      <c r="AF7" s="57">
        <f>'Solar by State'!AE3</f>
        <v>0.31219928776767608</v>
      </c>
      <c r="AG7" s="57">
        <f>'Solar by State'!AF3</f>
        <v>0.31341265394244439</v>
      </c>
      <c r="AH7" s="57">
        <f>'Solar by State'!AG3</f>
        <v>0.3146260201172128</v>
      </c>
      <c r="AI7" s="57">
        <f>'Solar by State'!AH3</f>
        <v>0.31583938629198122</v>
      </c>
      <c r="AJ7" s="57">
        <f>'Solar by State'!AI3</f>
        <v>0.31705275246674991</v>
      </c>
    </row>
    <row r="8" spans="1:36" x14ac:dyDescent="0.25">
      <c r="A8" s="10" t="s">
        <v>296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x14ac:dyDescent="0.25">
      <c r="A9" s="10" t="s">
        <v>297</v>
      </c>
      <c r="B9" s="57">
        <f>'BECF-pre-ret'!B9*1.1</f>
        <v>0.69520000000000004</v>
      </c>
      <c r="C9" s="57">
        <f t="shared" ref="C9:L13" si="3">$B9</f>
        <v>0.69520000000000004</v>
      </c>
      <c r="D9" s="57">
        <f t="shared" si="3"/>
        <v>0.69520000000000004</v>
      </c>
      <c r="E9" s="57">
        <f t="shared" si="3"/>
        <v>0.69520000000000004</v>
      </c>
      <c r="F9" s="57">
        <f t="shared" si="3"/>
        <v>0.69520000000000004</v>
      </c>
      <c r="G9" s="57">
        <f t="shared" si="3"/>
        <v>0.69520000000000004</v>
      </c>
      <c r="H9" s="57">
        <f t="shared" si="3"/>
        <v>0.69520000000000004</v>
      </c>
      <c r="I9" s="57">
        <f t="shared" si="3"/>
        <v>0.69520000000000004</v>
      </c>
      <c r="J9" s="57">
        <f t="shared" si="3"/>
        <v>0.69520000000000004</v>
      </c>
      <c r="K9" s="57">
        <f t="shared" si="3"/>
        <v>0.69520000000000004</v>
      </c>
      <c r="L9" s="57">
        <f t="shared" si="3"/>
        <v>0.69520000000000004</v>
      </c>
      <c r="M9" s="57">
        <f t="shared" ref="M9:V13" si="4">$B9</f>
        <v>0.69520000000000004</v>
      </c>
      <c r="N9" s="57">
        <f t="shared" si="4"/>
        <v>0.69520000000000004</v>
      </c>
      <c r="O9" s="57">
        <f t="shared" si="4"/>
        <v>0.69520000000000004</v>
      </c>
      <c r="P9" s="57">
        <f t="shared" si="4"/>
        <v>0.69520000000000004</v>
      </c>
      <c r="Q9" s="57">
        <f t="shared" si="4"/>
        <v>0.69520000000000004</v>
      </c>
      <c r="R9" s="57">
        <f t="shared" si="4"/>
        <v>0.69520000000000004</v>
      </c>
      <c r="S9" s="57">
        <f t="shared" si="4"/>
        <v>0.69520000000000004</v>
      </c>
      <c r="T9" s="57">
        <f t="shared" si="4"/>
        <v>0.69520000000000004</v>
      </c>
      <c r="U9" s="57">
        <f t="shared" si="4"/>
        <v>0.69520000000000004</v>
      </c>
      <c r="V9" s="57">
        <f t="shared" si="4"/>
        <v>0.69520000000000004</v>
      </c>
      <c r="W9" s="57">
        <f t="shared" ref="W9:AJ13" si="5">$B9</f>
        <v>0.69520000000000004</v>
      </c>
      <c r="X9" s="57">
        <f t="shared" si="5"/>
        <v>0.69520000000000004</v>
      </c>
      <c r="Y9" s="57">
        <f t="shared" si="5"/>
        <v>0.69520000000000004</v>
      </c>
      <c r="Z9" s="57">
        <f t="shared" si="5"/>
        <v>0.69520000000000004</v>
      </c>
      <c r="AA9" s="57">
        <f t="shared" si="5"/>
        <v>0.69520000000000004</v>
      </c>
      <c r="AB9" s="57">
        <f t="shared" si="5"/>
        <v>0.69520000000000004</v>
      </c>
      <c r="AC9" s="57">
        <f t="shared" si="5"/>
        <v>0.69520000000000004</v>
      </c>
      <c r="AD9" s="57">
        <f t="shared" si="5"/>
        <v>0.69520000000000004</v>
      </c>
      <c r="AE9" s="57">
        <f t="shared" si="5"/>
        <v>0.69520000000000004</v>
      </c>
      <c r="AF9" s="57">
        <f t="shared" si="5"/>
        <v>0.69520000000000004</v>
      </c>
      <c r="AG9" s="57">
        <f t="shared" si="5"/>
        <v>0.69520000000000004</v>
      </c>
      <c r="AH9" s="57">
        <f t="shared" si="5"/>
        <v>0.69520000000000004</v>
      </c>
      <c r="AI9" s="57">
        <f t="shared" si="5"/>
        <v>0.69520000000000004</v>
      </c>
      <c r="AJ9" s="57">
        <f t="shared" si="5"/>
        <v>0.69520000000000004</v>
      </c>
    </row>
    <row r="10" spans="1:36" x14ac:dyDescent="0.25">
      <c r="A10" s="10" t="s">
        <v>298</v>
      </c>
      <c r="B10" s="57">
        <f>'BECF-pre-ret'!B10*1.1</f>
        <v>0.58960000000000012</v>
      </c>
      <c r="C10" s="57">
        <f t="shared" si="3"/>
        <v>0.58960000000000012</v>
      </c>
      <c r="D10" s="57">
        <f t="shared" si="3"/>
        <v>0.58960000000000012</v>
      </c>
      <c r="E10" s="57">
        <f t="shared" si="3"/>
        <v>0.58960000000000012</v>
      </c>
      <c r="F10" s="57">
        <f t="shared" si="3"/>
        <v>0.58960000000000012</v>
      </c>
      <c r="G10" s="57">
        <f t="shared" si="3"/>
        <v>0.58960000000000012</v>
      </c>
      <c r="H10" s="57">
        <f t="shared" si="3"/>
        <v>0.58960000000000012</v>
      </c>
      <c r="I10" s="57">
        <f t="shared" si="3"/>
        <v>0.58960000000000012</v>
      </c>
      <c r="J10" s="57">
        <f t="shared" si="3"/>
        <v>0.58960000000000012</v>
      </c>
      <c r="K10" s="57">
        <f t="shared" si="3"/>
        <v>0.58960000000000012</v>
      </c>
      <c r="L10" s="57">
        <f t="shared" si="3"/>
        <v>0.58960000000000012</v>
      </c>
      <c r="M10" s="57">
        <f t="shared" si="4"/>
        <v>0.58960000000000012</v>
      </c>
      <c r="N10" s="57">
        <f t="shared" si="4"/>
        <v>0.58960000000000012</v>
      </c>
      <c r="O10" s="57">
        <f t="shared" si="4"/>
        <v>0.58960000000000012</v>
      </c>
      <c r="P10" s="57">
        <f t="shared" si="4"/>
        <v>0.58960000000000012</v>
      </c>
      <c r="Q10" s="57">
        <f t="shared" si="4"/>
        <v>0.58960000000000012</v>
      </c>
      <c r="R10" s="57">
        <f t="shared" si="4"/>
        <v>0.58960000000000012</v>
      </c>
      <c r="S10" s="57">
        <f t="shared" si="4"/>
        <v>0.58960000000000012</v>
      </c>
      <c r="T10" s="57">
        <f t="shared" si="4"/>
        <v>0.58960000000000012</v>
      </c>
      <c r="U10" s="57">
        <f t="shared" si="4"/>
        <v>0.58960000000000012</v>
      </c>
      <c r="V10" s="57">
        <f t="shared" si="4"/>
        <v>0.58960000000000012</v>
      </c>
      <c r="W10" s="57">
        <f t="shared" si="5"/>
        <v>0.58960000000000012</v>
      </c>
      <c r="X10" s="57">
        <f t="shared" si="5"/>
        <v>0.58960000000000012</v>
      </c>
      <c r="Y10" s="57">
        <f t="shared" si="5"/>
        <v>0.58960000000000012</v>
      </c>
      <c r="Z10" s="57">
        <f t="shared" si="5"/>
        <v>0.58960000000000012</v>
      </c>
      <c r="AA10" s="57">
        <f t="shared" si="5"/>
        <v>0.58960000000000012</v>
      </c>
      <c r="AB10" s="57">
        <f t="shared" si="5"/>
        <v>0.58960000000000012</v>
      </c>
      <c r="AC10" s="57">
        <f t="shared" si="5"/>
        <v>0.58960000000000012</v>
      </c>
      <c r="AD10" s="57">
        <f t="shared" si="5"/>
        <v>0.58960000000000012</v>
      </c>
      <c r="AE10" s="57">
        <f t="shared" si="5"/>
        <v>0.58960000000000012</v>
      </c>
      <c r="AF10" s="57">
        <f t="shared" si="5"/>
        <v>0.58960000000000012</v>
      </c>
      <c r="AG10" s="57">
        <f t="shared" si="5"/>
        <v>0.58960000000000012</v>
      </c>
      <c r="AH10" s="57">
        <f t="shared" si="5"/>
        <v>0.58960000000000012</v>
      </c>
      <c r="AI10" s="57">
        <f t="shared" si="5"/>
        <v>0.58960000000000012</v>
      </c>
      <c r="AJ10" s="57">
        <f t="shared" si="5"/>
        <v>0.58960000000000012</v>
      </c>
    </row>
    <row r="11" spans="1:36" x14ac:dyDescent="0.25">
      <c r="A11" s="10" t="s">
        <v>299</v>
      </c>
      <c r="B11" s="57">
        <f>'BECF-pre-ret'!B11*1.1</f>
        <v>5.5000000000000007E-2</v>
      </c>
      <c r="C11" s="57">
        <f t="shared" si="3"/>
        <v>5.5000000000000007E-2</v>
      </c>
      <c r="D11" s="57">
        <f t="shared" si="3"/>
        <v>5.5000000000000007E-2</v>
      </c>
      <c r="E11" s="57">
        <f t="shared" si="3"/>
        <v>5.5000000000000007E-2</v>
      </c>
      <c r="F11" s="57">
        <f t="shared" si="3"/>
        <v>5.5000000000000007E-2</v>
      </c>
      <c r="G11" s="57">
        <f t="shared" si="3"/>
        <v>5.5000000000000007E-2</v>
      </c>
      <c r="H11" s="57">
        <f t="shared" si="3"/>
        <v>5.5000000000000007E-2</v>
      </c>
      <c r="I11" s="57">
        <f t="shared" si="3"/>
        <v>5.5000000000000007E-2</v>
      </c>
      <c r="J11" s="57">
        <f t="shared" si="3"/>
        <v>5.5000000000000007E-2</v>
      </c>
      <c r="K11" s="57">
        <f t="shared" si="3"/>
        <v>5.5000000000000007E-2</v>
      </c>
      <c r="L11" s="57">
        <f t="shared" si="3"/>
        <v>5.5000000000000007E-2</v>
      </c>
      <c r="M11" s="57">
        <f t="shared" si="4"/>
        <v>5.5000000000000007E-2</v>
      </c>
      <c r="N11" s="57">
        <f t="shared" si="4"/>
        <v>5.5000000000000007E-2</v>
      </c>
      <c r="O11" s="57">
        <f t="shared" si="4"/>
        <v>5.5000000000000007E-2</v>
      </c>
      <c r="P11" s="57">
        <f t="shared" si="4"/>
        <v>5.5000000000000007E-2</v>
      </c>
      <c r="Q11" s="57">
        <f t="shared" si="4"/>
        <v>5.5000000000000007E-2</v>
      </c>
      <c r="R11" s="57">
        <f t="shared" si="4"/>
        <v>5.5000000000000007E-2</v>
      </c>
      <c r="S11" s="57">
        <f t="shared" si="4"/>
        <v>5.5000000000000007E-2</v>
      </c>
      <c r="T11" s="57">
        <f t="shared" si="4"/>
        <v>5.5000000000000007E-2</v>
      </c>
      <c r="U11" s="57">
        <f t="shared" si="4"/>
        <v>5.5000000000000007E-2</v>
      </c>
      <c r="V11" s="57">
        <f t="shared" si="4"/>
        <v>5.5000000000000007E-2</v>
      </c>
      <c r="W11" s="57">
        <f t="shared" si="5"/>
        <v>5.5000000000000007E-2</v>
      </c>
      <c r="X11" s="57">
        <f t="shared" si="5"/>
        <v>5.5000000000000007E-2</v>
      </c>
      <c r="Y11" s="57">
        <f t="shared" si="5"/>
        <v>5.5000000000000007E-2</v>
      </c>
      <c r="Z11" s="57">
        <f t="shared" si="5"/>
        <v>5.5000000000000007E-2</v>
      </c>
      <c r="AA11" s="57">
        <f t="shared" si="5"/>
        <v>5.5000000000000007E-2</v>
      </c>
      <c r="AB11" s="57">
        <f t="shared" si="5"/>
        <v>5.5000000000000007E-2</v>
      </c>
      <c r="AC11" s="57">
        <f t="shared" si="5"/>
        <v>5.5000000000000007E-2</v>
      </c>
      <c r="AD11" s="57">
        <f t="shared" si="5"/>
        <v>5.5000000000000007E-2</v>
      </c>
      <c r="AE11" s="57">
        <f t="shared" si="5"/>
        <v>5.5000000000000007E-2</v>
      </c>
      <c r="AF11" s="57">
        <f t="shared" si="5"/>
        <v>5.5000000000000007E-2</v>
      </c>
      <c r="AG11" s="57">
        <f t="shared" si="5"/>
        <v>5.5000000000000007E-2</v>
      </c>
      <c r="AH11" s="57">
        <f t="shared" si="5"/>
        <v>5.5000000000000007E-2</v>
      </c>
      <c r="AI11" s="57">
        <f t="shared" si="5"/>
        <v>5.5000000000000007E-2</v>
      </c>
      <c r="AJ11" s="57">
        <f t="shared" si="5"/>
        <v>5.5000000000000007E-2</v>
      </c>
    </row>
    <row r="12" spans="1:36" x14ac:dyDescent="0.25">
      <c r="A12" s="10" t="s">
        <v>300</v>
      </c>
      <c r="B12" s="57">
        <f>'BECF-pre-ret'!B12*1.1</f>
        <v>0.25630000000000003</v>
      </c>
      <c r="C12" s="57">
        <f t="shared" si="3"/>
        <v>0.25630000000000003</v>
      </c>
      <c r="D12" s="57">
        <f t="shared" si="3"/>
        <v>0.25630000000000003</v>
      </c>
      <c r="E12" s="57">
        <f t="shared" si="3"/>
        <v>0.25630000000000003</v>
      </c>
      <c r="F12" s="57">
        <f t="shared" si="3"/>
        <v>0.25630000000000003</v>
      </c>
      <c r="G12" s="57">
        <f t="shared" si="3"/>
        <v>0.25630000000000003</v>
      </c>
      <c r="H12" s="57">
        <f t="shared" si="3"/>
        <v>0.25630000000000003</v>
      </c>
      <c r="I12" s="57">
        <f t="shared" si="3"/>
        <v>0.25630000000000003</v>
      </c>
      <c r="J12" s="57">
        <f t="shared" si="3"/>
        <v>0.25630000000000003</v>
      </c>
      <c r="K12" s="57">
        <f t="shared" si="3"/>
        <v>0.25630000000000003</v>
      </c>
      <c r="L12" s="57">
        <f t="shared" si="3"/>
        <v>0.25630000000000003</v>
      </c>
      <c r="M12" s="57">
        <f t="shared" si="4"/>
        <v>0.25630000000000003</v>
      </c>
      <c r="N12" s="57">
        <f t="shared" si="4"/>
        <v>0.25630000000000003</v>
      </c>
      <c r="O12" s="57">
        <f t="shared" si="4"/>
        <v>0.25630000000000003</v>
      </c>
      <c r="P12" s="57">
        <f t="shared" si="4"/>
        <v>0.25630000000000003</v>
      </c>
      <c r="Q12" s="57">
        <f t="shared" si="4"/>
        <v>0.25630000000000003</v>
      </c>
      <c r="R12" s="57">
        <f t="shared" si="4"/>
        <v>0.25630000000000003</v>
      </c>
      <c r="S12" s="57">
        <f t="shared" si="4"/>
        <v>0.25630000000000003</v>
      </c>
      <c r="T12" s="57">
        <f t="shared" si="4"/>
        <v>0.25630000000000003</v>
      </c>
      <c r="U12" s="57">
        <f t="shared" si="4"/>
        <v>0.25630000000000003</v>
      </c>
      <c r="V12" s="57">
        <f t="shared" si="4"/>
        <v>0.25630000000000003</v>
      </c>
      <c r="W12" s="57">
        <f t="shared" si="5"/>
        <v>0.25630000000000003</v>
      </c>
      <c r="X12" s="57">
        <f t="shared" si="5"/>
        <v>0.25630000000000003</v>
      </c>
      <c r="Y12" s="57">
        <f t="shared" si="5"/>
        <v>0.25630000000000003</v>
      </c>
      <c r="Z12" s="57">
        <f t="shared" si="5"/>
        <v>0.25630000000000003</v>
      </c>
      <c r="AA12" s="57">
        <f t="shared" si="5"/>
        <v>0.25630000000000003</v>
      </c>
      <c r="AB12" s="57">
        <f t="shared" si="5"/>
        <v>0.25630000000000003</v>
      </c>
      <c r="AC12" s="57">
        <f t="shared" si="5"/>
        <v>0.25630000000000003</v>
      </c>
      <c r="AD12" s="57">
        <f t="shared" si="5"/>
        <v>0.25630000000000003</v>
      </c>
      <c r="AE12" s="57">
        <f t="shared" si="5"/>
        <v>0.25630000000000003</v>
      </c>
      <c r="AF12" s="57">
        <f t="shared" si="5"/>
        <v>0.25630000000000003</v>
      </c>
      <c r="AG12" s="57">
        <f t="shared" si="5"/>
        <v>0.25630000000000003</v>
      </c>
      <c r="AH12" s="57">
        <f t="shared" si="5"/>
        <v>0.25630000000000003</v>
      </c>
      <c r="AI12" s="57">
        <f t="shared" si="5"/>
        <v>0.25630000000000003</v>
      </c>
      <c r="AJ12" s="57">
        <f t="shared" si="5"/>
        <v>0.25630000000000003</v>
      </c>
    </row>
    <row r="13" spans="1:36" x14ac:dyDescent="0.25">
      <c r="A13" s="10" t="s">
        <v>301</v>
      </c>
      <c r="B13" s="57">
        <f>'BECF-pre-ret'!B13*1.1</f>
        <v>0.11000000000000001</v>
      </c>
      <c r="C13" s="57">
        <f t="shared" si="3"/>
        <v>0.11000000000000001</v>
      </c>
      <c r="D13" s="57">
        <f t="shared" si="3"/>
        <v>0.11000000000000001</v>
      </c>
      <c r="E13" s="57">
        <f t="shared" si="3"/>
        <v>0.11000000000000001</v>
      </c>
      <c r="F13" s="57">
        <f t="shared" si="3"/>
        <v>0.11000000000000001</v>
      </c>
      <c r="G13" s="57">
        <f t="shared" si="3"/>
        <v>0.11000000000000001</v>
      </c>
      <c r="H13" s="57">
        <f t="shared" si="3"/>
        <v>0.11000000000000001</v>
      </c>
      <c r="I13" s="57">
        <f t="shared" si="3"/>
        <v>0.11000000000000001</v>
      </c>
      <c r="J13" s="57">
        <f t="shared" si="3"/>
        <v>0.11000000000000001</v>
      </c>
      <c r="K13" s="57">
        <f t="shared" si="3"/>
        <v>0.11000000000000001</v>
      </c>
      <c r="L13" s="57">
        <f t="shared" si="3"/>
        <v>0.11000000000000001</v>
      </c>
      <c r="M13" s="57">
        <f t="shared" si="4"/>
        <v>0.11000000000000001</v>
      </c>
      <c r="N13" s="57">
        <f t="shared" si="4"/>
        <v>0.11000000000000001</v>
      </c>
      <c r="O13" s="57">
        <f t="shared" si="4"/>
        <v>0.11000000000000001</v>
      </c>
      <c r="P13" s="57">
        <f t="shared" si="4"/>
        <v>0.11000000000000001</v>
      </c>
      <c r="Q13" s="57">
        <f t="shared" si="4"/>
        <v>0.11000000000000001</v>
      </c>
      <c r="R13" s="57">
        <f t="shared" si="4"/>
        <v>0.11000000000000001</v>
      </c>
      <c r="S13" s="57">
        <f t="shared" si="4"/>
        <v>0.11000000000000001</v>
      </c>
      <c r="T13" s="57">
        <f t="shared" si="4"/>
        <v>0.11000000000000001</v>
      </c>
      <c r="U13" s="57">
        <f t="shared" si="4"/>
        <v>0.11000000000000001</v>
      </c>
      <c r="V13" s="57">
        <f t="shared" si="4"/>
        <v>0.11000000000000001</v>
      </c>
      <c r="W13" s="57">
        <f t="shared" si="5"/>
        <v>0.11000000000000001</v>
      </c>
      <c r="X13" s="57">
        <f t="shared" si="5"/>
        <v>0.11000000000000001</v>
      </c>
      <c r="Y13" s="57">
        <f t="shared" si="5"/>
        <v>0.11000000000000001</v>
      </c>
      <c r="Z13" s="57">
        <f t="shared" si="5"/>
        <v>0.11000000000000001</v>
      </c>
      <c r="AA13" s="57">
        <f t="shared" si="5"/>
        <v>0.11000000000000001</v>
      </c>
      <c r="AB13" s="57">
        <f t="shared" si="5"/>
        <v>0.11000000000000001</v>
      </c>
      <c r="AC13" s="57">
        <f t="shared" si="5"/>
        <v>0.11000000000000001</v>
      </c>
      <c r="AD13" s="57">
        <f t="shared" si="5"/>
        <v>0.11000000000000001</v>
      </c>
      <c r="AE13" s="57">
        <f t="shared" si="5"/>
        <v>0.11000000000000001</v>
      </c>
      <c r="AF13" s="57">
        <f t="shared" si="5"/>
        <v>0.11000000000000001</v>
      </c>
      <c r="AG13" s="57">
        <f t="shared" si="5"/>
        <v>0.11000000000000001</v>
      </c>
      <c r="AH13" s="57">
        <f t="shared" si="5"/>
        <v>0.11000000000000001</v>
      </c>
      <c r="AI13" s="57">
        <f t="shared" si="5"/>
        <v>0.11000000000000001</v>
      </c>
      <c r="AJ13" s="57">
        <f t="shared" si="5"/>
        <v>0.11000000000000001</v>
      </c>
    </row>
    <row r="14" spans="1:36" x14ac:dyDescent="0.25">
      <c r="A14" s="10" t="s">
        <v>302</v>
      </c>
      <c r="B14" s="57">
        <f>IF('BECF-pre-ret'!B14&gt;0, D14, 0)</f>
        <v>0.48068888665972159</v>
      </c>
      <c r="C14" s="57">
        <f>B14</f>
        <v>0.48068888665972159</v>
      </c>
      <c r="D14" s="57">
        <f>IF('BECF-pre-ret'!D14 &gt; 0, 'NREL ATB'!E137, 0)</f>
        <v>0.48068888665972159</v>
      </c>
      <c r="E14" s="57">
        <f>IF('BECF-pre-ret'!E14 &gt; 0, 'NREL ATB'!F137, 0)</f>
        <v>0.48769523684708904</v>
      </c>
      <c r="F14" s="57">
        <f>IF('BECF-pre-ret'!F14 &gt; 0, 'NREL ATB'!G137, 0)</f>
        <v>0.49179368897361969</v>
      </c>
      <c r="G14" s="57">
        <f>IF('BECF-pre-ret'!G14 &gt; 0, 'NREL ATB'!H137, 0)</f>
        <v>0.49470158703445649</v>
      </c>
      <c r="H14" s="57">
        <f>IF('BECF-pre-ret'!H14 &gt; 0, 'NREL ATB'!I137, 0)</f>
        <v>0.49695712800238945</v>
      </c>
      <c r="I14" s="57">
        <f>IF('BECF-pre-ret'!I14 &gt; 0, 'NREL ATB'!J137, 0)</f>
        <v>0.49880003916098709</v>
      </c>
      <c r="J14" s="57">
        <f>IF('BECF-pre-ret'!J14 &gt; 0, 'NREL ATB'!K137, 0)</f>
        <v>0.50035819834388673</v>
      </c>
      <c r="K14" s="57">
        <f>IF('BECF-pre-ret'!K14 &gt; 0, 'NREL ATB'!L137, 0)</f>
        <v>0.50170793722182394</v>
      </c>
      <c r="L14" s="57">
        <f>IF('BECF-pre-ret'!L14 &gt; 0, 'NREL ATB'!M137, 0)</f>
        <v>0.50289849128751773</v>
      </c>
      <c r="M14" s="57">
        <f>IF('BECF-pre-ret'!M14 &gt; 0, 'NREL ATB'!N137, 0)</f>
        <v>0.50396347818975684</v>
      </c>
      <c r="N14" s="57">
        <f>IF('BECF-pre-ret'!N14 &gt; 0, 'NREL ATB'!O137, 0)</f>
        <v>0.50492687602914588</v>
      </c>
      <c r="O14" s="57">
        <f>IF('BECF-pre-ret'!O14 &gt; 0, 'NREL ATB'!P137, 0)</f>
        <v>0.50580638934835465</v>
      </c>
      <c r="P14" s="57">
        <f>IF('BECF-pre-ret'!P14 &gt; 0, 'NREL ATB'!Q137, 0)</f>
        <v>0.50661546317226136</v>
      </c>
      <c r="Q14" s="57">
        <f>IF('BECF-pre-ret'!Q14 &gt; 0, 'NREL ATB'!R137, 0)</f>
        <v>0.50736454853125423</v>
      </c>
      <c r="R14" s="57">
        <f>IF('BECF-pre-ret'!R14 &gt; 0, 'NREL ATB'!S137, 0)</f>
        <v>0.50806193031628744</v>
      </c>
      <c r="S14" s="57">
        <f>IF('BECF-pre-ret'!S14 &gt; 0, 'NREL ATB'!T137, 0)</f>
        <v>0.50871428740919133</v>
      </c>
      <c r="T14" s="57">
        <f>IF('BECF-pre-ret'!T14 &gt; 0, 'NREL ATB'!U137, 0)</f>
        <v>0.50932708270337335</v>
      </c>
      <c r="U14" s="57">
        <f>IF('BECF-pre-ret'!U14 &gt; 0, 'NREL ATB'!V137, 0)</f>
        <v>0.50990484147488513</v>
      </c>
      <c r="V14" s="57">
        <f>IF('BECF-pre-ret'!V14 &gt; 0, 'NREL ATB'!W137, 0)</f>
        <v>0.51045135438946032</v>
      </c>
      <c r="W14" s="57">
        <f>IF('BECF-pre-ret'!W14 &gt; 0, 'NREL ATB'!X137, 0)</f>
        <v>0.51096982837712424</v>
      </c>
      <c r="X14" s="57">
        <f>IF('BECF-pre-ret'!X14 &gt; 0, 'NREL ATB'!Y137, 0)</f>
        <v>0.51146300065778483</v>
      </c>
      <c r="Y14" s="57">
        <f>IF('BECF-pre-ret'!Y14 &gt; 0, 'NREL ATB'!Z137, 0)</f>
        <v>0.51193322621651327</v>
      </c>
      <c r="Z14" s="57">
        <f>IF('BECF-pre-ret'!Z14 &gt; 0, 'NREL ATB'!AA137, 0)</f>
        <v>0.51238254581810971</v>
      </c>
      <c r="AA14" s="57">
        <f>IF('BECF-pre-ret'!AA14 &gt; 0, 'NREL ATB'!AB137, 0)</f>
        <v>0.51281273953572182</v>
      </c>
      <c r="AB14" s="57">
        <f>IF('BECF-pre-ret'!AB14 &gt; 0, 'NREL ATB'!AC137, 0)</f>
        <v>0.51322536934505714</v>
      </c>
      <c r="AC14" s="57">
        <f>IF('BECF-pre-ret'!AC14 &gt; 0, 'NREL ATB'!AD137, 0)</f>
        <v>0.51362181335962875</v>
      </c>
      <c r="AD14" s="57">
        <f>IF('BECF-pre-ret'!AD14 &gt; 0, 'NREL ATB'!AE137, 0)</f>
        <v>0.51400329360141572</v>
      </c>
      <c r="AE14" s="57">
        <f>IF('BECF-pre-ret'!AE14 &gt; 0, 'NREL ATB'!AF137, 0)</f>
        <v>0.51437089871862152</v>
      </c>
      <c r="AF14" s="57">
        <f>IF('BECF-pre-ret'!AF14 &gt; 0, 'NREL ATB'!AG137, 0)</f>
        <v>0.51472560271516099</v>
      </c>
      <c r="AG14" s="57">
        <f>IF('BECF-pre-ret'!AG14 &gt; 0, 'NREL ATB'!AH137, 0)</f>
        <v>0.51506828050365472</v>
      </c>
      <c r="AH14" s="57">
        <f>IF('BECF-pre-ret'!AH14 &gt; 0, 'NREL ATB'!AI137, 0)</f>
        <v>0.51539972090725572</v>
      </c>
      <c r="AI14" s="57">
        <f>IF('BECF-pre-ret'!AI14 &gt; 0, 'NREL ATB'!AJ137, 0)</f>
        <v>0.51572063759655873</v>
      </c>
      <c r="AJ14" s="57">
        <f>IF('BECF-pre-ret'!AJ14 &gt; 0, 'NREL ATB'!AK137, 0)</f>
        <v>0.51603167834304386</v>
      </c>
    </row>
    <row r="15" spans="1:36" x14ac:dyDescent="0.25">
      <c r="A15" s="10" t="s">
        <v>303</v>
      </c>
      <c r="B15" s="57">
        <f>'BECF-pre-ret'!B15*1.1</f>
        <v>2.2000000000000001E-3</v>
      </c>
      <c r="C15" s="57">
        <f t="shared" ref="C15:L17" si="6">$B15</f>
        <v>2.2000000000000001E-3</v>
      </c>
      <c r="D15" s="57">
        <f t="shared" si="6"/>
        <v>2.2000000000000001E-3</v>
      </c>
      <c r="E15" s="57">
        <f t="shared" si="6"/>
        <v>2.2000000000000001E-3</v>
      </c>
      <c r="F15" s="57">
        <f t="shared" si="6"/>
        <v>2.2000000000000001E-3</v>
      </c>
      <c r="G15" s="57">
        <f t="shared" si="6"/>
        <v>2.2000000000000001E-3</v>
      </c>
      <c r="H15" s="57">
        <f t="shared" si="6"/>
        <v>2.2000000000000001E-3</v>
      </c>
      <c r="I15" s="57">
        <f t="shared" si="6"/>
        <v>2.2000000000000001E-3</v>
      </c>
      <c r="J15" s="57">
        <f t="shared" si="6"/>
        <v>2.2000000000000001E-3</v>
      </c>
      <c r="K15" s="57">
        <f t="shared" si="6"/>
        <v>2.2000000000000001E-3</v>
      </c>
      <c r="L15" s="57">
        <f t="shared" si="6"/>
        <v>2.2000000000000001E-3</v>
      </c>
      <c r="M15" s="57">
        <f t="shared" ref="M15:V17" si="7">$B15</f>
        <v>2.2000000000000001E-3</v>
      </c>
      <c r="N15" s="57">
        <f t="shared" si="7"/>
        <v>2.2000000000000001E-3</v>
      </c>
      <c r="O15" s="57">
        <f t="shared" si="7"/>
        <v>2.2000000000000001E-3</v>
      </c>
      <c r="P15" s="57">
        <f t="shared" si="7"/>
        <v>2.2000000000000001E-3</v>
      </c>
      <c r="Q15" s="57">
        <f t="shared" si="7"/>
        <v>2.2000000000000001E-3</v>
      </c>
      <c r="R15" s="57">
        <f t="shared" si="7"/>
        <v>2.2000000000000001E-3</v>
      </c>
      <c r="S15" s="57">
        <f t="shared" si="7"/>
        <v>2.2000000000000001E-3</v>
      </c>
      <c r="T15" s="57">
        <f t="shared" si="7"/>
        <v>2.2000000000000001E-3</v>
      </c>
      <c r="U15" s="57">
        <f t="shared" si="7"/>
        <v>2.2000000000000001E-3</v>
      </c>
      <c r="V15" s="57">
        <f t="shared" si="7"/>
        <v>2.2000000000000001E-3</v>
      </c>
      <c r="W15" s="57">
        <f t="shared" ref="W15:AJ17" si="8">$B15</f>
        <v>2.2000000000000001E-3</v>
      </c>
      <c r="X15" s="57">
        <f t="shared" si="8"/>
        <v>2.2000000000000001E-3</v>
      </c>
      <c r="Y15" s="57">
        <f t="shared" si="8"/>
        <v>2.2000000000000001E-3</v>
      </c>
      <c r="Z15" s="57">
        <f t="shared" si="8"/>
        <v>2.2000000000000001E-3</v>
      </c>
      <c r="AA15" s="57">
        <f t="shared" si="8"/>
        <v>2.2000000000000001E-3</v>
      </c>
      <c r="AB15" s="57">
        <f t="shared" si="8"/>
        <v>2.2000000000000001E-3</v>
      </c>
      <c r="AC15" s="57">
        <f t="shared" si="8"/>
        <v>2.2000000000000001E-3</v>
      </c>
      <c r="AD15" s="57">
        <f t="shared" si="8"/>
        <v>2.2000000000000001E-3</v>
      </c>
      <c r="AE15" s="57">
        <f t="shared" si="8"/>
        <v>2.2000000000000001E-3</v>
      </c>
      <c r="AF15" s="57">
        <f t="shared" si="8"/>
        <v>2.2000000000000001E-3</v>
      </c>
      <c r="AG15" s="57">
        <f t="shared" si="8"/>
        <v>2.2000000000000001E-3</v>
      </c>
      <c r="AH15" s="57">
        <f t="shared" si="8"/>
        <v>2.2000000000000001E-3</v>
      </c>
      <c r="AI15" s="57">
        <f t="shared" si="8"/>
        <v>2.2000000000000001E-3</v>
      </c>
      <c r="AJ15" s="57">
        <f t="shared" si="8"/>
        <v>2.2000000000000001E-3</v>
      </c>
    </row>
    <row r="16" spans="1:36" x14ac:dyDescent="0.25">
      <c r="A16" s="10" t="s">
        <v>304</v>
      </c>
      <c r="B16" s="57">
        <f>'BECF-pre-ret'!B16*1.1</f>
        <v>2.2000000000000001E-3</v>
      </c>
      <c r="C16" s="57">
        <f t="shared" si="6"/>
        <v>2.2000000000000001E-3</v>
      </c>
      <c r="D16" s="57">
        <f t="shared" si="6"/>
        <v>2.2000000000000001E-3</v>
      </c>
      <c r="E16" s="57">
        <f t="shared" si="6"/>
        <v>2.2000000000000001E-3</v>
      </c>
      <c r="F16" s="57">
        <f t="shared" si="6"/>
        <v>2.2000000000000001E-3</v>
      </c>
      <c r="G16" s="57">
        <f t="shared" si="6"/>
        <v>2.2000000000000001E-3</v>
      </c>
      <c r="H16" s="57">
        <f t="shared" si="6"/>
        <v>2.2000000000000001E-3</v>
      </c>
      <c r="I16" s="57">
        <f t="shared" si="6"/>
        <v>2.2000000000000001E-3</v>
      </c>
      <c r="J16" s="57">
        <f t="shared" si="6"/>
        <v>2.2000000000000001E-3</v>
      </c>
      <c r="K16" s="57">
        <f t="shared" si="6"/>
        <v>2.2000000000000001E-3</v>
      </c>
      <c r="L16" s="57">
        <f t="shared" si="6"/>
        <v>2.2000000000000001E-3</v>
      </c>
      <c r="M16" s="57">
        <f t="shared" si="7"/>
        <v>2.2000000000000001E-3</v>
      </c>
      <c r="N16" s="57">
        <f t="shared" si="7"/>
        <v>2.2000000000000001E-3</v>
      </c>
      <c r="O16" s="57">
        <f t="shared" si="7"/>
        <v>2.2000000000000001E-3</v>
      </c>
      <c r="P16" s="57">
        <f t="shared" si="7"/>
        <v>2.2000000000000001E-3</v>
      </c>
      <c r="Q16" s="57">
        <f t="shared" si="7"/>
        <v>2.2000000000000001E-3</v>
      </c>
      <c r="R16" s="57">
        <f t="shared" si="7"/>
        <v>2.2000000000000001E-3</v>
      </c>
      <c r="S16" s="57">
        <f t="shared" si="7"/>
        <v>2.2000000000000001E-3</v>
      </c>
      <c r="T16" s="57">
        <f t="shared" si="7"/>
        <v>2.2000000000000001E-3</v>
      </c>
      <c r="U16" s="57">
        <f t="shared" si="7"/>
        <v>2.2000000000000001E-3</v>
      </c>
      <c r="V16" s="57">
        <f t="shared" si="7"/>
        <v>2.2000000000000001E-3</v>
      </c>
      <c r="W16" s="57">
        <f t="shared" si="8"/>
        <v>2.2000000000000001E-3</v>
      </c>
      <c r="X16" s="57">
        <f t="shared" si="8"/>
        <v>2.2000000000000001E-3</v>
      </c>
      <c r="Y16" s="57">
        <f t="shared" si="8"/>
        <v>2.2000000000000001E-3</v>
      </c>
      <c r="Z16" s="57">
        <f t="shared" si="8"/>
        <v>2.2000000000000001E-3</v>
      </c>
      <c r="AA16" s="57">
        <f t="shared" si="8"/>
        <v>2.2000000000000001E-3</v>
      </c>
      <c r="AB16" s="57">
        <f t="shared" si="8"/>
        <v>2.2000000000000001E-3</v>
      </c>
      <c r="AC16" s="57">
        <f t="shared" si="8"/>
        <v>2.2000000000000001E-3</v>
      </c>
      <c r="AD16" s="57">
        <f t="shared" si="8"/>
        <v>2.2000000000000001E-3</v>
      </c>
      <c r="AE16" s="57">
        <f t="shared" si="8"/>
        <v>2.2000000000000001E-3</v>
      </c>
      <c r="AF16" s="57">
        <f t="shared" si="8"/>
        <v>2.2000000000000001E-3</v>
      </c>
      <c r="AG16" s="57">
        <f t="shared" si="8"/>
        <v>2.2000000000000001E-3</v>
      </c>
      <c r="AH16" s="57">
        <f t="shared" si="8"/>
        <v>2.2000000000000001E-3</v>
      </c>
      <c r="AI16" s="57">
        <f t="shared" si="8"/>
        <v>2.2000000000000001E-3</v>
      </c>
      <c r="AJ16" s="57">
        <f t="shared" si="8"/>
        <v>2.2000000000000001E-3</v>
      </c>
    </row>
    <row r="17" spans="1:36" x14ac:dyDescent="0.25">
      <c r="A17" s="10" t="s">
        <v>305</v>
      </c>
      <c r="B17" s="57">
        <f>'BECF-pre-ret'!B17*1.1</f>
        <v>0.28380000000000005</v>
      </c>
      <c r="C17" s="57">
        <f t="shared" si="6"/>
        <v>0.28380000000000005</v>
      </c>
      <c r="D17" s="57">
        <f t="shared" si="6"/>
        <v>0.28380000000000005</v>
      </c>
      <c r="E17" s="57">
        <f t="shared" si="6"/>
        <v>0.28380000000000005</v>
      </c>
      <c r="F17" s="57">
        <f t="shared" si="6"/>
        <v>0.28380000000000005</v>
      </c>
      <c r="G17" s="57">
        <f t="shared" si="6"/>
        <v>0.28380000000000005</v>
      </c>
      <c r="H17" s="57">
        <f t="shared" si="6"/>
        <v>0.28380000000000005</v>
      </c>
      <c r="I17" s="57">
        <f t="shared" si="6"/>
        <v>0.28380000000000005</v>
      </c>
      <c r="J17" s="57">
        <f t="shared" si="6"/>
        <v>0.28380000000000005</v>
      </c>
      <c r="K17" s="57">
        <f t="shared" si="6"/>
        <v>0.28380000000000005</v>
      </c>
      <c r="L17" s="57">
        <f t="shared" si="6"/>
        <v>0.28380000000000005</v>
      </c>
      <c r="M17" s="57">
        <f t="shared" si="7"/>
        <v>0.28380000000000005</v>
      </c>
      <c r="N17" s="57">
        <f t="shared" si="7"/>
        <v>0.28380000000000005</v>
      </c>
      <c r="O17" s="57">
        <f t="shared" si="7"/>
        <v>0.28380000000000005</v>
      </c>
      <c r="P17" s="57">
        <f t="shared" si="7"/>
        <v>0.28380000000000005</v>
      </c>
      <c r="Q17" s="57">
        <f t="shared" si="7"/>
        <v>0.28380000000000005</v>
      </c>
      <c r="R17" s="57">
        <f t="shared" si="7"/>
        <v>0.28380000000000005</v>
      </c>
      <c r="S17" s="57">
        <f t="shared" si="7"/>
        <v>0.28380000000000005</v>
      </c>
      <c r="T17" s="57">
        <f t="shared" si="7"/>
        <v>0.28380000000000005</v>
      </c>
      <c r="U17" s="57">
        <f t="shared" si="7"/>
        <v>0.28380000000000005</v>
      </c>
      <c r="V17" s="57">
        <f t="shared" si="7"/>
        <v>0.28380000000000005</v>
      </c>
      <c r="W17" s="57">
        <f t="shared" si="8"/>
        <v>0.28380000000000005</v>
      </c>
      <c r="X17" s="57">
        <f t="shared" si="8"/>
        <v>0.28380000000000005</v>
      </c>
      <c r="Y17" s="57">
        <f t="shared" si="8"/>
        <v>0.28380000000000005</v>
      </c>
      <c r="Z17" s="57">
        <f t="shared" si="8"/>
        <v>0.28380000000000005</v>
      </c>
      <c r="AA17" s="57">
        <f t="shared" si="8"/>
        <v>0.28380000000000005</v>
      </c>
      <c r="AB17" s="57">
        <f t="shared" si="8"/>
        <v>0.28380000000000005</v>
      </c>
      <c r="AC17" s="57">
        <f t="shared" si="8"/>
        <v>0.28380000000000005</v>
      </c>
      <c r="AD17" s="57">
        <f t="shared" si="8"/>
        <v>0.28380000000000005</v>
      </c>
      <c r="AE17" s="57">
        <f t="shared" si="8"/>
        <v>0.28380000000000005</v>
      </c>
      <c r="AF17" s="57">
        <f t="shared" si="8"/>
        <v>0.28380000000000005</v>
      </c>
      <c r="AG17" s="57">
        <f t="shared" si="8"/>
        <v>0.28380000000000005</v>
      </c>
      <c r="AH17" s="57">
        <f t="shared" si="8"/>
        <v>0.28380000000000005</v>
      </c>
      <c r="AI17" s="57">
        <f t="shared" si="8"/>
        <v>0.28380000000000005</v>
      </c>
      <c r="AJ17" s="57">
        <f t="shared" si="8"/>
        <v>0.28380000000000005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NREL ATB</vt:lpstr>
      <vt:lpstr>Wind By State</vt:lpstr>
      <vt:lpstr>Solar by State</vt:lpstr>
      <vt:lpstr>Table 4.8.B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2021-01-07T22:09:42Z</dcterms:modified>
</cp:coreProperties>
</file>