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nv/elec/arpuiirc/"/>
    </mc:Choice>
  </mc:AlternateContent>
  <xr:revisionPtr revIDLastSave="0" documentId="13_ncr:1_{115ADDCC-DF4C-734A-B05F-8CAD4D971FF7}" xr6:coauthVersionLast="45" xr6:coauthVersionMax="45" xr10:uidLastSave="{00000000-0000-0000-0000-000000000000}"/>
  <bookViews>
    <workbookView xWindow="120" yWindow="460" windowWidth="21080" windowHeight="12680" activeTab="3" xr2:uid="{00000000-000D-0000-FFFF-FFFF00000000}"/>
  </bookViews>
  <sheets>
    <sheet name="About" sheetId="1" r:id="rId1"/>
    <sheet name="AEO reference" sheetId="12" r:id="rId2"/>
    <sheet name="AEO $35 carbon price" sheetId="11" r:id="rId3"/>
    <sheet name="Calculations" sheetId="13" r:id="rId4"/>
    <sheet name="Weighting" sheetId="8" r:id="rId5"/>
    <sheet name="ARpUIiRC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3" l="1"/>
  <c r="C3" i="13" l="1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C4" i="13"/>
  <c r="C6" i="13" s="1"/>
  <c r="D4" i="13"/>
  <c r="E4" i="13"/>
  <c r="F4" i="13"/>
  <c r="G4" i="13"/>
  <c r="G6" i="13" s="1"/>
  <c r="H4" i="13"/>
  <c r="I4" i="13"/>
  <c r="J4" i="13"/>
  <c r="K4" i="13"/>
  <c r="K6" i="13" s="1"/>
  <c r="L4" i="13"/>
  <c r="M4" i="13"/>
  <c r="N4" i="13"/>
  <c r="O4" i="13"/>
  <c r="O6" i="13" s="1"/>
  <c r="P4" i="13"/>
  <c r="Q4" i="13"/>
  <c r="R4" i="13"/>
  <c r="S4" i="13"/>
  <c r="S6" i="13" s="1"/>
  <c r="T4" i="13"/>
  <c r="U4" i="13"/>
  <c r="V4" i="13"/>
  <c r="W4" i="13"/>
  <c r="W6" i="13" s="1"/>
  <c r="X4" i="13"/>
  <c r="Y4" i="13"/>
  <c r="Z4" i="13"/>
  <c r="AA4" i="13"/>
  <c r="AA6" i="13" s="1"/>
  <c r="AB4" i="13"/>
  <c r="AC4" i="13"/>
  <c r="AD4" i="13"/>
  <c r="AE4" i="13"/>
  <c r="AE6" i="13" s="1"/>
  <c r="AF4" i="13"/>
  <c r="B4" i="13"/>
  <c r="B3" i="13"/>
  <c r="Z6" i="13" l="1"/>
  <c r="R6" i="13"/>
  <c r="J6" i="13"/>
  <c r="AB6" i="13"/>
  <c r="T6" i="13"/>
  <c r="L6" i="13"/>
  <c r="D6" i="13"/>
  <c r="AD6" i="13"/>
  <c r="V6" i="13"/>
  <c r="N6" i="13"/>
  <c r="F6" i="13"/>
  <c r="AC6" i="13"/>
  <c r="U6" i="13"/>
  <c r="M6" i="13"/>
  <c r="E6" i="13"/>
  <c r="B6" i="13"/>
  <c r="Y6" i="13"/>
  <c r="Q6" i="13"/>
  <c r="I6" i="13"/>
  <c r="AF6" i="13"/>
  <c r="X6" i="13"/>
  <c r="P6" i="13"/>
  <c r="H6" i="13"/>
  <c r="E4" i="8"/>
  <c r="F4" i="8"/>
  <c r="D4" i="8"/>
  <c r="E6" i="8"/>
  <c r="F6" i="8"/>
  <c r="D6" i="8"/>
  <c r="D8" i="8"/>
  <c r="E8" i="8"/>
  <c r="F8" i="8"/>
  <c r="D5" i="8"/>
  <c r="E5" i="8"/>
  <c r="F5" i="8"/>
  <c r="D7" i="8"/>
  <c r="E7" i="8"/>
  <c r="F7" i="8"/>
  <c r="B96" i="8" s="1"/>
  <c r="D9" i="8"/>
  <c r="E9" i="8"/>
  <c r="B87" i="8" s="1"/>
  <c r="F9" i="8"/>
  <c r="D10" i="8"/>
  <c r="E10" i="8"/>
  <c r="F10" i="8"/>
  <c r="D11" i="8"/>
  <c r="E11" i="8"/>
  <c r="F11" i="8"/>
  <c r="B93" i="8" s="1"/>
  <c r="D12" i="8"/>
  <c r="E12" i="8"/>
  <c r="F12" i="8"/>
  <c r="D13" i="8"/>
  <c r="E13" i="8"/>
  <c r="B89" i="8" s="1"/>
  <c r="F13" i="8"/>
  <c r="D14" i="8"/>
  <c r="E14" i="8"/>
  <c r="F14" i="8"/>
  <c r="B90" i="8" s="1"/>
  <c r="D15" i="8"/>
  <c r="E15" i="8"/>
  <c r="F15" i="8"/>
  <c r="B98" i="8" s="1"/>
  <c r="D16" i="8"/>
  <c r="E16" i="8"/>
  <c r="F16" i="8"/>
  <c r="D17" i="8"/>
  <c r="E17" i="8"/>
  <c r="F17" i="8"/>
  <c r="D18" i="8"/>
  <c r="E18" i="8"/>
  <c r="F18" i="8"/>
  <c r="S8" i="8"/>
  <c r="S7" i="8"/>
  <c r="S6" i="8"/>
  <c r="S5" i="8"/>
  <c r="S4" i="8"/>
  <c r="B94" i="8"/>
  <c r="B92" i="8"/>
  <c r="B101" i="8" l="1"/>
  <c r="B95" i="8"/>
  <c r="B88" i="8"/>
  <c r="B91" i="8"/>
  <c r="B100" i="8"/>
  <c r="B99" i="8"/>
  <c r="B97" i="8"/>
  <c r="B86" i="8"/>
  <c r="C14" i="13" l="1"/>
  <c r="D14" i="13" s="1"/>
  <c r="E14" i="13" s="1"/>
  <c r="F14" i="13" l="1"/>
  <c r="G14" i="13" l="1"/>
  <c r="H14" i="13" l="1"/>
  <c r="I14" i="13" l="1"/>
  <c r="J14" i="13" l="1"/>
  <c r="K14" i="13" l="1"/>
  <c r="L14" i="13" l="1"/>
  <c r="M14" i="13" l="1"/>
  <c r="AH4" i="13" l="1"/>
  <c r="AH3" i="13"/>
  <c r="N14" i="13"/>
  <c r="O14" i="13" l="1"/>
  <c r="B105" i="8"/>
  <c r="B3" i="2" s="1"/>
  <c r="B116" i="8"/>
  <c r="B14" i="2" s="1"/>
  <c r="P14" i="13" l="1"/>
  <c r="B118" i="8"/>
  <c r="B119" i="8"/>
  <c r="B17" i="2" s="1"/>
  <c r="B117" i="8"/>
  <c r="B115" i="8"/>
  <c r="B13" i="2" s="1"/>
  <c r="Q14" i="13" l="1"/>
  <c r="B109" i="8"/>
  <c r="B7" i="2" s="1"/>
  <c r="B108" i="8"/>
  <c r="B6" i="2" s="1"/>
  <c r="B113" i="8"/>
  <c r="B106" i="8"/>
  <c r="B4" i="2" s="1"/>
  <c r="B107" i="8"/>
  <c r="B5" i="2" s="1"/>
  <c r="B114" i="8"/>
  <c r="B110" i="8"/>
  <c r="B8" i="2" s="1"/>
  <c r="B104" i="8"/>
  <c r="B2" i="2" s="1"/>
  <c r="B111" i="8"/>
  <c r="B9" i="2" s="1"/>
  <c r="B112" i="8"/>
  <c r="B10" i="2" s="1"/>
  <c r="R14" i="13" l="1"/>
  <c r="S14" i="13" l="1"/>
  <c r="T14" i="13" l="1"/>
  <c r="U14" i="13" l="1"/>
  <c r="V14" i="13" l="1"/>
  <c r="W14" i="13" l="1"/>
  <c r="X14" i="13" l="1"/>
  <c r="Y14" i="13" l="1"/>
  <c r="Z14" i="13" l="1"/>
  <c r="AA14" i="13" l="1"/>
  <c r="AB14" i="13" l="1"/>
  <c r="AC14" i="13" l="1"/>
  <c r="AD14" i="13" l="1"/>
  <c r="AE14" i="13" l="1"/>
  <c r="AD15" i="13" s="1"/>
  <c r="B15" i="13" l="1"/>
  <c r="AE15" i="13"/>
  <c r="D15" i="13"/>
  <c r="C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</calcChain>
</file>

<file path=xl/sharedStrings.xml><?xml version="1.0" encoding="utf-8"?>
<sst xmlns="http://schemas.openxmlformats.org/spreadsheetml/2006/main" count="787" uniqueCount="316">
  <si>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</si>
  <si>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</si>
  <si>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</si>
  <si>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</si>
  <si>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</si>
  <si>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</si>
  <si>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</si>
  <si>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</si>
  <si>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</si>
  <si>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</si>
  <si>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</si>
  <si>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</si>
  <si>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</si>
  <si>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</si>
  <si>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</si>
  <si>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</si>
  <si>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</si>
  <si>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</si>
  <si>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</si>
  <si>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</si>
  <si>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</si>
  <si>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</si>
  <si>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</si>
  <si>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</si>
  <si>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</si>
  <si>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</si>
  <si>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</si>
  <si>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</si>
  <si>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</si>
  <si>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</si>
  <si>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</si>
  <si>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</si>
  <si>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</si>
  <si>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</si>
  <si>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</si>
  <si>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</si>
  <si>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</si>
  <si>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</si>
  <si>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</si>
  <si>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</si>
  <si>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</si>
  <si>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</si>
  <si>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</si>
  <si>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</si>
  <si>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</si>
  <si>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Conventional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</si>
  <si>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</si>
  <si>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</si>
  <si>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</si>
  <si>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</si>
  <si>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</si>
  <si>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</si>
  <si>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</si>
  <si>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</si>
  <si>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</si>
  <si>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</si>
  <si>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</si>
  <si>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</si>
  <si>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</si>
  <si>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</si>
  <si>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</si>
  <si>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</si>
  <si>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</si>
  <si>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</si>
  <si>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</si>
  <si>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</si>
  <si>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</si>
  <si>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</si>
  <si>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</si>
  <si>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</si>
  <si>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</si>
  <si>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</si>
  <si>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</si>
  <si>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</si>
  <si>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</si>
  <si>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</si>
  <si>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</si>
  <si>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</si>
  <si>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</si>
  <si>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</si>
  <si>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</si>
  <si>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</si>
  <si>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</si>
  <si>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</si>
  <si>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</si>
  <si>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</si>
  <si>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</si>
  <si>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</si>
  <si>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</si>
  <si>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</si>
  <si>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</si>
  <si>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</si>
  <si>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</si>
  <si>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</si>
  <si>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</si>
  <si>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</si>
  <si>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</si>
  <si>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</si>
  <si>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</si>
  <si>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</si>
  <si>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</si>
  <si>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</si>
  <si>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</si>
  <si>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</si>
  <si>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</si>
  <si>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</si>
  <si>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</si>
  <si>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</si>
  <si>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</si>
  <si>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</si>
  <si>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</si>
  <si>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</si>
  <si>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</si>
  <si>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</si>
  <si>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</si>
  <si>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</si>
  <si>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</si>
  <si>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</si>
  <si>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</si>
  <si>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</si>
  <si>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</si>
  <si>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</si>
  <si>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Report</t>
  </si>
  <si>
    <t>Annual Energy Outlook 2020</t>
  </si>
  <si>
    <t>Scenario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</si>
  <si>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</si>
  <si>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</si>
  <si>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</si>
  <si>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</si>
  <si>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</si>
  <si>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</si>
  <si>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</si>
  <si>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</si>
  <si>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</si>
  <si>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</si>
  <si>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</si>
  <si>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</si>
  <si>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</si>
  <si>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</si>
  <si>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</si>
  <si>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</si>
  <si>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</si>
  <si>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</si>
  <si>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</si>
  <si>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</si>
  <si>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</si>
  <si>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</si>
  <si>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</si>
  <si>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</si>
  <si>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</si>
  <si>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</si>
  <si>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</si>
  <si>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</si>
  <si>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</si>
  <si>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</si>
  <si>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</si>
  <si>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</si>
  <si>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</si>
  <si>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</si>
  <si>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</si>
  <si>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</si>
  <si>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</si>
  <si>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</si>
  <si>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</si>
  <si>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</si>
  <si>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</si>
  <si>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</si>
  <si>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</si>
  <si>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</si>
  <si>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</si>
  <si>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</si>
  <si>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</si>
  <si>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</si>
  <si>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</si>
  <si>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</si>
  <si>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</si>
  <si>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</si>
  <si>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</si>
  <si>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</si>
  <si>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</si>
  <si>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</si>
  <si>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</si>
  <si>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</si>
  <si>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</si>
  <si>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</si>
  <si>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</si>
  <si>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</si>
  <si>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</si>
  <si>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</si>
  <si>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</si>
  <si>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</si>
  <si>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</si>
  <si>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</si>
  <si>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</si>
  <si>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</si>
  <si>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</si>
  <si>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</si>
  <si>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</si>
  <si>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</si>
  <si>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</si>
  <si>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</si>
  <si>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</si>
  <si>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</si>
  <si>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</si>
  <si>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</si>
  <si>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</si>
  <si>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</si>
  <si>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</si>
  <si>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</si>
  <si>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</si>
  <si>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</si>
  <si>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</si>
  <si>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</si>
  <si>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</si>
  <si>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</si>
  <si>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</si>
  <si>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</si>
  <si>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</si>
  <si>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</si>
  <si>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</si>
  <si>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</si>
  <si>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</si>
  <si>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</si>
  <si>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</si>
  <si>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</si>
  <si>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</si>
  <si>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</si>
  <si>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</si>
  <si>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</si>
  <si>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</si>
  <si>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</si>
  <si>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</si>
  <si>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</si>
  <si>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</si>
  <si>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</si>
  <si>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</si>
  <si>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</si>
  <si>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</si>
  <si>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</si>
  <si>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</si>
  <si>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</si>
  <si>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</si>
  <si>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</si>
  <si>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</si>
  <si>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</si>
  <si>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</si>
  <si>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</si>
  <si>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</si>
  <si>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</si>
  <si>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</si>
  <si>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</si>
  <si>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</si>
  <si>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</si>
  <si>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</si>
  <si>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</si>
  <si>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</si>
  <si>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</si>
  <si>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</si>
  <si>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Cumulative</t>
  </si>
  <si>
    <t>2019 to 2012 USD</t>
  </si>
  <si>
    <t>$35 carbon price additional retirements</t>
  </si>
  <si>
    <t>$35 carbon price cumulative</t>
  </si>
  <si>
    <t>Variable O&amp;M ($/MWh)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</si>
  <si>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</si>
  <si>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</si>
  <si>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</si>
  <si>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</si>
  <si>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</si>
  <si>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</si>
  <si>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</si>
  <si>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</si>
  <si>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</si>
  <si>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</si>
  <si>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</si>
  <si>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</si>
  <si>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</si>
  <si>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</si>
  <si>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</si>
  <si>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</si>
  <si>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Calibration Factor Used</t>
  </si>
  <si>
    <t>Price</t>
  </si>
  <si>
    <t>FoPITY</t>
  </si>
  <si>
    <t>Calibration Results</t>
  </si>
  <si>
    <t>Projected Retirements Under Carbon Prices</t>
  </si>
  <si>
    <t>https://www.eia.gov/outlooks/aeo/tables_side.php</t>
  </si>
  <si>
    <t>Implementation Schedule Used for Calibration (EIA starts at specified price and increases by 5% annually)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</si>
  <si>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</si>
  <si>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</si>
  <si>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</si>
  <si>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</si>
  <si>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</si>
  <si>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Standardized Currency Years</t>
  </si>
  <si>
    <t>Original Currency Years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</si>
  <si>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</si>
  <si>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</si>
  <si>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</si>
  <si>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</si>
  <si>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2019.............................................................................     .</t>
  </si>
  <si>
    <t>Year</t>
  </si>
  <si>
    <t>Semiannual averages</t>
  </si>
  <si>
    <t>Annual avg.</t>
  </si>
  <si>
    <t>Percent change from previous</t>
  </si>
  <si>
    <t>Multiply by to get 2012 Dollars</t>
  </si>
  <si>
    <t>Source: file InputData/cpi.xlsx</t>
  </si>
  <si>
    <t>EIA Data on Coal Retirements</t>
  </si>
  <si>
    <t>BAU Capacity</t>
  </si>
  <si>
    <t>$35 carbon price capacity</t>
  </si>
  <si>
    <t>Year when coal capacity approaches minimum</t>
  </si>
  <si>
    <t>Table 9 for $35 carbon dioxide allowance fee side case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</si>
  <si>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</si>
  <si>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</si>
  <si>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</si>
  <si>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State Adjustment</t>
  </si>
  <si>
    <t>Weighting factor</t>
  </si>
  <si>
    <t>State coal capacity, start year</t>
  </si>
  <si>
    <t>US coal capacity, start year (see US EPS 3.0, elec/SYC)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</si>
</sst>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%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167" fontId="0" fillId="0" borderId="0" xfId="0" applyNumberFormat="1"/>
    <xf numFmtId="0" fontId="4" fillId="0" borderId="4" xfId="8" applyFont="1" applyFill="1" applyBorder="1" applyAlignment="1">
      <alignment wrapText="1"/>
    </xf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opLeftCell="A31" workbookViewId="0">
      <selection activeCell="B41" sqref="B41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3" spans="1:7" x14ac:dyDescent="0.2">
      <c r="A3" s="1" t="s">
        <v>1</v>
      </c>
      <c r="B3" s="11" t="s">
        <v>283</v>
      </c>
      <c r="C3" s="11"/>
      <c r="D3" s="11"/>
      <c r="E3" s="11"/>
      <c r="F3" s="11"/>
      <c r="G3" s="11"/>
    </row>
    <row r="4" spans="1:7" x14ac:dyDescent="0.2">
      <c r="A4" s="2"/>
      <c r="B4" t="s">
        <v>273</v>
      </c>
    </row>
    <row r="5" spans="1:7" x14ac:dyDescent="0.2">
      <c r="A5" s="2"/>
      <c r="B5" s="3">
        <v>2020</v>
      </c>
    </row>
    <row r="6" spans="1:7" x14ac:dyDescent="0.2">
      <c r="A6" s="2"/>
      <c r="B6" s="30" t="s">
        <v>284</v>
      </c>
    </row>
    <row r="7" spans="1:7" x14ac:dyDescent="0.2">
      <c r="B7" t="s">
        <v>308</v>
      </c>
    </row>
    <row r="9" spans="1:7" x14ac:dyDescent="0.2">
      <c r="B9" s="29" t="s">
        <v>278</v>
      </c>
      <c r="C9" s="12"/>
      <c r="D9" s="12"/>
      <c r="E9" s="12"/>
      <c r="F9" s="12"/>
      <c r="G9" s="12"/>
    </row>
    <row r="10" spans="1:7" x14ac:dyDescent="0.2">
      <c r="B10" t="s">
        <v>273</v>
      </c>
    </row>
    <row r="11" spans="1:7" x14ac:dyDescent="0.2">
      <c r="B11" s="3" t="s">
        <v>274</v>
      </c>
    </row>
    <row r="12" spans="1:7" x14ac:dyDescent="0.2">
      <c r="B12" t="s">
        <v>275</v>
      </c>
    </row>
    <row r="13" spans="1:7" x14ac:dyDescent="0.2">
      <c r="B13" s="30" t="s">
        <v>276</v>
      </c>
    </row>
    <row r="14" spans="1:7" x14ac:dyDescent="0.2">
      <c r="B14" t="s">
        <v>277</v>
      </c>
    </row>
    <row r="16" spans="1:7" x14ac:dyDescent="0.2">
      <c r="A16" s="1" t="s">
        <v>2</v>
      </c>
    </row>
    <row r="17" spans="1:1" x14ac:dyDescent="0.2">
      <c r="A17" t="s">
        <v>3</v>
      </c>
    </row>
    <row r="18" spans="1:1" x14ac:dyDescent="0.2">
      <c r="A18" s="2" t="s">
        <v>4</v>
      </c>
    </row>
    <row r="19" spans="1:1" x14ac:dyDescent="0.2">
      <c r="A19" s="2" t="s">
        <v>5</v>
      </c>
    </row>
    <row r="20" spans="1:1" x14ac:dyDescent="0.2">
      <c r="A20" s="2" t="s">
        <v>61</v>
      </c>
    </row>
    <row r="21" spans="1:1" x14ac:dyDescent="0.2">
      <c r="A21" s="2" t="s">
        <v>6</v>
      </c>
    </row>
    <row r="22" spans="1:1" x14ac:dyDescent="0.2">
      <c r="A22" s="2" t="s">
        <v>7</v>
      </c>
    </row>
    <row r="23" spans="1:1" x14ac:dyDescent="0.2">
      <c r="A23" s="2" t="s">
        <v>8</v>
      </c>
    </row>
    <row r="25" spans="1:1" x14ac:dyDescent="0.2">
      <c r="A25" t="s">
        <v>9</v>
      </c>
    </row>
    <row r="26" spans="1:1" x14ac:dyDescent="0.2">
      <c r="A26" t="s">
        <v>10</v>
      </c>
    </row>
    <row r="27" spans="1:1" x14ac:dyDescent="0.2">
      <c r="A27" t="s">
        <v>11</v>
      </c>
    </row>
    <row r="28" spans="1:1" x14ac:dyDescent="0.2">
      <c r="A28" t="s">
        <v>12</v>
      </c>
    </row>
    <row r="29" spans="1:1" x14ac:dyDescent="0.2">
      <c r="A29" t="s">
        <v>33</v>
      </c>
    </row>
    <row r="30" spans="1:1" x14ac:dyDescent="0.2">
      <c r="A30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39</v>
      </c>
    </row>
    <row r="36" spans="1:1" x14ac:dyDescent="0.2">
      <c r="A36" t="s">
        <v>38</v>
      </c>
    </row>
    <row r="38" spans="1:1" x14ac:dyDescent="0.2">
      <c r="A38" t="s">
        <v>13</v>
      </c>
    </row>
    <row r="39" spans="1:1" x14ac:dyDescent="0.2">
      <c r="A39" t="s">
        <v>14</v>
      </c>
    </row>
    <row r="40" spans="1:1" x14ac:dyDescent="0.2">
      <c r="A40" t="s">
        <v>15</v>
      </c>
    </row>
    <row r="41" spans="1:1" x14ac:dyDescent="0.2">
      <c r="A41" t="s">
        <v>16</v>
      </c>
    </row>
    <row r="42" spans="1:1" x14ac:dyDescent="0.2">
      <c r="A42" t="s">
        <v>17</v>
      </c>
    </row>
    <row r="43" spans="1:1" x14ac:dyDescent="0.2">
      <c r="A43" t="s">
        <v>18</v>
      </c>
    </row>
    <row r="44" spans="1:1" x14ac:dyDescent="0.2">
      <c r="A44" t="s">
        <v>19</v>
      </c>
    </row>
    <row r="45" spans="1:1" x14ac:dyDescent="0.2">
      <c r="A45" t="s">
        <v>20</v>
      </c>
    </row>
    <row r="47" spans="1:1" x14ac:dyDescent="0.2">
      <c r="A47" t="s">
        <v>309</v>
      </c>
    </row>
    <row r="48" spans="1:1" x14ac:dyDescent="0.2">
      <c r="A48" t="s">
        <v>310</v>
      </c>
    </row>
    <row r="49" spans="1:2" x14ac:dyDescent="0.2">
      <c r="A49" t="s">
        <v>311</v>
      </c>
    </row>
    <row r="55" spans="1:2" x14ac:dyDescent="0.2">
      <c r="A55" s="1" t="s">
        <v>69</v>
      </c>
    </row>
    <row r="56" spans="1:2" x14ac:dyDescent="0.2">
      <c r="A56">
        <v>0.9</v>
      </c>
    </row>
    <row r="57" spans="1:2" x14ac:dyDescent="0.2">
      <c r="B57" t="s">
        <v>259</v>
      </c>
    </row>
  </sheetData>
  <hyperlinks>
    <hyperlink ref="B13" r:id="rId1" xr:uid="{00000000-0004-0000-0000-000000000000}"/>
    <hyperlink ref="B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baseColWidth="10" defaultColWidth="9" defaultRowHeight="15" customHeight="1" x14ac:dyDescent="0.15"/>
  <cols>
    <col min="1" max="1" width="19.33203125" style="13" hidden="1" customWidth="1"/>
    <col min="2" max="2" width="42.6640625" style="13" customWidth="1"/>
    <col min="3" max="16384" width="9" style="13"/>
  </cols>
  <sheetData>
    <row r="1" spans="1:35" ht="15" customHeight="1" thickBot="1" x14ac:dyDescent="0.2">
      <c r="B1" s="14" t="s">
        <v>252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15">
      <c r="C2" s="16"/>
      <c r="D2" s="16"/>
      <c r="E2" s="16"/>
      <c r="F2" s="16"/>
      <c r="G2" s="16"/>
    </row>
    <row r="3" spans="1:35" ht="15" customHeight="1" x14ac:dyDescent="0.1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15">
      <c r="C4" s="16" t="s">
        <v>124</v>
      </c>
      <c r="D4" s="16" t="s">
        <v>253</v>
      </c>
      <c r="E4" s="16"/>
      <c r="F4" s="16"/>
      <c r="G4" s="16" t="s">
        <v>254</v>
      </c>
    </row>
    <row r="5" spans="1:35" ht="15" customHeight="1" x14ac:dyDescent="0.15">
      <c r="C5" s="16" t="s">
        <v>125</v>
      </c>
      <c r="D5" s="16" t="s">
        <v>255</v>
      </c>
      <c r="E5" s="16"/>
      <c r="F5" s="16"/>
      <c r="G5" s="16"/>
    </row>
    <row r="6" spans="1:35" ht="15" customHeight="1" x14ac:dyDescent="0.15">
      <c r="C6" s="16" t="s">
        <v>127</v>
      </c>
      <c r="D6" s="16"/>
      <c r="E6" s="16" t="s">
        <v>256</v>
      </c>
      <c r="F6" s="16"/>
      <c r="G6" s="16"/>
    </row>
    <row r="10" spans="1:35" ht="15" customHeight="1" x14ac:dyDescent="0.2">
      <c r="A10" s="17" t="s">
        <v>129</v>
      </c>
      <c r="B10" s="18" t="s">
        <v>130</v>
      </c>
    </row>
    <row r="11" spans="1:35" ht="15" customHeight="1" x14ac:dyDescent="0.15">
      <c r="B11" s="14" t="s">
        <v>131</v>
      </c>
    </row>
    <row r="12" spans="1:35" ht="15" customHeight="1" x14ac:dyDescent="0.1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2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15"/>
    <row r="15" spans="1:35" ht="15" customHeight="1" x14ac:dyDescent="0.15">
      <c r="B15" s="20" t="s">
        <v>135</v>
      </c>
    </row>
    <row r="16" spans="1:35" ht="15" customHeight="1" x14ac:dyDescent="0.15">
      <c r="B16" s="20" t="s">
        <v>136</v>
      </c>
    </row>
    <row r="17" spans="1:35" ht="15" customHeight="1" x14ac:dyDescent="0.2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2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2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2">
      <c r="A20" s="17" t="s">
        <v>143</v>
      </c>
      <c r="B20" s="21" t="s">
        <v>144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2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2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2">
      <c r="A23" s="17" t="s">
        <v>149</v>
      </c>
      <c r="B23" s="21" t="s">
        <v>150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2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2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2">
      <c r="A26" s="17" t="s">
        <v>155</v>
      </c>
      <c r="B26" s="21" t="s">
        <v>156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157</v>
      </c>
    </row>
    <row r="27" spans="1:35" ht="15" customHeight="1" x14ac:dyDescent="0.15">
      <c r="A27" s="17" t="s">
        <v>158</v>
      </c>
      <c r="B27" s="20" t="s">
        <v>159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15">
      <c r="B28" s="20" t="s">
        <v>160</v>
      </c>
    </row>
    <row r="29" spans="1:35" ht="15" customHeight="1" x14ac:dyDescent="0.2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2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2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2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2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1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15">
      <c r="B36" s="20" t="s">
        <v>169</v>
      </c>
    </row>
    <row r="37" spans="1:35" ht="15" customHeight="1" x14ac:dyDescent="0.2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2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2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2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2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2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2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2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2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2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1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15">
      <c r="B48" s="20" t="s">
        <v>183</v>
      </c>
    </row>
    <row r="49" spans="1:35" ht="15" customHeight="1" x14ac:dyDescent="0.2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2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2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157</v>
      </c>
    </row>
    <row r="52" spans="1:35" ht="15" customHeight="1" x14ac:dyDescent="0.2">
      <c r="A52" s="17" t="s">
        <v>187</v>
      </c>
      <c r="B52" s="21" t="s">
        <v>144</v>
      </c>
      <c r="C52" s="22" t="s">
        <v>157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157</v>
      </c>
    </row>
    <row r="53" spans="1:35" ht="15" customHeight="1" x14ac:dyDescent="0.2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2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2">
      <c r="A55" s="17" t="s">
        <v>190</v>
      </c>
      <c r="B55" s="21" t="s">
        <v>150</v>
      </c>
      <c r="C55" s="22" t="s">
        <v>157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157</v>
      </c>
    </row>
    <row r="56" spans="1:35" ht="15" customHeight="1" x14ac:dyDescent="0.2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157</v>
      </c>
    </row>
    <row r="57" spans="1:35" ht="15" customHeight="1" x14ac:dyDescent="0.2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157</v>
      </c>
    </row>
    <row r="58" spans="1:35" ht="15" customHeight="1" x14ac:dyDescent="0.2">
      <c r="A58" s="17" t="s">
        <v>193</v>
      </c>
      <c r="B58" s="21" t="s">
        <v>181</v>
      </c>
      <c r="C58" s="22" t="s">
        <v>157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157</v>
      </c>
    </row>
    <row r="59" spans="1:35" ht="15" customHeight="1" x14ac:dyDescent="0.15">
      <c r="A59" s="17" t="s">
        <v>194</v>
      </c>
      <c r="B59" s="20" t="s">
        <v>159</v>
      </c>
      <c r="C59" s="24" t="s">
        <v>157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157</v>
      </c>
    </row>
    <row r="60" spans="1:35" ht="15" customHeight="1" x14ac:dyDescent="0.15">
      <c r="A60" s="17" t="s">
        <v>195</v>
      </c>
      <c r="B60" s="20" t="s">
        <v>196</v>
      </c>
      <c r="C60" s="24" t="s">
        <v>157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157</v>
      </c>
    </row>
    <row r="62" spans="1:35" ht="15" customHeight="1" x14ac:dyDescent="0.15">
      <c r="B62" s="20" t="s">
        <v>197</v>
      </c>
    </row>
    <row r="63" spans="1:35" ht="15" customHeight="1" x14ac:dyDescent="0.2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157</v>
      </c>
    </row>
    <row r="64" spans="1:35" ht="15" customHeight="1" x14ac:dyDescent="0.2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157</v>
      </c>
    </row>
    <row r="65" spans="1:35" ht="15" customHeight="1" x14ac:dyDescent="0.2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157</v>
      </c>
    </row>
    <row r="66" spans="1:35" ht="15" customHeight="1" x14ac:dyDescent="0.2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157</v>
      </c>
    </row>
    <row r="67" spans="1:35" ht="15" customHeight="1" x14ac:dyDescent="0.2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157</v>
      </c>
    </row>
    <row r="68" spans="1:35" ht="15" customHeight="1" x14ac:dyDescent="0.2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2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2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2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1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157</v>
      </c>
    </row>
    <row r="74" spans="1:35" ht="15" customHeight="1" x14ac:dyDescent="0.15">
      <c r="A74" s="17" t="s">
        <v>208</v>
      </c>
      <c r="B74" s="20" t="s">
        <v>209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15">
      <c r="B76" s="20" t="s">
        <v>210</v>
      </c>
    </row>
    <row r="77" spans="1:35" ht="15" customHeight="1" x14ac:dyDescent="0.2">
      <c r="A77" s="17" t="s">
        <v>211</v>
      </c>
      <c r="B77" s="21" t="s">
        <v>162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2">
      <c r="A78" s="17" t="s">
        <v>212</v>
      </c>
      <c r="B78" s="21" t="s">
        <v>213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2">
      <c r="A79" s="17" t="s">
        <v>214</v>
      </c>
      <c r="B79" s="21" t="s">
        <v>215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2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2">
      <c r="A81" s="17" t="s">
        <v>218</v>
      </c>
      <c r="B81" s="21" t="s">
        <v>154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2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15">
      <c r="A83" s="17" t="s">
        <v>221</v>
      </c>
      <c r="B83" s="20" t="s">
        <v>159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15">
      <c r="A85" s="17" t="s">
        <v>222</v>
      </c>
      <c r="B85" s="20" t="s">
        <v>223</v>
      </c>
      <c r="C85" s="24" t="s">
        <v>157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157</v>
      </c>
    </row>
    <row r="86" spans="1:35" ht="15" customHeight="1" thickBot="1" x14ac:dyDescent="0.2"/>
    <row r="87" spans="1:35" ht="15" customHeight="1" x14ac:dyDescent="0.1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15">
      <c r="B88" s="26" t="s">
        <v>225</v>
      </c>
    </row>
    <row r="89" spans="1:35" ht="15" customHeight="1" x14ac:dyDescent="0.15">
      <c r="B89" s="26" t="s">
        <v>226</v>
      </c>
    </row>
    <row r="90" spans="1:35" ht="15" customHeight="1" x14ac:dyDescent="0.15">
      <c r="B90" s="26" t="s">
        <v>227</v>
      </c>
    </row>
    <row r="91" spans="1:35" ht="15" customHeight="1" x14ac:dyDescent="0.15">
      <c r="B91" s="26" t="s">
        <v>228</v>
      </c>
    </row>
    <row r="92" spans="1:35" ht="15" customHeight="1" x14ac:dyDescent="0.15">
      <c r="B92" s="26" t="s">
        <v>229</v>
      </c>
    </row>
    <row r="93" spans="1:35" ht="15" customHeight="1" x14ac:dyDescent="0.15">
      <c r="B93" s="26" t="s">
        <v>230</v>
      </c>
    </row>
    <row r="94" spans="1:35" ht="15" customHeight="1" x14ac:dyDescent="0.15">
      <c r="B94" s="26" t="s">
        <v>231</v>
      </c>
    </row>
    <row r="95" spans="1:35" ht="15" customHeight="1" x14ac:dyDescent="0.15">
      <c r="B95" s="26" t="s">
        <v>232</v>
      </c>
    </row>
    <row r="96" spans="1:35" ht="15" customHeight="1" x14ac:dyDescent="0.15">
      <c r="B96" s="26" t="s">
        <v>233</v>
      </c>
    </row>
    <row r="97" spans="2:2" ht="15" customHeight="1" x14ac:dyDescent="0.15">
      <c r="B97" s="26" t="s">
        <v>234</v>
      </c>
    </row>
    <row r="98" spans="2:2" ht="15" customHeight="1" x14ac:dyDescent="0.15">
      <c r="B98" s="26" t="s">
        <v>235</v>
      </c>
    </row>
    <row r="99" spans="2:2" ht="15" customHeight="1" x14ac:dyDescent="0.15">
      <c r="B99" s="26" t="s">
        <v>236</v>
      </c>
    </row>
    <row r="100" spans="2:2" ht="15" customHeight="1" x14ac:dyDescent="0.15">
      <c r="B100" s="26" t="s">
        <v>237</v>
      </c>
    </row>
    <row r="101" spans="2:2" ht="15" customHeight="1" x14ac:dyDescent="0.15">
      <c r="B101" s="26" t="s">
        <v>238</v>
      </c>
    </row>
    <row r="102" spans="2:2" ht="15" customHeight="1" x14ac:dyDescent="0.15">
      <c r="B102" s="26" t="s">
        <v>239</v>
      </c>
    </row>
    <row r="103" spans="2:2" ht="15" customHeight="1" x14ac:dyDescent="0.15">
      <c r="B103" s="26" t="s">
        <v>240</v>
      </c>
    </row>
    <row r="104" spans="2:2" ht="15" customHeight="1" x14ac:dyDescent="0.15">
      <c r="B104" s="26" t="s">
        <v>241</v>
      </c>
    </row>
    <row r="105" spans="2:2" ht="15" customHeight="1" x14ac:dyDescent="0.15">
      <c r="B105" s="26" t="s">
        <v>242</v>
      </c>
    </row>
    <row r="106" spans="2:2" ht="15" customHeight="1" x14ac:dyDescent="0.15">
      <c r="B106" s="26" t="s">
        <v>243</v>
      </c>
    </row>
    <row r="107" spans="2:2" ht="15" customHeight="1" x14ac:dyDescent="0.15">
      <c r="B107" s="26" t="s">
        <v>244</v>
      </c>
    </row>
    <row r="108" spans="2:2" ht="15" customHeight="1" x14ac:dyDescent="0.15">
      <c r="B108" s="26" t="s">
        <v>245</v>
      </c>
    </row>
    <row r="109" spans="2:2" ht="15" customHeight="1" x14ac:dyDescent="0.15">
      <c r="B109" s="26" t="s">
        <v>246</v>
      </c>
    </row>
    <row r="110" spans="2:2" ht="15" customHeight="1" x14ac:dyDescent="0.15">
      <c r="B110" s="26" t="s">
        <v>247</v>
      </c>
    </row>
    <row r="111" spans="2:2" ht="15" customHeight="1" x14ac:dyDescent="0.15">
      <c r="B111" s="26" t="s">
        <v>257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Y17" sqref="Y17"/>
    </sheetView>
  </sheetViews>
  <sheetFormatPr baseColWidth="10" defaultColWidth="9" defaultRowHeight="15" customHeight="1" x14ac:dyDescent="0.15"/>
  <cols>
    <col min="1" max="1" width="19.33203125" style="13" hidden="1" customWidth="1"/>
    <col min="2" max="2" width="42.6640625" style="13" customWidth="1"/>
    <col min="3" max="16384" width="9" style="13"/>
  </cols>
  <sheetData>
    <row r="1" spans="1:35" ht="15" customHeight="1" thickBot="1" x14ac:dyDescent="0.2">
      <c r="B1" s="14" t="s">
        <v>248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15"/>
    <row r="3" spans="1:35" ht="15" customHeight="1" x14ac:dyDescent="0.1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15">
      <c r="C4" s="16" t="s">
        <v>124</v>
      </c>
      <c r="D4" s="16" t="s">
        <v>249</v>
      </c>
      <c r="E4" s="16"/>
      <c r="F4" s="16"/>
      <c r="G4" s="16" t="s">
        <v>250</v>
      </c>
    </row>
    <row r="5" spans="1:35" ht="15" customHeight="1" x14ac:dyDescent="0.15">
      <c r="C5" s="16" t="s">
        <v>125</v>
      </c>
      <c r="D5" s="16" t="s">
        <v>126</v>
      </c>
      <c r="E5" s="16"/>
      <c r="F5" s="16"/>
      <c r="G5" s="16"/>
    </row>
    <row r="6" spans="1:35" ht="15" customHeight="1" x14ac:dyDescent="0.15">
      <c r="C6" s="16" t="s">
        <v>127</v>
      </c>
      <c r="D6" s="16"/>
      <c r="E6" s="16" t="s">
        <v>128</v>
      </c>
      <c r="F6" s="16"/>
      <c r="G6" s="16"/>
    </row>
    <row r="10" spans="1:35" ht="15" customHeight="1" x14ac:dyDescent="0.2">
      <c r="A10" s="17" t="s">
        <v>129</v>
      </c>
      <c r="B10" s="18" t="s">
        <v>130</v>
      </c>
    </row>
    <row r="11" spans="1:35" ht="15" customHeight="1" x14ac:dyDescent="0.15">
      <c r="B11" s="14" t="s">
        <v>131</v>
      </c>
    </row>
    <row r="12" spans="1:35" ht="15" customHeight="1" x14ac:dyDescent="0.1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2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15"/>
    <row r="15" spans="1:35" ht="15" customHeight="1" x14ac:dyDescent="0.15">
      <c r="B15" s="20" t="s">
        <v>135</v>
      </c>
    </row>
    <row r="16" spans="1:35" ht="15" customHeight="1" x14ac:dyDescent="0.15">
      <c r="B16" s="20" t="s">
        <v>136</v>
      </c>
    </row>
    <row r="17" spans="1:35" ht="15" customHeight="1" x14ac:dyDescent="0.2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2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2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2">
      <c r="A20" s="17" t="s">
        <v>143</v>
      </c>
      <c r="B20" s="21" t="s">
        <v>144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2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2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2">
      <c r="A23" s="17" t="s">
        <v>149</v>
      </c>
      <c r="B23" s="21" t="s">
        <v>150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2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2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2">
      <c r="A26" s="17" t="s">
        <v>155</v>
      </c>
      <c r="B26" s="21" t="s">
        <v>156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157</v>
      </c>
    </row>
    <row r="27" spans="1:35" ht="15" customHeight="1" x14ac:dyDescent="0.15">
      <c r="A27" s="17" t="s">
        <v>158</v>
      </c>
      <c r="B27" s="20" t="s">
        <v>159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15">
      <c r="B28" s="20" t="s">
        <v>160</v>
      </c>
    </row>
    <row r="29" spans="1:35" ht="15" customHeight="1" x14ac:dyDescent="0.2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2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2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2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2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1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15">
      <c r="B36" s="20" t="s">
        <v>169</v>
      </c>
    </row>
    <row r="37" spans="1:35" ht="15" customHeight="1" x14ac:dyDescent="0.2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2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2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2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2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2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2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2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2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2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1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15">
      <c r="B48" s="20" t="s">
        <v>183</v>
      </c>
    </row>
    <row r="49" spans="1:35" ht="15" customHeight="1" x14ac:dyDescent="0.2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2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2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157</v>
      </c>
    </row>
    <row r="52" spans="1:35" ht="15" customHeight="1" x14ac:dyDescent="0.2">
      <c r="A52" s="17" t="s">
        <v>187</v>
      </c>
      <c r="B52" s="21" t="s">
        <v>144</v>
      </c>
      <c r="C52" s="22" t="s">
        <v>157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157</v>
      </c>
    </row>
    <row r="53" spans="1:35" ht="15" customHeight="1" x14ac:dyDescent="0.2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2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2">
      <c r="A55" s="17" t="s">
        <v>190</v>
      </c>
      <c r="B55" s="21" t="s">
        <v>150</v>
      </c>
      <c r="C55" s="22" t="s">
        <v>157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157</v>
      </c>
    </row>
    <row r="56" spans="1:35" ht="15" customHeight="1" x14ac:dyDescent="0.2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157</v>
      </c>
    </row>
    <row r="57" spans="1:35" ht="15" customHeight="1" x14ac:dyDescent="0.2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157</v>
      </c>
    </row>
    <row r="58" spans="1:35" ht="15" customHeight="1" x14ac:dyDescent="0.2">
      <c r="A58" s="17" t="s">
        <v>193</v>
      </c>
      <c r="B58" s="21" t="s">
        <v>181</v>
      </c>
      <c r="C58" s="22" t="s">
        <v>157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157</v>
      </c>
    </row>
    <row r="59" spans="1:35" ht="15" customHeight="1" x14ac:dyDescent="0.15">
      <c r="A59" s="17" t="s">
        <v>194</v>
      </c>
      <c r="B59" s="20" t="s">
        <v>159</v>
      </c>
      <c r="C59" s="24" t="s">
        <v>157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157</v>
      </c>
    </row>
    <row r="60" spans="1:35" ht="15" customHeight="1" x14ac:dyDescent="0.15">
      <c r="A60" s="17" t="s">
        <v>195</v>
      </c>
      <c r="B60" s="20" t="s">
        <v>196</v>
      </c>
      <c r="C60" s="24" t="s">
        <v>157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157</v>
      </c>
    </row>
    <row r="62" spans="1:35" ht="15" customHeight="1" x14ac:dyDescent="0.15">
      <c r="B62" s="20" t="s">
        <v>197</v>
      </c>
    </row>
    <row r="63" spans="1:35" ht="15" customHeight="1" x14ac:dyDescent="0.2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157</v>
      </c>
    </row>
    <row r="64" spans="1:35" ht="15" customHeight="1" x14ac:dyDescent="0.2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157</v>
      </c>
    </row>
    <row r="65" spans="1:35" ht="15" customHeight="1" x14ac:dyDescent="0.2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157</v>
      </c>
    </row>
    <row r="66" spans="1:35" ht="15" customHeight="1" x14ac:dyDescent="0.2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157</v>
      </c>
    </row>
    <row r="67" spans="1:35" ht="15" customHeight="1" x14ac:dyDescent="0.2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157</v>
      </c>
    </row>
    <row r="68" spans="1:35" ht="15" customHeight="1" x14ac:dyDescent="0.2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2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2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2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1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157</v>
      </c>
    </row>
    <row r="74" spans="1:35" ht="15" customHeight="1" x14ac:dyDescent="0.15">
      <c r="A74" s="17" t="s">
        <v>208</v>
      </c>
      <c r="B74" s="20" t="s">
        <v>209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15">
      <c r="B76" s="20" t="s">
        <v>210</v>
      </c>
    </row>
    <row r="77" spans="1:35" ht="15" customHeight="1" x14ac:dyDescent="0.2">
      <c r="A77" s="17" t="s">
        <v>211</v>
      </c>
      <c r="B77" s="21" t="s">
        <v>162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2">
      <c r="A78" s="17" t="s">
        <v>212</v>
      </c>
      <c r="B78" s="21" t="s">
        <v>213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2">
      <c r="A79" s="17" t="s">
        <v>214</v>
      </c>
      <c r="B79" s="21" t="s">
        <v>215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2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2">
      <c r="A81" s="17" t="s">
        <v>218</v>
      </c>
      <c r="B81" s="21" t="s">
        <v>154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2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15">
      <c r="A83" s="17" t="s">
        <v>221</v>
      </c>
      <c r="B83" s="20" t="s">
        <v>159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15">
      <c r="A85" s="17" t="s">
        <v>222</v>
      </c>
      <c r="B85" s="20" t="s">
        <v>223</v>
      </c>
      <c r="C85" s="24" t="s">
        <v>157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157</v>
      </c>
    </row>
    <row r="86" spans="1:35" ht="15" customHeight="1" thickBot="1" x14ac:dyDescent="0.2"/>
    <row r="87" spans="1:35" ht="15" customHeight="1" x14ac:dyDescent="0.1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15">
      <c r="B88" s="26" t="s">
        <v>225</v>
      </c>
    </row>
    <row r="89" spans="1:35" ht="15" customHeight="1" x14ac:dyDescent="0.15">
      <c r="B89" s="26" t="s">
        <v>226</v>
      </c>
    </row>
    <row r="90" spans="1:35" ht="15" customHeight="1" x14ac:dyDescent="0.15">
      <c r="B90" s="26" t="s">
        <v>227</v>
      </c>
    </row>
    <row r="91" spans="1:35" ht="15" customHeight="1" x14ac:dyDescent="0.15">
      <c r="B91" s="26" t="s">
        <v>228</v>
      </c>
    </row>
    <row r="92" spans="1:35" ht="15" customHeight="1" x14ac:dyDescent="0.15">
      <c r="B92" s="26" t="s">
        <v>229</v>
      </c>
    </row>
    <row r="93" spans="1:35" ht="15" customHeight="1" x14ac:dyDescent="0.15">
      <c r="B93" s="26" t="s">
        <v>230</v>
      </c>
    </row>
    <row r="94" spans="1:35" ht="15" customHeight="1" x14ac:dyDescent="0.15">
      <c r="B94" s="26" t="s">
        <v>231</v>
      </c>
    </row>
    <row r="95" spans="1:35" ht="15" customHeight="1" x14ac:dyDescent="0.15">
      <c r="B95" s="26" t="s">
        <v>232</v>
      </c>
    </row>
    <row r="96" spans="1:35" ht="15" customHeight="1" x14ac:dyDescent="0.15">
      <c r="B96" s="26" t="s">
        <v>233</v>
      </c>
    </row>
    <row r="97" spans="2:2" ht="15" customHeight="1" x14ac:dyDescent="0.15">
      <c r="B97" s="26" t="s">
        <v>234</v>
      </c>
    </row>
    <row r="98" spans="2:2" ht="15" customHeight="1" x14ac:dyDescent="0.15">
      <c r="B98" s="26" t="s">
        <v>235</v>
      </c>
    </row>
    <row r="99" spans="2:2" ht="15" customHeight="1" x14ac:dyDescent="0.15">
      <c r="B99" s="26" t="s">
        <v>236</v>
      </c>
    </row>
    <row r="100" spans="2:2" ht="15" customHeight="1" x14ac:dyDescent="0.15">
      <c r="B100" s="26" t="s">
        <v>237</v>
      </c>
    </row>
    <row r="101" spans="2:2" ht="15" customHeight="1" x14ac:dyDescent="0.15">
      <c r="B101" s="26" t="s">
        <v>238</v>
      </c>
    </row>
    <row r="102" spans="2:2" ht="15" customHeight="1" x14ac:dyDescent="0.15">
      <c r="B102" s="26" t="s">
        <v>239</v>
      </c>
    </row>
    <row r="103" spans="2:2" ht="15" customHeight="1" x14ac:dyDescent="0.15">
      <c r="B103" s="26" t="s">
        <v>240</v>
      </c>
    </row>
    <row r="104" spans="2:2" ht="15" customHeight="1" x14ac:dyDescent="0.15">
      <c r="B104" s="26" t="s">
        <v>241</v>
      </c>
    </row>
    <row r="105" spans="2:2" ht="15" customHeight="1" x14ac:dyDescent="0.15">
      <c r="B105" s="26" t="s">
        <v>242</v>
      </c>
    </row>
    <row r="106" spans="2:2" ht="15" customHeight="1" x14ac:dyDescent="0.15">
      <c r="B106" s="26" t="s">
        <v>243</v>
      </c>
    </row>
    <row r="107" spans="2:2" ht="15" customHeight="1" x14ac:dyDescent="0.15">
      <c r="B107" s="26" t="s">
        <v>244</v>
      </c>
    </row>
    <row r="108" spans="2:2" ht="15" customHeight="1" x14ac:dyDescent="0.15">
      <c r="B108" s="26" t="s">
        <v>245</v>
      </c>
    </row>
    <row r="109" spans="2:2" ht="15" customHeight="1" x14ac:dyDescent="0.15">
      <c r="B109" s="26" t="s">
        <v>246</v>
      </c>
    </row>
    <row r="110" spans="2:2" ht="15" customHeight="1" x14ac:dyDescent="0.15">
      <c r="B110" s="26" t="s">
        <v>247</v>
      </c>
    </row>
    <row r="111" spans="2:2" ht="15" customHeight="1" x14ac:dyDescent="0.15">
      <c r="B111" s="26" t="s">
        <v>251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8"/>
  <sheetViews>
    <sheetView tabSelected="1" topLeftCell="A9" workbookViewId="0">
      <selection activeCell="B21" sqref="B21"/>
    </sheetView>
  </sheetViews>
  <sheetFormatPr baseColWidth="10" defaultColWidth="8.83203125" defaultRowHeight="15" x14ac:dyDescent="0.2"/>
  <cols>
    <col min="1" max="1" width="25.33203125" style="27" customWidth="1"/>
    <col min="2" max="2" width="12.1640625" customWidth="1"/>
    <col min="3" max="3" width="12.33203125" customWidth="1"/>
  </cols>
  <sheetData>
    <row r="1" spans="1:34" ht="16" x14ac:dyDescent="0.2">
      <c r="A1" s="31" t="s">
        <v>304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2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258</v>
      </c>
    </row>
    <row r="3" spans="1:34" ht="16" x14ac:dyDescent="0.2">
      <c r="A3" s="27" t="s">
        <v>305</v>
      </c>
      <c r="B3">
        <f>'AEO reference'!D17</f>
        <v>223.796234</v>
      </c>
      <c r="C3">
        <f>'AEO reference'!E17</f>
        <v>221.061813</v>
      </c>
      <c r="D3">
        <f>'AEO reference'!F17</f>
        <v>207.50491299999999</v>
      </c>
      <c r="E3">
        <f>'AEO reference'!G17</f>
        <v>190.04248000000001</v>
      </c>
      <c r="F3">
        <f>'AEO reference'!H17</f>
        <v>172.30737300000001</v>
      </c>
      <c r="G3">
        <f>'AEO reference'!I17</f>
        <v>138.29920999999999</v>
      </c>
      <c r="H3">
        <f>'AEO reference'!J17</f>
        <v>135.373199</v>
      </c>
      <c r="I3">
        <f>'AEO reference'!K17</f>
        <v>134.09551999999999</v>
      </c>
      <c r="J3">
        <f>'AEO reference'!L17</f>
        <v>132.760513</v>
      </c>
      <c r="K3">
        <f>'AEO reference'!M17</f>
        <v>130.82551599999999</v>
      </c>
      <c r="L3">
        <f>'AEO reference'!N17</f>
        <v>130.190506</v>
      </c>
      <c r="M3">
        <f>'AEO reference'!O17</f>
        <v>129.95851099999999</v>
      </c>
      <c r="N3">
        <f>'AEO reference'!P17</f>
        <v>129.86621099999999</v>
      </c>
      <c r="O3">
        <f>'AEO reference'!Q17</f>
        <v>129.86621099999999</v>
      </c>
      <c r="P3">
        <f>'AEO reference'!R17</f>
        <v>128.70791600000001</v>
      </c>
      <c r="Q3">
        <f>'AEO reference'!S17</f>
        <v>127.831902</v>
      </c>
      <c r="R3">
        <f>'AEO reference'!T17</f>
        <v>127.149406</v>
      </c>
      <c r="S3">
        <f>'AEO reference'!U17</f>
        <v>126.61489899999999</v>
      </c>
      <c r="T3">
        <f>'AEO reference'!V17</f>
        <v>124.961411</v>
      </c>
      <c r="U3">
        <f>'AEO reference'!W17</f>
        <v>124.622406</v>
      </c>
      <c r="V3">
        <f>'AEO reference'!X17</f>
        <v>124.622406</v>
      </c>
      <c r="W3">
        <f>'AEO reference'!Y17</f>
        <v>124.28241</v>
      </c>
      <c r="X3">
        <f>'AEO reference'!Z17</f>
        <v>124.28241</v>
      </c>
      <c r="Y3">
        <f>'AEO reference'!AA17</f>
        <v>124.28241</v>
      </c>
      <c r="Z3">
        <f>'AEO reference'!AB17</f>
        <v>124.28241</v>
      </c>
      <c r="AA3">
        <f>'AEO reference'!AC17</f>
        <v>123.867401</v>
      </c>
      <c r="AB3">
        <f>'AEO reference'!AD17</f>
        <v>123.867401</v>
      </c>
      <c r="AC3">
        <f>'AEO reference'!AE17</f>
        <v>123.635406</v>
      </c>
      <c r="AD3">
        <f>'AEO reference'!AF17</f>
        <v>123.635406</v>
      </c>
      <c r="AE3">
        <f>'AEO reference'!AG17</f>
        <v>123.410408</v>
      </c>
      <c r="AF3">
        <f>'AEO reference'!AH17</f>
        <v>123.410408</v>
      </c>
      <c r="AH3">
        <f>SUM(B3:AF3)</f>
        <v>4329.414625999998</v>
      </c>
    </row>
    <row r="4" spans="1:34" ht="16" x14ac:dyDescent="0.2">
      <c r="A4" s="27" t="s">
        <v>306</v>
      </c>
      <c r="B4">
        <f>'AEO $35 carbon price'!D17</f>
        <v>223.796234</v>
      </c>
      <c r="C4">
        <f>'AEO $35 carbon price'!E17</f>
        <v>221.061813</v>
      </c>
      <c r="D4">
        <f>'AEO $35 carbon price'!F17</f>
        <v>201.93948399999999</v>
      </c>
      <c r="E4">
        <f>'AEO $35 carbon price'!G17</f>
        <v>171.54209900000001</v>
      </c>
      <c r="F4">
        <f>'AEO $35 carbon price'!H17</f>
        <v>132.03362999999999</v>
      </c>
      <c r="G4">
        <f>'AEO $35 carbon price'!I17</f>
        <v>37.654567999999998</v>
      </c>
      <c r="H4">
        <f>'AEO $35 carbon price'!J17</f>
        <v>33.713566</v>
      </c>
      <c r="I4">
        <f>'AEO $35 carbon price'!K17</f>
        <v>30.343861</v>
      </c>
      <c r="J4">
        <f>'AEO $35 carbon price'!L17</f>
        <v>25.215102999999999</v>
      </c>
      <c r="K4">
        <f>'AEO $35 carbon price'!M17</f>
        <v>21.363800000000001</v>
      </c>
      <c r="L4">
        <f>'AEO $35 carbon price'!N17</f>
        <v>19.865801000000001</v>
      </c>
      <c r="M4">
        <f>'AEO $35 carbon price'!O17</f>
        <v>19.633800999999998</v>
      </c>
      <c r="N4">
        <f>'AEO $35 carbon price'!P17</f>
        <v>19.633800999999998</v>
      </c>
      <c r="O4">
        <f>'AEO $35 carbon price'!Q17</f>
        <v>18.843402999999999</v>
      </c>
      <c r="P4">
        <f>'AEO $35 carbon price'!R17</f>
        <v>16.092601999999999</v>
      </c>
      <c r="Q4">
        <f>'AEO $35 carbon price'!S17</f>
        <v>15.2166</v>
      </c>
      <c r="R4">
        <f>'AEO $35 carbon price'!T17</f>
        <v>15.2166</v>
      </c>
      <c r="S4">
        <f>'AEO $35 carbon price'!U17</f>
        <v>14.877602</v>
      </c>
      <c r="T4">
        <f>'AEO $35 carbon price'!V17</f>
        <v>13.1416</v>
      </c>
      <c r="U4">
        <f>'AEO $35 carbon price'!W17</f>
        <v>12.357601000000001</v>
      </c>
      <c r="V4">
        <f>'AEO $35 carbon price'!X17</f>
        <v>12.357601000000001</v>
      </c>
      <c r="W4">
        <f>'AEO $35 carbon price'!Y17</f>
        <v>10.8711</v>
      </c>
      <c r="X4">
        <f>'AEO $35 carbon price'!Z17</f>
        <v>10.8711</v>
      </c>
      <c r="Y4">
        <f>'AEO $35 carbon price'!AA17</f>
        <v>10.8711</v>
      </c>
      <c r="Z4">
        <f>'AEO $35 carbon price'!AB17</f>
        <v>10.8711</v>
      </c>
      <c r="AA4">
        <f>'AEO $35 carbon price'!AC17</f>
        <v>10.8711</v>
      </c>
      <c r="AB4">
        <f>'AEO $35 carbon price'!AD17</f>
        <v>10.8711</v>
      </c>
      <c r="AC4">
        <f>'AEO $35 carbon price'!AE17</f>
        <v>10.8711</v>
      </c>
      <c r="AD4">
        <f>'AEO $35 carbon price'!AF17</f>
        <v>10.8711</v>
      </c>
      <c r="AE4">
        <f>'AEO $35 carbon price'!AG17</f>
        <v>10.8711</v>
      </c>
      <c r="AF4">
        <f>'AEO $35 carbon price'!AH17</f>
        <v>10.8711</v>
      </c>
      <c r="AH4">
        <f t="shared" ref="AH4" si="0">SUM(B4:AF4)</f>
        <v>1384.6121700000003</v>
      </c>
    </row>
    <row r="6" spans="1:34" ht="32" x14ac:dyDescent="0.2">
      <c r="A6" s="27" t="s">
        <v>260</v>
      </c>
      <c r="B6">
        <f t="shared" ref="B6:AF6" si="1">-(B4-B$3)</f>
        <v>0</v>
      </c>
      <c r="C6">
        <f t="shared" si="1"/>
        <v>0</v>
      </c>
      <c r="D6">
        <f t="shared" si="1"/>
        <v>5.5654289999999946</v>
      </c>
      <c r="E6">
        <f t="shared" si="1"/>
        <v>18.500381000000004</v>
      </c>
      <c r="F6">
        <f t="shared" si="1"/>
        <v>40.273743000000024</v>
      </c>
      <c r="G6">
        <f t="shared" si="1"/>
        <v>100.64464199999999</v>
      </c>
      <c r="H6">
        <f t="shared" si="1"/>
        <v>101.659633</v>
      </c>
      <c r="I6">
        <f t="shared" si="1"/>
        <v>103.75165899999999</v>
      </c>
      <c r="J6">
        <f t="shared" si="1"/>
        <v>107.54541</v>
      </c>
      <c r="K6">
        <f t="shared" si="1"/>
        <v>109.461716</v>
      </c>
      <c r="L6">
        <f t="shared" si="1"/>
        <v>110.32470499999999</v>
      </c>
      <c r="M6">
        <f t="shared" si="1"/>
        <v>110.32470999999998</v>
      </c>
      <c r="N6">
        <f t="shared" si="1"/>
        <v>110.23240999999999</v>
      </c>
      <c r="O6">
        <f t="shared" si="1"/>
        <v>111.022808</v>
      </c>
      <c r="P6">
        <f t="shared" si="1"/>
        <v>112.61531400000001</v>
      </c>
      <c r="Q6">
        <f t="shared" si="1"/>
        <v>112.615302</v>
      </c>
      <c r="R6">
        <f t="shared" si="1"/>
        <v>111.932806</v>
      </c>
      <c r="S6">
        <f t="shared" si="1"/>
        <v>111.737297</v>
      </c>
      <c r="T6">
        <f t="shared" si="1"/>
        <v>111.819811</v>
      </c>
      <c r="U6">
        <f t="shared" si="1"/>
        <v>112.264805</v>
      </c>
      <c r="V6">
        <f t="shared" si="1"/>
        <v>112.264805</v>
      </c>
      <c r="W6">
        <f t="shared" si="1"/>
        <v>113.41131</v>
      </c>
      <c r="X6">
        <f t="shared" si="1"/>
        <v>113.41131</v>
      </c>
      <c r="Y6">
        <f t="shared" si="1"/>
        <v>113.41131</v>
      </c>
      <c r="Z6">
        <f t="shared" si="1"/>
        <v>113.41131</v>
      </c>
      <c r="AA6">
        <f t="shared" si="1"/>
        <v>112.996301</v>
      </c>
      <c r="AB6">
        <f t="shared" si="1"/>
        <v>112.996301</v>
      </c>
      <c r="AC6">
        <f t="shared" si="1"/>
        <v>112.764306</v>
      </c>
      <c r="AD6">
        <f t="shared" si="1"/>
        <v>112.764306</v>
      </c>
      <c r="AE6">
        <f t="shared" si="1"/>
        <v>112.53930800000001</v>
      </c>
      <c r="AF6">
        <f t="shared" si="1"/>
        <v>112.53930800000001</v>
      </c>
    </row>
    <row r="8" spans="1:34" ht="16" x14ac:dyDescent="0.2">
      <c r="A8" s="31" t="s">
        <v>282</v>
      </c>
      <c r="B8" s="11"/>
      <c r="C8" s="11"/>
    </row>
    <row r="9" spans="1:34" ht="64" x14ac:dyDescent="0.2">
      <c r="B9" s="27" t="s">
        <v>307</v>
      </c>
      <c r="C9" s="27"/>
    </row>
    <row r="10" spans="1:34" ht="16" x14ac:dyDescent="0.2">
      <c r="A10" s="27" t="s">
        <v>261</v>
      </c>
      <c r="B10">
        <v>2024</v>
      </c>
      <c r="C10" s="4"/>
    </row>
    <row r="12" spans="1:34" x14ac:dyDescent="0.2">
      <c r="A12" s="32" t="s">
        <v>285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4" x14ac:dyDescent="0.2">
      <c r="B13">
        <v>2021</v>
      </c>
      <c r="C13">
        <v>2022</v>
      </c>
      <c r="D13">
        <v>2023</v>
      </c>
      <c r="E13">
        <v>2024</v>
      </c>
      <c r="F13">
        <v>2025</v>
      </c>
      <c r="G13">
        <v>2026</v>
      </c>
      <c r="H13">
        <v>2027</v>
      </c>
      <c r="I13">
        <v>2028</v>
      </c>
      <c r="J13">
        <v>2029</v>
      </c>
      <c r="K13">
        <v>2030</v>
      </c>
      <c r="L13">
        <v>2031</v>
      </c>
      <c r="M13">
        <v>2032</v>
      </c>
      <c r="N13">
        <v>2033</v>
      </c>
      <c r="O13">
        <v>2034</v>
      </c>
      <c r="P13">
        <v>2035</v>
      </c>
      <c r="Q13">
        <v>2036</v>
      </c>
      <c r="R13">
        <v>2037</v>
      </c>
      <c r="S13">
        <v>2038</v>
      </c>
      <c r="T13">
        <v>2039</v>
      </c>
      <c r="U13">
        <v>2040</v>
      </c>
      <c r="V13">
        <v>2041</v>
      </c>
      <c r="W13">
        <v>2042</v>
      </c>
      <c r="X13">
        <v>2043</v>
      </c>
      <c r="Y13">
        <v>2044</v>
      </c>
      <c r="Z13">
        <v>2045</v>
      </c>
      <c r="AA13">
        <v>2046</v>
      </c>
      <c r="AB13">
        <v>2047</v>
      </c>
      <c r="AC13">
        <v>2048</v>
      </c>
      <c r="AD13">
        <v>2049</v>
      </c>
      <c r="AE13">
        <v>2050</v>
      </c>
    </row>
    <row r="14" spans="1:34" ht="16" x14ac:dyDescent="0.2">
      <c r="A14" s="27" t="s">
        <v>280</v>
      </c>
      <c r="B14">
        <v>35</v>
      </c>
      <c r="C14">
        <f>B14*1.05</f>
        <v>36.75</v>
      </c>
      <c r="D14">
        <f t="shared" ref="D14:AE14" si="2">C14*1.05</f>
        <v>38.587499999999999</v>
      </c>
      <c r="E14">
        <f t="shared" si="2"/>
        <v>40.516874999999999</v>
      </c>
      <c r="F14">
        <f t="shared" si="2"/>
        <v>42.542718749999999</v>
      </c>
      <c r="G14">
        <f t="shared" si="2"/>
        <v>44.669854687499999</v>
      </c>
      <c r="H14">
        <f t="shared" si="2"/>
        <v>46.903347421875004</v>
      </c>
      <c r="I14">
        <f t="shared" si="2"/>
        <v>49.248514792968756</v>
      </c>
      <c r="J14">
        <f t="shared" si="2"/>
        <v>51.710940532617194</v>
      </c>
      <c r="K14">
        <f t="shared" si="2"/>
        <v>54.296487559248057</v>
      </c>
      <c r="L14">
        <f t="shared" si="2"/>
        <v>57.011311937210465</v>
      </c>
      <c r="M14">
        <f t="shared" si="2"/>
        <v>59.861877534070992</v>
      </c>
      <c r="N14">
        <f t="shared" si="2"/>
        <v>62.854971410774546</v>
      </c>
      <c r="O14">
        <f t="shared" si="2"/>
        <v>65.997719981313281</v>
      </c>
      <c r="P14">
        <f t="shared" si="2"/>
        <v>69.297605980378947</v>
      </c>
      <c r="Q14">
        <f t="shared" si="2"/>
        <v>72.762486279397891</v>
      </c>
      <c r="R14">
        <f t="shared" si="2"/>
        <v>76.400610593367787</v>
      </c>
      <c r="S14">
        <f t="shared" si="2"/>
        <v>80.220641123036174</v>
      </c>
      <c r="T14">
        <f t="shared" si="2"/>
        <v>84.231673179187993</v>
      </c>
      <c r="U14">
        <f t="shared" si="2"/>
        <v>88.443256838147391</v>
      </c>
      <c r="V14">
        <f t="shared" si="2"/>
        <v>92.865419680054771</v>
      </c>
      <c r="W14">
        <f t="shared" si="2"/>
        <v>97.508690664057511</v>
      </c>
      <c r="X14">
        <f t="shared" si="2"/>
        <v>102.38412519726039</v>
      </c>
      <c r="Y14">
        <f t="shared" si="2"/>
        <v>107.50333145712341</v>
      </c>
      <c r="Z14">
        <f t="shared" si="2"/>
        <v>112.87849802997958</v>
      </c>
      <c r="AA14">
        <f t="shared" si="2"/>
        <v>118.52242293147857</v>
      </c>
      <c r="AB14">
        <f t="shared" si="2"/>
        <v>124.44854407805251</v>
      </c>
      <c r="AC14">
        <f t="shared" si="2"/>
        <v>130.67097128195513</v>
      </c>
      <c r="AD14">
        <f t="shared" si="2"/>
        <v>137.2045198460529</v>
      </c>
      <c r="AE14">
        <f t="shared" si="2"/>
        <v>144.06474583835555</v>
      </c>
    </row>
    <row r="15" spans="1:34" ht="16" x14ac:dyDescent="0.2">
      <c r="A15" s="27" t="s">
        <v>281</v>
      </c>
      <c r="B15">
        <f>B14/$AE14</f>
        <v>0.24294632108865083</v>
      </c>
      <c r="C15">
        <f t="shared" ref="C15:AE15" si="3">C14/$AE14</f>
        <v>0.25509363714308336</v>
      </c>
      <c r="D15">
        <f t="shared" si="3"/>
        <v>0.26784831900023753</v>
      </c>
      <c r="E15">
        <f t="shared" si="3"/>
        <v>0.28124073495024943</v>
      </c>
      <c r="F15">
        <f t="shared" si="3"/>
        <v>0.29530277169776187</v>
      </c>
      <c r="G15">
        <f t="shared" si="3"/>
        <v>0.31006791028264996</v>
      </c>
      <c r="H15">
        <f t="shared" si="3"/>
        <v>0.32557130579678251</v>
      </c>
      <c r="I15">
        <f t="shared" si="3"/>
        <v>0.34184987108662163</v>
      </c>
      <c r="J15">
        <f t="shared" si="3"/>
        <v>0.35894236464095275</v>
      </c>
      <c r="K15">
        <f t="shared" si="3"/>
        <v>0.37688948287300039</v>
      </c>
      <c r="L15">
        <f t="shared" si="3"/>
        <v>0.39573395701665043</v>
      </c>
      <c r="M15">
        <f t="shared" si="3"/>
        <v>0.41552065486748296</v>
      </c>
      <c r="N15">
        <f t="shared" si="3"/>
        <v>0.43629668761085716</v>
      </c>
      <c r="O15">
        <f t="shared" si="3"/>
        <v>0.45811152199140009</v>
      </c>
      <c r="P15">
        <f t="shared" si="3"/>
        <v>0.4810170980909701</v>
      </c>
      <c r="Q15">
        <f t="shared" si="3"/>
        <v>0.50506795299551854</v>
      </c>
      <c r="R15">
        <f t="shared" si="3"/>
        <v>0.53032135064529451</v>
      </c>
      <c r="S15">
        <f t="shared" si="3"/>
        <v>0.55683741817755927</v>
      </c>
      <c r="T15">
        <f t="shared" si="3"/>
        <v>0.58467928908643729</v>
      </c>
      <c r="U15">
        <f t="shared" si="3"/>
        <v>0.6139132535407591</v>
      </c>
      <c r="V15">
        <f t="shared" si="3"/>
        <v>0.64460891621779715</v>
      </c>
      <c r="W15">
        <f t="shared" si="3"/>
        <v>0.676839362028687</v>
      </c>
      <c r="X15">
        <f t="shared" si="3"/>
        <v>0.71068133013012136</v>
      </c>
      <c r="Y15">
        <f t="shared" si="3"/>
        <v>0.74621539663662739</v>
      </c>
      <c r="Z15">
        <f t="shared" si="3"/>
        <v>0.78352616646845885</v>
      </c>
      <c r="AA15">
        <f t="shared" si="3"/>
        <v>0.82270247479188185</v>
      </c>
      <c r="AB15">
        <f t="shared" si="3"/>
        <v>0.86383759853147601</v>
      </c>
      <c r="AC15">
        <f t="shared" si="3"/>
        <v>0.90702947845804982</v>
      </c>
      <c r="AD15">
        <f t="shared" si="3"/>
        <v>0.95238095238095233</v>
      </c>
      <c r="AE15">
        <f t="shared" si="3"/>
        <v>1</v>
      </c>
    </row>
    <row r="17" spans="1:2" ht="16" x14ac:dyDescent="0.2">
      <c r="A17" s="33" t="s">
        <v>279</v>
      </c>
      <c r="B17" s="34">
        <v>4000</v>
      </c>
    </row>
    <row r="19" spans="1:2" x14ac:dyDescent="0.2">
      <c r="A19"/>
    </row>
    <row r="20" spans="1:2" x14ac:dyDescent="0.2">
      <c r="A20" s="11" t="s">
        <v>312</v>
      </c>
      <c r="B20" s="12"/>
    </row>
    <row r="21" spans="1:2" x14ac:dyDescent="0.2">
      <c r="A21" t="s">
        <v>314</v>
      </c>
      <c r="B21">
        <v>740.4</v>
      </c>
    </row>
    <row r="22" spans="1:2" ht="32" x14ac:dyDescent="0.2">
      <c r="A22" s="27" t="s">
        <v>315</v>
      </c>
      <c r="B22">
        <v>233797.7999999999</v>
      </c>
    </row>
    <row r="23" spans="1:2" x14ac:dyDescent="0.2">
      <c r="A23" s="1" t="s">
        <v>313</v>
      </c>
      <c r="B23" s="1">
        <f>B21/B22</f>
        <v>3.1668390378352591E-3</v>
      </c>
    </row>
    <row r="24" spans="1:2" x14ac:dyDescent="0.2">
      <c r="A24"/>
    </row>
    <row r="25" spans="1:2" x14ac:dyDescent="0.2">
      <c r="A25"/>
    </row>
    <row r="26" spans="1:2" x14ac:dyDescent="0.2">
      <c r="A26"/>
    </row>
    <row r="27" spans="1:2" x14ac:dyDescent="0.2">
      <c r="A27"/>
    </row>
    <row r="28" spans="1:2" x14ac:dyDescent="0.2">
      <c r="A28"/>
    </row>
    <row r="29" spans="1:2" x14ac:dyDescent="0.2">
      <c r="A29"/>
    </row>
    <row r="30" spans="1:2" x14ac:dyDescent="0.2">
      <c r="A30"/>
    </row>
    <row r="31" spans="1:2" x14ac:dyDescent="0.2">
      <c r="A31"/>
    </row>
    <row r="32" spans="1:2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zoomScale="110" zoomScaleNormal="110" workbookViewId="0">
      <selection activeCell="O19" sqref="O19"/>
    </sheetView>
  </sheetViews>
  <sheetFormatPr baseColWidth="10" defaultColWidth="8.83203125" defaultRowHeight="15" x14ac:dyDescent="0.2"/>
  <cols>
    <col min="1" max="1" width="68.6640625" customWidth="1"/>
    <col min="2" max="2" width="39.6640625" customWidth="1"/>
    <col min="3" max="3" width="31" customWidth="1"/>
    <col min="4" max="4" width="27.83203125" bestFit="1" customWidth="1"/>
    <col min="5" max="5" width="25.6640625" bestFit="1" customWidth="1"/>
    <col min="6" max="36" width="11.6640625" bestFit="1" customWidth="1"/>
  </cols>
  <sheetData>
    <row r="1" spans="1:36" x14ac:dyDescent="0.2">
      <c r="A1" s="11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2">
      <c r="A2" s="1" t="s">
        <v>56</v>
      </c>
      <c r="D2" s="44" t="s">
        <v>291</v>
      </c>
      <c r="E2" s="44"/>
      <c r="F2" s="44"/>
      <c r="G2" s="44" t="s">
        <v>292</v>
      </c>
      <c r="H2" s="44"/>
      <c r="I2" s="44"/>
      <c r="M2" t="s">
        <v>303</v>
      </c>
    </row>
    <row r="3" spans="1:36" ht="48" x14ac:dyDescent="0.2">
      <c r="A3" s="35" t="s">
        <v>41</v>
      </c>
      <c r="B3" s="35" t="s">
        <v>269</v>
      </c>
      <c r="C3" s="35" t="s">
        <v>42</v>
      </c>
      <c r="D3" s="36" t="s">
        <v>286</v>
      </c>
      <c r="E3" s="36" t="s">
        <v>262</v>
      </c>
      <c r="F3" s="36" t="s">
        <v>287</v>
      </c>
      <c r="G3" s="36" t="s">
        <v>286</v>
      </c>
      <c r="H3" s="36" t="s">
        <v>262</v>
      </c>
      <c r="I3" s="36" t="s">
        <v>287</v>
      </c>
      <c r="J3" s="37" t="s">
        <v>263</v>
      </c>
      <c r="K3" s="35" t="s">
        <v>268</v>
      </c>
      <c r="M3" t="s">
        <v>298</v>
      </c>
      <c r="N3" t="s">
        <v>299</v>
      </c>
      <c r="P3" t="s">
        <v>300</v>
      </c>
      <c r="Q3" t="s">
        <v>301</v>
      </c>
      <c r="S3" s="1" t="s">
        <v>302</v>
      </c>
    </row>
    <row r="4" spans="1:36" x14ac:dyDescent="0.2">
      <c r="A4" t="s">
        <v>65</v>
      </c>
      <c r="B4" t="s">
        <v>270</v>
      </c>
      <c r="C4" t="s">
        <v>43</v>
      </c>
      <c r="D4" s="5">
        <f>G4*P8/P4</f>
        <v>3146.4049793896643</v>
      </c>
      <c r="E4" s="5">
        <f t="shared" ref="E4:F4" si="0">H4*Q8/Q4</f>
        <v>14.687142857142856</v>
      </c>
      <c r="F4" s="5">
        <f t="shared" si="0"/>
        <v>560.88</v>
      </c>
      <c r="G4">
        <v>2917</v>
      </c>
      <c r="H4" s="7">
        <v>4.47</v>
      </c>
      <c r="I4" s="7">
        <v>31.16</v>
      </c>
      <c r="J4" s="38">
        <v>2013</v>
      </c>
      <c r="K4" s="39" t="s">
        <v>266</v>
      </c>
      <c r="M4" t="s">
        <v>293</v>
      </c>
      <c r="N4">
        <v>236.26499999999999</v>
      </c>
      <c r="O4">
        <v>237.76900000000001</v>
      </c>
      <c r="P4">
        <v>237.017</v>
      </c>
      <c r="Q4">
        <v>0.7</v>
      </c>
      <c r="R4">
        <v>0.1</v>
      </c>
      <c r="S4" s="42">
        <f t="shared" ref="S4:S8" si="1">$D$50/P4</f>
        <v>44089.664454448415</v>
      </c>
    </row>
    <row r="5" spans="1:36" x14ac:dyDescent="0.2">
      <c r="A5" t="s">
        <v>65</v>
      </c>
      <c r="B5" t="s">
        <v>271</v>
      </c>
      <c r="C5" t="s">
        <v>264</v>
      </c>
      <c r="D5">
        <f t="shared" ref="D5:D18" si="2">G5</f>
        <v>4652</v>
      </c>
      <c r="E5">
        <f t="shared" ref="E5:E18" si="3">H5</f>
        <v>7.05</v>
      </c>
      <c r="F5">
        <f t="shared" ref="F5:F18" si="4">I5</f>
        <v>54.07</v>
      </c>
      <c r="G5" s="40">
        <v>4652</v>
      </c>
      <c r="H5" s="41">
        <v>7.05</v>
      </c>
      <c r="I5" s="41">
        <v>54.07</v>
      </c>
      <c r="J5" s="38">
        <v>2019</v>
      </c>
      <c r="K5" s="40" t="s">
        <v>288</v>
      </c>
      <c r="M5" t="s">
        <v>294</v>
      </c>
      <c r="N5">
        <v>238.77799999999999</v>
      </c>
      <c r="O5">
        <v>241.23699999999999</v>
      </c>
      <c r="P5">
        <v>240.00700000000001</v>
      </c>
      <c r="Q5">
        <v>2.1</v>
      </c>
      <c r="R5">
        <v>1.3</v>
      </c>
      <c r="S5" s="42">
        <f t="shared" si="1"/>
        <v>43540.396738428462</v>
      </c>
    </row>
    <row r="6" spans="1:36" x14ac:dyDescent="0.2">
      <c r="A6" t="s">
        <v>23</v>
      </c>
      <c r="B6" t="s">
        <v>270</v>
      </c>
      <c r="C6" t="s">
        <v>44</v>
      </c>
      <c r="D6" s="5">
        <f>G6*$P$8/$P$7</f>
        <v>1017.1016459119022</v>
      </c>
      <c r="E6" s="5">
        <f t="shared" ref="E6:F6" si="5">H6*$P$8/$P$7</f>
        <v>3.6754123540960628</v>
      </c>
      <c r="F6" s="5">
        <f t="shared" si="5"/>
        <v>11.535296945126978</v>
      </c>
      <c r="G6">
        <v>999</v>
      </c>
      <c r="H6" s="7">
        <v>3.61</v>
      </c>
      <c r="I6" s="7">
        <v>11.33</v>
      </c>
      <c r="J6" s="38">
        <v>2018</v>
      </c>
      <c r="K6" s="39" t="s">
        <v>267</v>
      </c>
      <c r="M6" t="s">
        <v>295</v>
      </c>
      <c r="N6">
        <v>244.07599999999999</v>
      </c>
      <c r="O6">
        <v>246.16300000000001</v>
      </c>
      <c r="P6">
        <v>245.12</v>
      </c>
      <c r="Q6">
        <v>2.1</v>
      </c>
      <c r="R6">
        <v>2.1</v>
      </c>
      <c r="S6" s="42">
        <f t="shared" si="1"/>
        <v>42632.18015665796</v>
      </c>
    </row>
    <row r="7" spans="1:36" x14ac:dyDescent="0.2">
      <c r="A7" t="s">
        <v>23</v>
      </c>
      <c r="B7" t="s">
        <v>271</v>
      </c>
      <c r="C7" t="s">
        <v>289</v>
      </c>
      <c r="D7">
        <f t="shared" si="2"/>
        <v>1079</v>
      </c>
      <c r="E7">
        <f t="shared" si="3"/>
        <v>2.54</v>
      </c>
      <c r="F7">
        <f t="shared" si="4"/>
        <v>14.04</v>
      </c>
      <c r="G7" s="40">
        <v>1079</v>
      </c>
      <c r="H7" s="41">
        <v>2.54</v>
      </c>
      <c r="I7" s="41">
        <v>14.04</v>
      </c>
      <c r="J7" s="38">
        <v>2019</v>
      </c>
      <c r="K7" s="40" t="s">
        <v>288</v>
      </c>
      <c r="M7" t="s">
        <v>296</v>
      </c>
      <c r="N7">
        <v>250.089</v>
      </c>
      <c r="O7">
        <v>252.125</v>
      </c>
      <c r="P7">
        <v>251.107</v>
      </c>
      <c r="Q7">
        <v>1.9</v>
      </c>
      <c r="R7">
        <v>2.4</v>
      </c>
      <c r="S7" s="42">
        <f t="shared" si="1"/>
        <v>41615.725567188492</v>
      </c>
    </row>
    <row r="8" spans="1:36" x14ac:dyDescent="0.2">
      <c r="A8" t="s">
        <v>32</v>
      </c>
      <c r="B8" t="s">
        <v>270</v>
      </c>
      <c r="C8" t="s">
        <v>45</v>
      </c>
      <c r="D8" s="5">
        <f>G8*$P$8/$P$7</f>
        <v>1146.4028561529547</v>
      </c>
      <c r="E8" s="5">
        <f t="shared" ref="E8:F8" si="6">H8*$P$8/$P$7</f>
        <v>3.6754123540960628</v>
      </c>
      <c r="F8" s="5">
        <f t="shared" si="6"/>
        <v>18.356699375166762</v>
      </c>
      <c r="G8">
        <v>1126</v>
      </c>
      <c r="H8" s="7">
        <v>3.61</v>
      </c>
      <c r="I8" s="7">
        <v>18.03</v>
      </c>
      <c r="J8" s="38">
        <v>2018</v>
      </c>
      <c r="K8" s="39" t="s">
        <v>267</v>
      </c>
      <c r="M8" t="s">
        <v>297</v>
      </c>
      <c r="N8">
        <v>254.41200000000001</v>
      </c>
      <c r="O8">
        <v>256.90300000000002</v>
      </c>
      <c r="P8">
        <v>255.65700000000001</v>
      </c>
      <c r="Q8">
        <v>2.2999999999999998</v>
      </c>
      <c r="R8">
        <v>1.8</v>
      </c>
      <c r="S8" s="42">
        <f t="shared" si="1"/>
        <v>40875.078718752076</v>
      </c>
    </row>
    <row r="9" spans="1:36" x14ac:dyDescent="0.2">
      <c r="A9" t="s">
        <v>32</v>
      </c>
      <c r="B9" t="s">
        <v>271</v>
      </c>
      <c r="C9" t="s">
        <v>290</v>
      </c>
      <c r="D9">
        <f t="shared" si="2"/>
        <v>710</v>
      </c>
      <c r="E9">
        <f t="shared" si="3"/>
        <v>4.4800000000000004</v>
      </c>
      <c r="F9">
        <f t="shared" si="4"/>
        <v>6.97</v>
      </c>
      <c r="G9" s="40">
        <v>710</v>
      </c>
      <c r="H9" s="41">
        <v>4.4800000000000004</v>
      </c>
      <c r="I9" s="41">
        <v>6.97</v>
      </c>
      <c r="J9" s="38">
        <v>2019</v>
      </c>
      <c r="K9" s="40" t="s">
        <v>288</v>
      </c>
    </row>
    <row r="10" spans="1:36" x14ac:dyDescent="0.2">
      <c r="A10" t="s">
        <v>24</v>
      </c>
      <c r="B10" t="s">
        <v>272</v>
      </c>
      <c r="C10" t="s">
        <v>46</v>
      </c>
      <c r="D10">
        <f t="shared" si="2"/>
        <v>6317</v>
      </c>
      <c r="E10">
        <f t="shared" si="3"/>
        <v>2.36</v>
      </c>
      <c r="F10">
        <f t="shared" si="4"/>
        <v>121.13</v>
      </c>
      <c r="G10" s="40">
        <v>6317</v>
      </c>
      <c r="H10" s="41">
        <v>2.36</v>
      </c>
      <c r="I10" s="41">
        <v>121.13</v>
      </c>
      <c r="J10" s="38">
        <v>2019</v>
      </c>
      <c r="K10" s="40" t="s">
        <v>288</v>
      </c>
    </row>
    <row r="11" spans="1:36" x14ac:dyDescent="0.2">
      <c r="A11" t="s">
        <v>29</v>
      </c>
      <c r="B11" t="s">
        <v>272</v>
      </c>
      <c r="C11" t="s">
        <v>47</v>
      </c>
      <c r="D11">
        <f t="shared" si="2"/>
        <v>4104</v>
      </c>
      <c r="E11">
        <f t="shared" si="3"/>
        <v>4.8099999999999996</v>
      </c>
      <c r="F11">
        <f t="shared" si="4"/>
        <v>125.19</v>
      </c>
      <c r="G11" s="40">
        <v>4104</v>
      </c>
      <c r="H11" s="41">
        <v>4.8099999999999996</v>
      </c>
      <c r="I11" s="41">
        <v>125.19</v>
      </c>
      <c r="J11" s="38">
        <v>2019</v>
      </c>
      <c r="K11" s="40" t="s">
        <v>288</v>
      </c>
    </row>
    <row r="12" spans="1:36" x14ac:dyDescent="0.2">
      <c r="A12" t="s">
        <v>30</v>
      </c>
      <c r="B12" t="s">
        <v>272</v>
      </c>
      <c r="C12" t="s">
        <v>48</v>
      </c>
      <c r="D12">
        <f t="shared" si="2"/>
        <v>2680</v>
      </c>
      <c r="E12">
        <f t="shared" si="3"/>
        <v>1.1599999999999999</v>
      </c>
      <c r="F12">
        <f t="shared" si="4"/>
        <v>113.29</v>
      </c>
      <c r="G12" s="40">
        <v>2680</v>
      </c>
      <c r="H12" s="41">
        <v>1.1599999999999999</v>
      </c>
      <c r="I12" s="41">
        <v>113.29</v>
      </c>
      <c r="J12" s="38">
        <v>2019</v>
      </c>
      <c r="K12" s="40" t="s">
        <v>288</v>
      </c>
    </row>
    <row r="13" spans="1:36" x14ac:dyDescent="0.2">
      <c r="A13" t="s">
        <v>25</v>
      </c>
      <c r="B13" t="s">
        <v>272</v>
      </c>
      <c r="C13" t="s">
        <v>49</v>
      </c>
      <c r="D13">
        <f t="shared" si="2"/>
        <v>2752</v>
      </c>
      <c r="E13">
        <f t="shared" si="3"/>
        <v>1.39</v>
      </c>
      <c r="F13">
        <f t="shared" si="4"/>
        <v>41.63</v>
      </c>
      <c r="G13" s="40">
        <v>2752</v>
      </c>
      <c r="H13" s="41">
        <v>1.39</v>
      </c>
      <c r="I13" s="41">
        <v>41.63</v>
      </c>
      <c r="J13" s="38">
        <v>2019</v>
      </c>
      <c r="K13" s="40" t="s">
        <v>288</v>
      </c>
    </row>
    <row r="14" spans="1:36" x14ac:dyDescent="0.2">
      <c r="A14" t="s">
        <v>63</v>
      </c>
      <c r="B14" t="s">
        <v>272</v>
      </c>
      <c r="C14" t="s">
        <v>50</v>
      </c>
      <c r="D14" s="8">
        <f t="shared" si="2"/>
        <v>1319</v>
      </c>
      <c r="E14">
        <f t="shared" si="3"/>
        <v>0</v>
      </c>
      <c r="F14">
        <f t="shared" si="4"/>
        <v>26.22</v>
      </c>
      <c r="G14" s="8">
        <v>1319</v>
      </c>
      <c r="H14" s="7">
        <v>0</v>
      </c>
      <c r="I14" s="7">
        <v>26.22</v>
      </c>
      <c r="J14" s="38">
        <v>2019</v>
      </c>
      <c r="K14" s="40" t="s">
        <v>288</v>
      </c>
    </row>
    <row r="15" spans="1:36" x14ac:dyDescent="0.2">
      <c r="A15" t="s">
        <v>64</v>
      </c>
      <c r="B15" t="s">
        <v>272</v>
      </c>
      <c r="C15" t="s">
        <v>51</v>
      </c>
      <c r="D15" s="8">
        <f t="shared" si="2"/>
        <v>5446</v>
      </c>
      <c r="E15">
        <f t="shared" si="3"/>
        <v>0</v>
      </c>
      <c r="F15">
        <f t="shared" si="4"/>
        <v>109.54</v>
      </c>
      <c r="G15" s="8">
        <v>5446</v>
      </c>
      <c r="H15" s="7">
        <v>0</v>
      </c>
      <c r="I15" s="7">
        <v>109.54</v>
      </c>
      <c r="J15" s="38">
        <v>2019</v>
      </c>
      <c r="K15" s="40" t="s">
        <v>288</v>
      </c>
    </row>
    <row r="16" spans="1:36" x14ac:dyDescent="0.2">
      <c r="A16" t="s">
        <v>28</v>
      </c>
      <c r="B16" t="s">
        <v>272</v>
      </c>
      <c r="C16" t="s">
        <v>52</v>
      </c>
      <c r="D16">
        <f t="shared" si="2"/>
        <v>7191</v>
      </c>
      <c r="E16">
        <f t="shared" si="3"/>
        <v>0</v>
      </c>
      <c r="F16">
        <f t="shared" si="4"/>
        <v>85.03</v>
      </c>
      <c r="G16" s="40">
        <v>7191</v>
      </c>
      <c r="H16" s="41">
        <v>0</v>
      </c>
      <c r="I16" s="41">
        <v>85.03</v>
      </c>
      <c r="J16" s="38">
        <v>2019</v>
      </c>
      <c r="K16" s="40" t="s">
        <v>288</v>
      </c>
    </row>
    <row r="17" spans="1:33" x14ac:dyDescent="0.2">
      <c r="A17" t="s">
        <v>27</v>
      </c>
      <c r="B17" t="s">
        <v>272</v>
      </c>
      <c r="C17" t="s">
        <v>53</v>
      </c>
      <c r="D17" s="8">
        <f t="shared" si="2"/>
        <v>1331</v>
      </c>
      <c r="E17">
        <f t="shared" si="3"/>
        <v>0</v>
      </c>
      <c r="F17">
        <f t="shared" si="4"/>
        <v>15.19</v>
      </c>
      <c r="G17" s="8">
        <v>1331</v>
      </c>
      <c r="H17" s="7">
        <v>0</v>
      </c>
      <c r="I17" s="7">
        <v>15.19</v>
      </c>
      <c r="J17" s="38">
        <v>2019</v>
      </c>
      <c r="K17" s="40" t="s">
        <v>288</v>
      </c>
    </row>
    <row r="18" spans="1:33" x14ac:dyDescent="0.2">
      <c r="A18" t="s">
        <v>68</v>
      </c>
      <c r="B18" t="s">
        <v>272</v>
      </c>
      <c r="C18" t="s">
        <v>265</v>
      </c>
      <c r="D18">
        <f t="shared" si="2"/>
        <v>1557</v>
      </c>
      <c r="E18">
        <f t="shared" si="3"/>
        <v>6.17</v>
      </c>
      <c r="F18">
        <f t="shared" si="4"/>
        <v>20.02</v>
      </c>
      <c r="G18" s="28">
        <v>1557</v>
      </c>
      <c r="H18" s="41">
        <v>6.17</v>
      </c>
      <c r="I18" s="41">
        <v>20.02</v>
      </c>
      <c r="J18" s="38">
        <v>2019</v>
      </c>
      <c r="K18" s="40" t="s">
        <v>288</v>
      </c>
    </row>
    <row r="20" spans="1:33" x14ac:dyDescent="0.2">
      <c r="A20" t="s">
        <v>54</v>
      </c>
    </row>
    <row r="21" spans="1:33" x14ac:dyDescent="0.2">
      <c r="A21" t="s">
        <v>55</v>
      </c>
    </row>
    <row r="23" spans="1:33" x14ac:dyDescent="0.2">
      <c r="A23" s="1" t="s">
        <v>70</v>
      </c>
    </row>
    <row r="24" spans="1:33" x14ac:dyDescent="0.2"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6" spans="1:33" x14ac:dyDescent="0.2">
      <c r="A26" t="s">
        <v>40</v>
      </c>
      <c r="B26">
        <v>2019</v>
      </c>
      <c r="C26">
        <v>2020</v>
      </c>
      <c r="D26">
        <v>2021</v>
      </c>
      <c r="E26">
        <v>2022</v>
      </c>
      <c r="F26">
        <v>2023</v>
      </c>
      <c r="G26">
        <v>2024</v>
      </c>
      <c r="H26">
        <v>2025</v>
      </c>
      <c r="I26">
        <v>2026</v>
      </c>
      <c r="J26">
        <v>2027</v>
      </c>
      <c r="K26">
        <v>2028</v>
      </c>
      <c r="L26">
        <v>2029</v>
      </c>
      <c r="M26">
        <v>2030</v>
      </c>
      <c r="N26">
        <v>2031</v>
      </c>
      <c r="O26">
        <v>2032</v>
      </c>
      <c r="P26">
        <v>2033</v>
      </c>
      <c r="Q26">
        <v>2034</v>
      </c>
      <c r="R26">
        <v>2035</v>
      </c>
      <c r="S26">
        <v>2036</v>
      </c>
      <c r="T26">
        <v>2037</v>
      </c>
      <c r="U26">
        <v>2038</v>
      </c>
      <c r="V26">
        <v>2039</v>
      </c>
      <c r="W26">
        <v>2040</v>
      </c>
      <c r="X26">
        <v>2041</v>
      </c>
      <c r="Y26">
        <v>2042</v>
      </c>
      <c r="Z26">
        <v>2043</v>
      </c>
      <c r="AA26">
        <v>2044</v>
      </c>
      <c r="AB26">
        <v>2045</v>
      </c>
      <c r="AC26">
        <v>2046</v>
      </c>
      <c r="AD26">
        <v>2047</v>
      </c>
      <c r="AE26">
        <v>2048</v>
      </c>
      <c r="AF26">
        <v>2049</v>
      </c>
      <c r="AG26">
        <v>2050</v>
      </c>
    </row>
    <row r="27" spans="1:33" x14ac:dyDescent="0.2">
      <c r="A27" s="9" t="s">
        <v>71</v>
      </c>
      <c r="B27" s="9">
        <v>1.8837700000000001E-6</v>
      </c>
      <c r="C27" s="9">
        <v>1.9108099999999998E-6</v>
      </c>
      <c r="D27" s="9">
        <v>1.8829800000000001E-6</v>
      </c>
      <c r="E27" s="9">
        <v>1.8551499999999999E-6</v>
      </c>
      <c r="F27" s="9">
        <v>1.8365999999999999E-6</v>
      </c>
      <c r="G27" s="9">
        <v>1.82732E-6</v>
      </c>
      <c r="H27" s="9">
        <v>1.80877E-6</v>
      </c>
      <c r="I27" s="9">
        <v>1.8180499999999999E-6</v>
      </c>
      <c r="J27" s="9">
        <v>1.82732E-6</v>
      </c>
      <c r="K27" s="9">
        <v>1.8180499999999999E-6</v>
      </c>
      <c r="L27" s="9">
        <v>1.8180499999999999E-6</v>
      </c>
      <c r="M27" s="9">
        <v>1.8180499999999999E-6</v>
      </c>
      <c r="N27" s="9">
        <v>1.80877E-6</v>
      </c>
      <c r="O27" s="9">
        <v>1.80877E-6</v>
      </c>
      <c r="P27" s="9">
        <v>1.8180499999999999E-6</v>
      </c>
      <c r="Q27" s="9">
        <v>1.8180499999999999E-6</v>
      </c>
      <c r="R27" s="9">
        <v>1.80877E-6</v>
      </c>
      <c r="S27" s="9">
        <v>1.80877E-6</v>
      </c>
      <c r="T27" s="9">
        <v>1.8180499999999999E-6</v>
      </c>
      <c r="U27" s="9">
        <v>1.8180499999999999E-6</v>
      </c>
      <c r="V27" s="9">
        <v>1.80877E-6</v>
      </c>
      <c r="W27" s="9">
        <v>1.80877E-6</v>
      </c>
      <c r="X27" s="9">
        <v>1.80877E-6</v>
      </c>
      <c r="Y27" s="9">
        <v>1.80877E-6</v>
      </c>
      <c r="Z27" s="9">
        <v>1.80877E-6</v>
      </c>
      <c r="AA27" s="9">
        <v>1.80877E-6</v>
      </c>
      <c r="AB27" s="9">
        <v>1.80877E-6</v>
      </c>
      <c r="AC27" s="9">
        <v>1.80877E-6</v>
      </c>
      <c r="AD27" s="9">
        <v>1.80877E-6</v>
      </c>
      <c r="AE27" s="9">
        <v>1.80877E-6</v>
      </c>
      <c r="AF27" s="9">
        <v>1.80877E-6</v>
      </c>
      <c r="AG27" s="9">
        <v>1.80877E-6</v>
      </c>
    </row>
    <row r="28" spans="1:33" x14ac:dyDescent="0.2">
      <c r="A28" s="9" t="s">
        <v>72</v>
      </c>
      <c r="B28" s="9">
        <v>2.497E-6</v>
      </c>
      <c r="C28" s="9">
        <v>2.667E-6</v>
      </c>
      <c r="D28" s="9">
        <v>2.8380000000000002E-6</v>
      </c>
      <c r="E28" s="9">
        <v>2.8279999999999999E-6</v>
      </c>
      <c r="F28" s="9">
        <v>2.8990000000000001E-6</v>
      </c>
      <c r="G28" s="9">
        <v>3.05E-6</v>
      </c>
      <c r="H28" s="9">
        <v>3.332E-6</v>
      </c>
      <c r="I28" s="9">
        <v>3.5429999999999998E-6</v>
      </c>
      <c r="J28" s="9">
        <v>3.6739999999999999E-6</v>
      </c>
      <c r="K28" s="9">
        <v>3.7340000000000002E-6</v>
      </c>
      <c r="L28" s="9">
        <v>3.7239999999999998E-6</v>
      </c>
      <c r="M28" s="9">
        <v>3.6540000000000001E-6</v>
      </c>
      <c r="N28" s="9">
        <v>3.6229999999999999E-6</v>
      </c>
      <c r="O28" s="9">
        <v>3.6440000000000002E-6</v>
      </c>
      <c r="P28" s="9">
        <v>3.7139999999999999E-6</v>
      </c>
      <c r="Q28" s="9">
        <v>3.7639999999999999E-6</v>
      </c>
      <c r="R28" s="9">
        <v>3.7639999999999999E-6</v>
      </c>
      <c r="S28" s="9">
        <v>3.7639999999999999E-6</v>
      </c>
      <c r="T28" s="9">
        <v>3.7950000000000001E-6</v>
      </c>
      <c r="U28" s="9">
        <v>3.8249999999999998E-6</v>
      </c>
      <c r="V28" s="9">
        <v>3.8249999999999998E-6</v>
      </c>
      <c r="W28" s="9">
        <v>3.8349999999999997E-6</v>
      </c>
      <c r="X28" s="9">
        <v>3.8249999999999998E-6</v>
      </c>
      <c r="Y28" s="9">
        <v>3.8349999999999997E-6</v>
      </c>
      <c r="Z28" s="9">
        <v>3.8449999999999996E-6</v>
      </c>
      <c r="AA28" s="9">
        <v>3.8650000000000003E-6</v>
      </c>
      <c r="AB28" s="9">
        <v>3.8750000000000002E-6</v>
      </c>
      <c r="AC28" s="9">
        <v>3.9149999999999998E-6</v>
      </c>
      <c r="AD28" s="9">
        <v>3.9759999999999997E-6</v>
      </c>
      <c r="AE28" s="9">
        <v>4.0160000000000002E-6</v>
      </c>
      <c r="AF28" s="9">
        <v>4.036E-6</v>
      </c>
      <c r="AG28" s="9">
        <v>4.0960000000000003E-6</v>
      </c>
    </row>
    <row r="29" spans="1:33" x14ac:dyDescent="0.2">
      <c r="A29" s="9" t="s">
        <v>73</v>
      </c>
      <c r="B29" s="9">
        <v>6.1070000000000004E-7</v>
      </c>
      <c r="C29" s="9">
        <v>6.1070000000000004E-7</v>
      </c>
      <c r="D29" s="9">
        <v>6.1070000000000004E-7</v>
      </c>
      <c r="E29" s="9">
        <v>6.1070000000000004E-7</v>
      </c>
      <c r="F29" s="9">
        <v>6.1070000000000004E-7</v>
      </c>
      <c r="G29" s="9">
        <v>6.1070000000000004E-7</v>
      </c>
      <c r="H29" s="9">
        <v>6.1969999999999997E-7</v>
      </c>
      <c r="I29" s="9">
        <v>6.1969999999999997E-7</v>
      </c>
      <c r="J29" s="9">
        <v>6.1969999999999997E-7</v>
      </c>
      <c r="K29" s="9">
        <v>6.1969999999999997E-7</v>
      </c>
      <c r="L29" s="9">
        <v>6.1969999999999997E-7</v>
      </c>
      <c r="M29" s="9">
        <v>6.1969999999999997E-7</v>
      </c>
      <c r="N29" s="9">
        <v>6.1969999999999997E-7</v>
      </c>
      <c r="O29" s="9">
        <v>6.286E-7</v>
      </c>
      <c r="P29" s="9">
        <v>6.286E-7</v>
      </c>
      <c r="Q29" s="9">
        <v>6.286E-7</v>
      </c>
      <c r="R29" s="9">
        <v>6.286E-7</v>
      </c>
      <c r="S29" s="9">
        <v>6.286E-7</v>
      </c>
      <c r="T29" s="9">
        <v>6.286E-7</v>
      </c>
      <c r="U29" s="9">
        <v>6.3760000000000004E-7</v>
      </c>
      <c r="V29" s="9">
        <v>6.3760000000000004E-7</v>
      </c>
      <c r="W29" s="9">
        <v>6.3760000000000004E-7</v>
      </c>
      <c r="X29" s="9">
        <v>6.3760000000000004E-7</v>
      </c>
      <c r="Y29" s="9">
        <v>6.3760000000000004E-7</v>
      </c>
      <c r="Z29" s="9">
        <v>6.4659999999999998E-7</v>
      </c>
      <c r="AA29" s="9">
        <v>6.4659999999999998E-7</v>
      </c>
      <c r="AB29" s="9">
        <v>6.4659999999999998E-7</v>
      </c>
      <c r="AC29" s="9">
        <v>6.4659999999999998E-7</v>
      </c>
      <c r="AD29" s="9">
        <v>6.4659999999999998E-7</v>
      </c>
      <c r="AE29" s="9">
        <v>6.5560000000000002E-7</v>
      </c>
      <c r="AF29" s="9">
        <v>6.5560000000000002E-7</v>
      </c>
      <c r="AG29" s="9">
        <v>6.5560000000000002E-7</v>
      </c>
    </row>
    <row r="30" spans="1:33" x14ac:dyDescent="0.2">
      <c r="A30" s="9" t="s">
        <v>74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</row>
    <row r="31" spans="1:33" x14ac:dyDescent="0.2">
      <c r="A31" s="9" t="s">
        <v>75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</row>
    <row r="32" spans="1:33" x14ac:dyDescent="0.2">
      <c r="A32" s="9" t="s">
        <v>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</row>
    <row r="33" spans="1:33" x14ac:dyDescent="0.2">
      <c r="A33" s="9" t="s">
        <v>77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</row>
    <row r="34" spans="1:33" x14ac:dyDescent="0.2">
      <c r="A34" s="9" t="s">
        <v>78</v>
      </c>
      <c r="B34" s="9">
        <v>2.03E-6</v>
      </c>
      <c r="C34" s="9">
        <v>2.03E-6</v>
      </c>
      <c r="D34" s="9">
        <v>2.03E-6</v>
      </c>
      <c r="E34" s="9">
        <v>2.03E-6</v>
      </c>
      <c r="F34" s="9">
        <v>2.03E-6</v>
      </c>
      <c r="G34" s="9">
        <v>2.03E-6</v>
      </c>
      <c r="H34" s="9">
        <v>2.03E-6</v>
      </c>
      <c r="I34" s="9">
        <v>2.03E-6</v>
      </c>
      <c r="J34" s="9">
        <v>2.03E-6</v>
      </c>
      <c r="K34" s="9">
        <v>2.03E-6</v>
      </c>
      <c r="L34" s="9">
        <v>2.03E-6</v>
      </c>
      <c r="M34" s="9">
        <v>2.03E-6</v>
      </c>
      <c r="N34" s="9">
        <v>2.03E-6</v>
      </c>
      <c r="O34" s="9">
        <v>2.03E-6</v>
      </c>
      <c r="P34" s="9">
        <v>2.03E-6</v>
      </c>
      <c r="Q34" s="9">
        <v>2.03E-6</v>
      </c>
      <c r="R34" s="9">
        <v>2.03E-6</v>
      </c>
      <c r="S34" s="9">
        <v>2.03E-6</v>
      </c>
      <c r="T34" s="9">
        <v>2.03E-6</v>
      </c>
      <c r="U34" s="9">
        <v>2.03E-6</v>
      </c>
      <c r="V34" s="9">
        <v>2.03E-6</v>
      </c>
      <c r="W34" s="9">
        <v>2.03E-6</v>
      </c>
      <c r="X34" s="9">
        <v>2.03E-6</v>
      </c>
      <c r="Y34" s="9">
        <v>2.03E-6</v>
      </c>
      <c r="Z34" s="9">
        <v>2.03E-6</v>
      </c>
      <c r="AA34" s="9">
        <v>2.03E-6</v>
      </c>
      <c r="AB34" s="9">
        <v>2.03E-6</v>
      </c>
      <c r="AC34" s="9">
        <v>2.03E-6</v>
      </c>
      <c r="AD34" s="9">
        <v>2.03E-6</v>
      </c>
      <c r="AE34" s="9">
        <v>2.03E-6</v>
      </c>
      <c r="AF34" s="9">
        <v>2.03E-6</v>
      </c>
      <c r="AG34" s="9">
        <v>2.03E-6</v>
      </c>
    </row>
    <row r="35" spans="1:33" x14ac:dyDescent="0.2">
      <c r="A35" s="9" t="s">
        <v>79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</row>
    <row r="36" spans="1:33" x14ac:dyDescent="0.2">
      <c r="A36" s="9" t="s">
        <v>80</v>
      </c>
      <c r="B36" s="9">
        <v>1.967E-5</v>
      </c>
      <c r="C36" s="9">
        <v>1.914E-5</v>
      </c>
      <c r="D36" s="9">
        <v>1.8470000000000001E-5</v>
      </c>
      <c r="E36" s="9">
        <v>1.7960000000000001E-5</v>
      </c>
      <c r="F36" s="9">
        <v>1.736E-5</v>
      </c>
      <c r="G36" s="9">
        <v>1.6990000000000002E-5</v>
      </c>
      <c r="H36" s="9">
        <v>1.6399999999999999E-5</v>
      </c>
      <c r="I36" s="9">
        <v>1.66E-5</v>
      </c>
      <c r="J36" s="9">
        <v>1.6549999999999999E-5</v>
      </c>
      <c r="K36" s="9">
        <v>1.6820000000000002E-5</v>
      </c>
      <c r="L36" s="9">
        <v>1.6990000000000002E-5</v>
      </c>
      <c r="M36" s="9">
        <v>1.7079999999999999E-5</v>
      </c>
      <c r="N36" s="9">
        <v>1.7240000000000001E-5</v>
      </c>
      <c r="O36" s="9">
        <v>1.738E-5</v>
      </c>
      <c r="P36" s="9">
        <v>1.7710000000000002E-5</v>
      </c>
      <c r="Q36" s="9">
        <v>1.7929999999999999E-5</v>
      </c>
      <c r="R36" s="9">
        <v>1.8150000000000001E-5</v>
      </c>
      <c r="S36" s="9">
        <v>1.84E-5</v>
      </c>
      <c r="T36" s="9">
        <v>1.853E-5</v>
      </c>
      <c r="U36" s="9">
        <v>1.8620000000000001E-5</v>
      </c>
      <c r="V36" s="9">
        <v>1.8830000000000001E-5</v>
      </c>
      <c r="W36" s="9">
        <v>1.889E-5</v>
      </c>
      <c r="X36" s="9">
        <v>1.9069999999999999E-5</v>
      </c>
      <c r="Y36" s="9">
        <v>1.9409999999999999E-5</v>
      </c>
      <c r="Z36" s="9">
        <v>1.9539999999999999E-5</v>
      </c>
      <c r="AA36" s="9">
        <v>1.9709999999999999E-5</v>
      </c>
      <c r="AB36" s="9">
        <v>2.0069999999999999E-5</v>
      </c>
      <c r="AC36" s="9">
        <v>2.0149999999999999E-5</v>
      </c>
      <c r="AD36" s="9">
        <v>2.048E-5</v>
      </c>
      <c r="AE36" s="9">
        <v>2.0789999999999999E-5</v>
      </c>
      <c r="AF36" s="9">
        <v>2.0999999999999999E-5</v>
      </c>
      <c r="AG36" s="9">
        <v>2.1129999999999999E-5</v>
      </c>
    </row>
    <row r="37" spans="1:33" x14ac:dyDescent="0.2">
      <c r="A37" s="9" t="s">
        <v>81</v>
      </c>
      <c r="B37" s="9">
        <v>2.497E-6</v>
      </c>
      <c r="C37" s="9">
        <v>2.667E-6</v>
      </c>
      <c r="D37" s="9">
        <v>2.8380000000000002E-6</v>
      </c>
      <c r="E37" s="9">
        <v>2.8279999999999999E-6</v>
      </c>
      <c r="F37" s="9">
        <v>2.8990000000000001E-6</v>
      </c>
      <c r="G37" s="9">
        <v>3.05E-6</v>
      </c>
      <c r="H37" s="9">
        <v>3.332E-6</v>
      </c>
      <c r="I37" s="9">
        <v>3.5429999999999998E-6</v>
      </c>
      <c r="J37" s="9">
        <v>3.6739999999999999E-6</v>
      </c>
      <c r="K37" s="9">
        <v>3.7340000000000002E-6</v>
      </c>
      <c r="L37" s="9">
        <v>3.7239999999999998E-6</v>
      </c>
      <c r="M37" s="9">
        <v>3.6540000000000001E-6</v>
      </c>
      <c r="N37" s="9">
        <v>3.6229999999999999E-6</v>
      </c>
      <c r="O37" s="9">
        <v>3.6440000000000002E-6</v>
      </c>
      <c r="P37" s="9">
        <v>3.7139999999999999E-6</v>
      </c>
      <c r="Q37" s="9">
        <v>3.7639999999999999E-6</v>
      </c>
      <c r="R37" s="9">
        <v>3.7639999999999999E-6</v>
      </c>
      <c r="S37" s="9">
        <v>3.7639999999999999E-6</v>
      </c>
      <c r="T37" s="9">
        <v>3.7950000000000001E-6</v>
      </c>
      <c r="U37" s="9">
        <v>3.8249999999999998E-6</v>
      </c>
      <c r="V37" s="9">
        <v>3.8249999999999998E-6</v>
      </c>
      <c r="W37" s="9">
        <v>3.8349999999999997E-6</v>
      </c>
      <c r="X37" s="9">
        <v>3.8249999999999998E-6</v>
      </c>
      <c r="Y37" s="9">
        <v>3.8349999999999997E-6</v>
      </c>
      <c r="Z37" s="9">
        <v>3.8449999999999996E-6</v>
      </c>
      <c r="AA37" s="9">
        <v>3.8650000000000003E-6</v>
      </c>
      <c r="AB37" s="9">
        <v>3.8750000000000002E-6</v>
      </c>
      <c r="AC37" s="9">
        <v>3.9149999999999998E-6</v>
      </c>
      <c r="AD37" s="9">
        <v>3.9759999999999997E-6</v>
      </c>
      <c r="AE37" s="9">
        <v>4.0160000000000002E-6</v>
      </c>
      <c r="AF37" s="9">
        <v>4.036E-6</v>
      </c>
      <c r="AG37" s="9">
        <v>4.0960000000000003E-6</v>
      </c>
    </row>
    <row r="38" spans="1:33" x14ac:dyDescent="0.2">
      <c r="A38" s="9" t="s">
        <v>82</v>
      </c>
      <c r="B38" s="9">
        <v>1.728E-6</v>
      </c>
      <c r="C38" s="9">
        <v>1.753E-6</v>
      </c>
      <c r="D38" s="9">
        <v>1.7269999999999999E-6</v>
      </c>
      <c r="E38" s="9">
        <v>1.702E-6</v>
      </c>
      <c r="F38" s="9">
        <v>1.685E-6</v>
      </c>
      <c r="G38" s="9">
        <v>1.6759999999999999E-6</v>
      </c>
      <c r="H38" s="9">
        <v>1.6589999999999999E-6</v>
      </c>
      <c r="I38" s="9">
        <v>1.668E-6</v>
      </c>
      <c r="J38" s="9">
        <v>1.6759999999999999E-6</v>
      </c>
      <c r="K38" s="9">
        <v>1.668E-6</v>
      </c>
      <c r="L38" s="9">
        <v>1.668E-6</v>
      </c>
      <c r="M38" s="9">
        <v>1.668E-6</v>
      </c>
      <c r="N38" s="9">
        <v>1.6589999999999999E-6</v>
      </c>
      <c r="O38" s="9">
        <v>1.6589999999999999E-6</v>
      </c>
      <c r="P38" s="9">
        <v>1.668E-6</v>
      </c>
      <c r="Q38" s="9">
        <v>1.668E-6</v>
      </c>
      <c r="R38" s="9">
        <v>1.6589999999999999E-6</v>
      </c>
      <c r="S38" s="9">
        <v>1.6589999999999999E-6</v>
      </c>
      <c r="T38" s="9">
        <v>1.668E-6</v>
      </c>
      <c r="U38" s="9">
        <v>1.668E-6</v>
      </c>
      <c r="V38" s="9">
        <v>1.6589999999999999E-6</v>
      </c>
      <c r="W38" s="9">
        <v>1.6589999999999999E-6</v>
      </c>
      <c r="X38" s="9">
        <v>1.6589999999999999E-6</v>
      </c>
      <c r="Y38" s="9">
        <v>1.6589999999999999E-6</v>
      </c>
      <c r="Z38" s="9">
        <v>1.6589999999999999E-6</v>
      </c>
      <c r="AA38" s="9">
        <v>1.6589999999999999E-6</v>
      </c>
      <c r="AB38" s="9">
        <v>1.6589999999999999E-6</v>
      </c>
      <c r="AC38" s="9">
        <v>1.6589999999999999E-6</v>
      </c>
      <c r="AD38" s="9">
        <v>1.6589999999999999E-6</v>
      </c>
      <c r="AE38" s="9">
        <v>1.6589999999999999E-6</v>
      </c>
      <c r="AF38" s="9">
        <v>1.6589999999999999E-6</v>
      </c>
      <c r="AG38" s="9">
        <v>1.6589999999999999E-6</v>
      </c>
    </row>
    <row r="39" spans="1:33" x14ac:dyDescent="0.2">
      <c r="A39" s="9" t="s">
        <v>83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</row>
    <row r="40" spans="1:33" x14ac:dyDescent="0.2">
      <c r="A40" s="9" t="s">
        <v>84</v>
      </c>
      <c r="B40" s="9">
        <v>8.8349999999999993E-6</v>
      </c>
      <c r="C40" s="9">
        <v>8.3440000000000001E-6</v>
      </c>
      <c r="D40" s="9">
        <v>9.1439999999999992E-6</v>
      </c>
      <c r="E40" s="9">
        <v>9.3649999999999993E-6</v>
      </c>
      <c r="F40" s="9">
        <v>9.5480000000000007E-6</v>
      </c>
      <c r="G40" s="9">
        <v>9.893E-6</v>
      </c>
      <c r="H40" s="9">
        <v>1.0139999999999999E-5</v>
      </c>
      <c r="I40" s="9">
        <v>1.039E-5</v>
      </c>
      <c r="J40" s="9">
        <v>1.064E-5</v>
      </c>
      <c r="K40" s="9">
        <v>1.076E-5</v>
      </c>
      <c r="L40" s="9">
        <v>1.1E-5</v>
      </c>
      <c r="M40" s="9">
        <v>1.1199999999999999E-5</v>
      </c>
      <c r="N40" s="9">
        <v>1.147E-5</v>
      </c>
      <c r="O40" s="9">
        <v>1.1600000000000001E-5</v>
      </c>
      <c r="P40" s="9">
        <v>1.203E-5</v>
      </c>
      <c r="Q40" s="9">
        <v>1.222E-5</v>
      </c>
      <c r="R40" s="9">
        <v>1.2459999999999999E-5</v>
      </c>
      <c r="S40" s="9">
        <v>1.279E-5</v>
      </c>
      <c r="T40" s="9">
        <v>1.2850000000000001E-5</v>
      </c>
      <c r="U40" s="9">
        <v>1.309E-5</v>
      </c>
      <c r="V40" s="9">
        <v>1.331E-5</v>
      </c>
      <c r="W40" s="9">
        <v>1.346E-5</v>
      </c>
      <c r="X40" s="9">
        <v>1.362E-5</v>
      </c>
      <c r="Y40" s="9">
        <v>1.398E-5</v>
      </c>
      <c r="Z40" s="9">
        <v>1.415E-5</v>
      </c>
      <c r="AA40" s="9">
        <v>1.435E-5</v>
      </c>
      <c r="AB40" s="9">
        <v>1.466E-5</v>
      </c>
      <c r="AC40" s="9">
        <v>1.4769999999999999E-5</v>
      </c>
      <c r="AD40" s="9">
        <v>1.5140000000000001E-5</v>
      </c>
      <c r="AE40" s="9">
        <v>1.543E-5</v>
      </c>
      <c r="AF40" s="9">
        <v>1.5659999999999999E-5</v>
      </c>
      <c r="AG40" s="9">
        <v>1.5820000000000001E-5</v>
      </c>
    </row>
    <row r="41" spans="1:33" x14ac:dyDescent="0.2">
      <c r="A41" s="9" t="s">
        <v>85</v>
      </c>
      <c r="B41" s="9">
        <v>1.114E-5</v>
      </c>
      <c r="C41" s="9">
        <v>1.0370000000000001E-5</v>
      </c>
      <c r="D41" s="9">
        <v>1.2E-5</v>
      </c>
      <c r="E41" s="9">
        <v>1.202E-5</v>
      </c>
      <c r="F41" s="9">
        <v>1.1960000000000001E-5</v>
      </c>
      <c r="G41" s="9">
        <v>1.206E-5</v>
      </c>
      <c r="H41" s="9">
        <v>1.221E-5</v>
      </c>
      <c r="I41" s="9">
        <v>1.2320000000000001E-5</v>
      </c>
      <c r="J41" s="9">
        <v>1.258E-5</v>
      </c>
      <c r="K41" s="9">
        <v>1.259E-5</v>
      </c>
      <c r="L41" s="9">
        <v>1.294E-5</v>
      </c>
      <c r="M41" s="9">
        <v>1.313E-5</v>
      </c>
      <c r="N41" s="9">
        <v>1.3370000000000001E-5</v>
      </c>
      <c r="O41" s="9">
        <v>1.3499999999999999E-5</v>
      </c>
      <c r="P41" s="9">
        <v>1.3730000000000001E-5</v>
      </c>
      <c r="Q41" s="9">
        <v>1.3879999999999999E-5</v>
      </c>
      <c r="R41" s="9">
        <v>1.4070000000000001E-5</v>
      </c>
      <c r="S41" s="9">
        <v>1.4229999999999999E-5</v>
      </c>
      <c r="T41" s="9">
        <v>1.4399999999999999E-5</v>
      </c>
      <c r="U41" s="9">
        <v>1.456E-5</v>
      </c>
      <c r="V41" s="9">
        <v>1.4759999999999999E-5</v>
      </c>
      <c r="W41" s="9">
        <v>1.4949999999999999E-5</v>
      </c>
      <c r="X41" s="9">
        <v>1.505E-5</v>
      </c>
      <c r="Y41" s="9">
        <v>1.52E-5</v>
      </c>
      <c r="Z41" s="9">
        <v>1.524E-5</v>
      </c>
      <c r="AA41" s="9">
        <v>1.522E-5</v>
      </c>
      <c r="AB41" s="9">
        <v>1.5119999999999999E-5</v>
      </c>
      <c r="AC41" s="9">
        <v>1.5359999999999999E-5</v>
      </c>
      <c r="AD41" s="9">
        <v>1.5489999999999999E-5</v>
      </c>
      <c r="AE41" s="9">
        <v>1.571E-5</v>
      </c>
      <c r="AF41" s="9">
        <v>1.5909999999999998E-5</v>
      </c>
      <c r="AG41" s="9">
        <v>1.6140000000000001E-5</v>
      </c>
    </row>
    <row r="42" spans="1:33" x14ac:dyDescent="0.2">
      <c r="A42" s="9" t="s">
        <v>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</row>
    <row r="44" spans="1:33" x14ac:dyDescent="0.2">
      <c r="A44" s="1" t="s">
        <v>57</v>
      </c>
    </row>
    <row r="45" spans="1:33" x14ac:dyDescent="0.2">
      <c r="B45">
        <v>2019</v>
      </c>
      <c r="C45">
        <v>2020</v>
      </c>
      <c r="D45">
        <v>2021</v>
      </c>
      <c r="E45">
        <v>2022</v>
      </c>
      <c r="F45">
        <v>2023</v>
      </c>
      <c r="G45">
        <v>2024</v>
      </c>
      <c r="H45">
        <v>2025</v>
      </c>
      <c r="I45">
        <v>2026</v>
      </c>
      <c r="J45">
        <v>2027</v>
      </c>
      <c r="K45">
        <v>2028</v>
      </c>
      <c r="L45">
        <v>2029</v>
      </c>
      <c r="M45">
        <v>2030</v>
      </c>
      <c r="N45">
        <v>2031</v>
      </c>
      <c r="O45">
        <v>2032</v>
      </c>
      <c r="P45">
        <v>2033</v>
      </c>
      <c r="Q45">
        <v>2034</v>
      </c>
      <c r="R45">
        <v>2035</v>
      </c>
      <c r="S45">
        <v>2036</v>
      </c>
      <c r="T45">
        <v>2037</v>
      </c>
      <c r="U45">
        <v>2038</v>
      </c>
      <c r="V45">
        <v>2039</v>
      </c>
      <c r="W45">
        <v>2040</v>
      </c>
      <c r="X45">
        <v>2041</v>
      </c>
      <c r="Y45">
        <v>2042</v>
      </c>
      <c r="Z45">
        <v>2043</v>
      </c>
      <c r="AA45">
        <v>2044</v>
      </c>
      <c r="AB45">
        <v>2045</v>
      </c>
      <c r="AC45">
        <v>2046</v>
      </c>
      <c r="AD45">
        <v>2047</v>
      </c>
      <c r="AE45">
        <v>2048</v>
      </c>
      <c r="AF45">
        <v>2049</v>
      </c>
      <c r="AG45">
        <v>2050</v>
      </c>
    </row>
    <row r="47" spans="1:33" x14ac:dyDescent="0.2">
      <c r="A47" t="s">
        <v>40</v>
      </c>
      <c r="B47">
        <v>2019</v>
      </c>
      <c r="C47">
        <v>2020</v>
      </c>
      <c r="D47">
        <v>2021</v>
      </c>
      <c r="E47">
        <v>2022</v>
      </c>
      <c r="F47">
        <v>2023</v>
      </c>
      <c r="G47">
        <v>2024</v>
      </c>
      <c r="H47">
        <v>2025</v>
      </c>
      <c r="I47">
        <v>2026</v>
      </c>
      <c r="J47">
        <v>2027</v>
      </c>
      <c r="K47">
        <v>2028</v>
      </c>
      <c r="L47">
        <v>2029</v>
      </c>
      <c r="M47">
        <v>2030</v>
      </c>
      <c r="N47">
        <v>2031</v>
      </c>
      <c r="O47">
        <v>2032</v>
      </c>
      <c r="P47">
        <v>2033</v>
      </c>
      <c r="Q47">
        <v>2034</v>
      </c>
      <c r="R47">
        <v>2035</v>
      </c>
      <c r="S47">
        <v>2036</v>
      </c>
      <c r="T47">
        <v>2037</v>
      </c>
      <c r="U47">
        <v>2038</v>
      </c>
      <c r="V47">
        <v>2039</v>
      </c>
      <c r="W47">
        <v>2040</v>
      </c>
      <c r="X47">
        <v>2041</v>
      </c>
      <c r="Y47">
        <v>2042</v>
      </c>
      <c r="Z47">
        <v>2043</v>
      </c>
      <c r="AA47">
        <v>2044</v>
      </c>
      <c r="AB47">
        <v>2045</v>
      </c>
      <c r="AC47">
        <v>2046</v>
      </c>
      <c r="AD47">
        <v>2047</v>
      </c>
      <c r="AE47">
        <v>2048</v>
      </c>
      <c r="AF47">
        <v>2049</v>
      </c>
      <c r="AG47">
        <v>2050</v>
      </c>
    </row>
    <row r="48" spans="1:33" x14ac:dyDescent="0.2">
      <c r="A48" s="9" t="s">
        <v>87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</row>
    <row r="49" spans="1:33" x14ac:dyDescent="0.2">
      <c r="A49" s="9" t="s">
        <v>88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</row>
    <row r="50" spans="1:33" x14ac:dyDescent="0.2">
      <c r="A50" s="9" t="s">
        <v>89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</row>
    <row r="51" spans="1:33" x14ac:dyDescent="0.2">
      <c r="A51" t="s">
        <v>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 s="9" t="s">
        <v>94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</row>
    <row r="56" spans="1:33" x14ac:dyDescent="0.2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s="9" t="s">
        <v>96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</row>
    <row r="58" spans="1:33" x14ac:dyDescent="0.2">
      <c r="A58" s="9" t="s">
        <v>97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</row>
    <row r="59" spans="1:33" x14ac:dyDescent="0.2">
      <c r="A59" s="9" t="s">
        <v>98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</row>
    <row r="60" spans="1:33" x14ac:dyDescent="0.2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">
      <c r="A61" s="9" t="s">
        <v>100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</row>
    <row r="62" spans="1:33" x14ac:dyDescent="0.2">
      <c r="A62" s="9" t="s">
        <v>101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</row>
    <row r="63" spans="1:33" x14ac:dyDescent="0.2">
      <c r="A63" s="9" t="s">
        <v>102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</row>
    <row r="65" spans="1:33" x14ac:dyDescent="0.2">
      <c r="A65" s="1" t="s">
        <v>59</v>
      </c>
    </row>
    <row r="67" spans="1:33" x14ac:dyDescent="0.2">
      <c r="A67" t="s">
        <v>40</v>
      </c>
      <c r="B67">
        <v>2019</v>
      </c>
      <c r="C67">
        <v>2020</v>
      </c>
      <c r="D67">
        <v>2021</v>
      </c>
      <c r="E67">
        <v>2022</v>
      </c>
      <c r="F67">
        <v>2023</v>
      </c>
      <c r="G67">
        <v>2024</v>
      </c>
      <c r="H67">
        <v>2025</v>
      </c>
      <c r="I67">
        <v>2026</v>
      </c>
      <c r="J67">
        <v>2027</v>
      </c>
      <c r="K67">
        <v>2028</v>
      </c>
      <c r="L67">
        <v>2029</v>
      </c>
      <c r="M67">
        <v>2030</v>
      </c>
      <c r="N67">
        <v>2031</v>
      </c>
      <c r="O67">
        <v>2032</v>
      </c>
      <c r="P67">
        <v>2033</v>
      </c>
      <c r="Q67">
        <v>2034</v>
      </c>
      <c r="R67">
        <v>2035</v>
      </c>
      <c r="S67">
        <v>2036</v>
      </c>
      <c r="T67">
        <v>2037</v>
      </c>
      <c r="U67">
        <v>2038</v>
      </c>
      <c r="V67">
        <v>2039</v>
      </c>
      <c r="W67">
        <v>2040</v>
      </c>
      <c r="X67">
        <v>2041</v>
      </c>
      <c r="Y67">
        <v>2042</v>
      </c>
      <c r="Z67">
        <v>2043</v>
      </c>
      <c r="AA67">
        <v>2044</v>
      </c>
      <c r="AB67">
        <v>2045</v>
      </c>
      <c r="AC67">
        <v>2046</v>
      </c>
      <c r="AD67">
        <v>2047</v>
      </c>
      <c r="AE67">
        <v>2048</v>
      </c>
      <c r="AF67">
        <v>2049</v>
      </c>
      <c r="AG67">
        <v>2050</v>
      </c>
    </row>
    <row r="68" spans="1:33" x14ac:dyDescent="0.2">
      <c r="A68" t="s">
        <v>103</v>
      </c>
      <c r="B68">
        <v>0.54500000000000004</v>
      </c>
      <c r="C68">
        <v>0.54500000000000004</v>
      </c>
      <c r="D68">
        <v>0.54500000000000004</v>
      </c>
      <c r="E68">
        <v>0.54500000000000004</v>
      </c>
      <c r="F68">
        <v>0.54500000000000004</v>
      </c>
      <c r="G68">
        <v>0.54500000000000004</v>
      </c>
      <c r="H68">
        <v>0.54500000000000004</v>
      </c>
      <c r="I68">
        <v>0.54500000000000004</v>
      </c>
      <c r="J68">
        <v>0.54500000000000004</v>
      </c>
      <c r="K68">
        <v>0.54500000000000004</v>
      </c>
      <c r="L68">
        <v>0.54500000000000004</v>
      </c>
      <c r="M68">
        <v>0.54500000000000004</v>
      </c>
      <c r="N68">
        <v>0.54500000000000004</v>
      </c>
      <c r="O68">
        <v>0.54500000000000004</v>
      </c>
      <c r="P68">
        <v>0.54500000000000004</v>
      </c>
      <c r="Q68">
        <v>0.54500000000000004</v>
      </c>
      <c r="R68">
        <v>0.54500000000000004</v>
      </c>
      <c r="S68">
        <v>0.54500000000000004</v>
      </c>
      <c r="T68">
        <v>0.54500000000000004</v>
      </c>
      <c r="U68">
        <v>0.54500000000000004</v>
      </c>
      <c r="V68">
        <v>0.54500000000000004</v>
      </c>
      <c r="W68">
        <v>0.54500000000000004</v>
      </c>
      <c r="X68">
        <v>0.54500000000000004</v>
      </c>
      <c r="Y68">
        <v>0.54500000000000004</v>
      </c>
      <c r="Z68">
        <v>0.54500000000000004</v>
      </c>
      <c r="AA68">
        <v>0.54500000000000004</v>
      </c>
      <c r="AB68">
        <v>0.54500000000000004</v>
      </c>
      <c r="AC68">
        <v>0.54500000000000004</v>
      </c>
      <c r="AD68">
        <v>0.54500000000000004</v>
      </c>
      <c r="AE68">
        <v>0.54500000000000004</v>
      </c>
      <c r="AF68">
        <v>0.54500000000000004</v>
      </c>
      <c r="AG68">
        <v>0.54500000000000004</v>
      </c>
    </row>
    <row r="69" spans="1:33" x14ac:dyDescent="0.2">
      <c r="A69" t="s">
        <v>104</v>
      </c>
      <c r="B69">
        <v>0.60499999999999998</v>
      </c>
      <c r="C69">
        <v>0.60499999999999998</v>
      </c>
      <c r="D69">
        <v>0.60499999999999998</v>
      </c>
      <c r="E69">
        <v>0.60499999999999998</v>
      </c>
      <c r="F69">
        <v>0.60499999999999998</v>
      </c>
      <c r="G69">
        <v>0.60499999999999998</v>
      </c>
      <c r="H69">
        <v>0.60499999999999998</v>
      </c>
      <c r="I69">
        <v>0.60499999999999998</v>
      </c>
      <c r="J69">
        <v>0.60499999999999998</v>
      </c>
      <c r="K69">
        <v>0.60499999999999998</v>
      </c>
      <c r="L69">
        <v>0.60499999999999998</v>
      </c>
      <c r="M69">
        <v>0.60499999999999998</v>
      </c>
      <c r="N69">
        <v>0.60499999999999998</v>
      </c>
      <c r="O69">
        <v>0.60499999999999998</v>
      </c>
      <c r="P69">
        <v>0.60499999999999998</v>
      </c>
      <c r="Q69">
        <v>0.60499999999999998</v>
      </c>
      <c r="R69">
        <v>0.60499999999999998</v>
      </c>
      <c r="S69">
        <v>0.60499999999999998</v>
      </c>
      <c r="T69">
        <v>0.60499999999999998</v>
      </c>
      <c r="U69">
        <v>0.60499999999999998</v>
      </c>
      <c r="V69">
        <v>0.60499999999999998</v>
      </c>
      <c r="W69">
        <v>0.60499999999999998</v>
      </c>
      <c r="X69">
        <v>0.60499999999999998</v>
      </c>
      <c r="Y69">
        <v>0.60499999999999998</v>
      </c>
      <c r="Z69">
        <v>0.60499999999999998</v>
      </c>
      <c r="AA69">
        <v>0.60499999999999998</v>
      </c>
      <c r="AB69">
        <v>0.60499999999999998</v>
      </c>
      <c r="AC69">
        <v>0.60499999999999998</v>
      </c>
      <c r="AD69">
        <v>0.60499999999999998</v>
      </c>
      <c r="AE69">
        <v>0.60499999999999998</v>
      </c>
      <c r="AF69">
        <v>0.60499999999999998</v>
      </c>
      <c r="AG69">
        <v>0.60499999999999998</v>
      </c>
    </row>
    <row r="70" spans="1:33" x14ac:dyDescent="0.2">
      <c r="A70" t="s">
        <v>105</v>
      </c>
      <c r="B70">
        <v>0.92500000000000004</v>
      </c>
      <c r="C70">
        <v>0.92500000000000004</v>
      </c>
      <c r="D70">
        <v>0.92500000000000004</v>
      </c>
      <c r="E70">
        <v>0.92500000000000004</v>
      </c>
      <c r="F70">
        <v>0.92500000000000004</v>
      </c>
      <c r="G70">
        <v>0.92500000000000004</v>
      </c>
      <c r="H70">
        <v>0.92500000000000004</v>
      </c>
      <c r="I70">
        <v>0.92500000000000004</v>
      </c>
      <c r="J70">
        <v>0.92500000000000004</v>
      </c>
      <c r="K70">
        <v>0.92500000000000004</v>
      </c>
      <c r="L70">
        <v>0.92500000000000004</v>
      </c>
      <c r="M70">
        <v>0.92500000000000004</v>
      </c>
      <c r="N70">
        <v>0.92500000000000004</v>
      </c>
      <c r="O70">
        <v>0.92500000000000004</v>
      </c>
      <c r="P70">
        <v>0.92500000000000004</v>
      </c>
      <c r="Q70">
        <v>0.92500000000000004</v>
      </c>
      <c r="R70">
        <v>0.92500000000000004</v>
      </c>
      <c r="S70">
        <v>0.92500000000000004</v>
      </c>
      <c r="T70">
        <v>0.92500000000000004</v>
      </c>
      <c r="U70">
        <v>0.92500000000000004</v>
      </c>
      <c r="V70">
        <v>0.92500000000000004</v>
      </c>
      <c r="W70">
        <v>0.92500000000000004</v>
      </c>
      <c r="X70">
        <v>0.92500000000000004</v>
      </c>
      <c r="Y70">
        <v>0.92500000000000004</v>
      </c>
      <c r="Z70">
        <v>0.92500000000000004</v>
      </c>
      <c r="AA70">
        <v>0.92500000000000004</v>
      </c>
      <c r="AB70">
        <v>0.92500000000000004</v>
      </c>
      <c r="AC70">
        <v>0.92500000000000004</v>
      </c>
      <c r="AD70">
        <v>0.92500000000000004</v>
      </c>
      <c r="AE70">
        <v>0.92500000000000004</v>
      </c>
      <c r="AF70">
        <v>0.92500000000000004</v>
      </c>
      <c r="AG70">
        <v>0.92500000000000004</v>
      </c>
    </row>
    <row r="71" spans="1:33" x14ac:dyDescent="0.2">
      <c r="A71" t="s">
        <v>106</v>
      </c>
      <c r="B71">
        <v>0.46100000000000002</v>
      </c>
      <c r="C71">
        <v>0.46100000000000002</v>
      </c>
      <c r="D71">
        <v>0.46100000000000002</v>
      </c>
      <c r="E71">
        <v>0.46100000000000002</v>
      </c>
      <c r="F71">
        <v>0.46100000000000002</v>
      </c>
      <c r="G71">
        <v>0.46100000000000002</v>
      </c>
      <c r="H71">
        <v>0.46100000000000002</v>
      </c>
      <c r="I71">
        <v>0.46100000000000002</v>
      </c>
      <c r="J71">
        <v>0.46100000000000002</v>
      </c>
      <c r="K71">
        <v>0.46100000000000002</v>
      </c>
      <c r="L71">
        <v>0.46100000000000002</v>
      </c>
      <c r="M71">
        <v>0.46100000000000002</v>
      </c>
      <c r="N71">
        <v>0.46100000000000002</v>
      </c>
      <c r="O71">
        <v>0.46100000000000002</v>
      </c>
      <c r="P71">
        <v>0.46100000000000002</v>
      </c>
      <c r="Q71">
        <v>0.46100000000000002</v>
      </c>
      <c r="R71">
        <v>0.46100000000000002</v>
      </c>
      <c r="S71">
        <v>0.46100000000000002</v>
      </c>
      <c r="T71">
        <v>0.46100000000000002</v>
      </c>
      <c r="U71">
        <v>0.46100000000000002</v>
      </c>
      <c r="V71">
        <v>0.46100000000000002</v>
      </c>
      <c r="W71">
        <v>0.46100000000000002</v>
      </c>
      <c r="X71">
        <v>0.46100000000000002</v>
      </c>
      <c r="Y71">
        <v>0.46100000000000002</v>
      </c>
      <c r="Z71">
        <v>0.46100000000000002</v>
      </c>
      <c r="AA71">
        <v>0.46100000000000002</v>
      </c>
      <c r="AB71">
        <v>0.46100000000000002</v>
      </c>
      <c r="AC71">
        <v>0.46100000000000002</v>
      </c>
      <c r="AD71">
        <v>0.46100000000000002</v>
      </c>
      <c r="AE71">
        <v>0.46100000000000002</v>
      </c>
      <c r="AF71">
        <v>0.46100000000000002</v>
      </c>
      <c r="AG71">
        <v>0.46100000000000002</v>
      </c>
    </row>
    <row r="72" spans="1:33" x14ac:dyDescent="0.2">
      <c r="A72" t="s">
        <v>107</v>
      </c>
      <c r="B72">
        <v>0.36518600000000001</v>
      </c>
      <c r="C72">
        <v>0.36488799999999999</v>
      </c>
      <c r="D72">
        <v>0.36476500000000001</v>
      </c>
      <c r="E72">
        <v>0.364371</v>
      </c>
      <c r="F72">
        <v>0.36346899999999999</v>
      </c>
      <c r="G72">
        <v>0.361597</v>
      </c>
      <c r="H72">
        <v>0.35953200000000002</v>
      </c>
      <c r="I72">
        <v>0.35649500000000001</v>
      </c>
      <c r="J72">
        <v>0.35396</v>
      </c>
      <c r="K72">
        <v>0.35313800000000001</v>
      </c>
      <c r="L72">
        <v>0.352159</v>
      </c>
      <c r="M72">
        <v>0.35050900000000001</v>
      </c>
      <c r="N72">
        <v>0.34959200000000001</v>
      </c>
      <c r="O72">
        <v>0.34847</v>
      </c>
      <c r="P72">
        <v>0.34730499999999997</v>
      </c>
      <c r="Q72">
        <v>0.34591</v>
      </c>
      <c r="R72">
        <v>0.34428399999999998</v>
      </c>
      <c r="S72">
        <v>0.34278500000000001</v>
      </c>
      <c r="T72">
        <v>0.34178700000000001</v>
      </c>
      <c r="U72">
        <v>0.34098499999999998</v>
      </c>
      <c r="V72">
        <v>0.34041500000000002</v>
      </c>
      <c r="W72">
        <v>0.34002700000000002</v>
      </c>
      <c r="X72">
        <v>0.33940399999999998</v>
      </c>
      <c r="Y72">
        <v>0.33896399999999999</v>
      </c>
      <c r="Z72">
        <v>0.33834799999999998</v>
      </c>
      <c r="AA72">
        <v>0.33751799999999998</v>
      </c>
      <c r="AB72">
        <v>0.337005</v>
      </c>
      <c r="AC72">
        <v>0.33640999999999999</v>
      </c>
      <c r="AD72">
        <v>0.33620800000000001</v>
      </c>
      <c r="AE72">
        <v>0.33576</v>
      </c>
      <c r="AF72">
        <v>0.33541199999999999</v>
      </c>
      <c r="AG72">
        <v>0.33476600000000001</v>
      </c>
    </row>
    <row r="73" spans="1:33" x14ac:dyDescent="0.2">
      <c r="A73" t="s">
        <v>108</v>
      </c>
      <c r="B73">
        <v>0.22595000000000001</v>
      </c>
      <c r="C73">
        <v>0.22575799999999999</v>
      </c>
      <c r="D73">
        <v>0.22558500000000001</v>
      </c>
      <c r="E73">
        <v>0.22537199999999999</v>
      </c>
      <c r="F73">
        <v>0.22519700000000001</v>
      </c>
      <c r="G73">
        <v>0.22495699999999999</v>
      </c>
      <c r="H73">
        <v>0.224632</v>
      </c>
      <c r="I73">
        <v>0.22377</v>
      </c>
      <c r="J73">
        <v>0.22321299999999999</v>
      </c>
      <c r="K73">
        <v>0.22304499999999999</v>
      </c>
      <c r="L73">
        <v>0.222887</v>
      </c>
      <c r="M73">
        <v>0.222612</v>
      </c>
      <c r="N73">
        <v>0.22246199999999999</v>
      </c>
      <c r="O73">
        <v>0.222298</v>
      </c>
      <c r="P73">
        <v>0.222107</v>
      </c>
      <c r="Q73">
        <v>0.22187000000000001</v>
      </c>
      <c r="R73">
        <v>0.22156600000000001</v>
      </c>
      <c r="S73">
        <v>0.221244</v>
      </c>
      <c r="T73">
        <v>0.22103300000000001</v>
      </c>
      <c r="U73">
        <v>0.22078</v>
      </c>
      <c r="V73">
        <v>0.22056999999999999</v>
      </c>
      <c r="W73">
        <v>0.22042300000000001</v>
      </c>
      <c r="X73">
        <v>0.22012300000000001</v>
      </c>
      <c r="Y73">
        <v>0.21990499999999999</v>
      </c>
      <c r="Z73">
        <v>0.219615</v>
      </c>
      <c r="AA73">
        <v>0.219199</v>
      </c>
      <c r="AB73">
        <v>0.218919</v>
      </c>
      <c r="AC73">
        <v>0.21853400000000001</v>
      </c>
      <c r="AD73">
        <v>0.218303</v>
      </c>
      <c r="AE73">
        <v>0.21801000000000001</v>
      </c>
      <c r="AF73">
        <v>0.21776400000000001</v>
      </c>
      <c r="AG73">
        <v>0.217416</v>
      </c>
    </row>
    <row r="74" spans="1:33" x14ac:dyDescent="0.2">
      <c r="A74" t="s">
        <v>109</v>
      </c>
      <c r="B74">
        <v>0.61199999999999999</v>
      </c>
      <c r="C74">
        <v>0.61199999999999999</v>
      </c>
      <c r="D74">
        <v>0.61199999999999999</v>
      </c>
      <c r="E74">
        <v>0.61199999999999999</v>
      </c>
      <c r="F74">
        <v>0.61199999999999999</v>
      </c>
      <c r="G74">
        <v>0.61199999999999999</v>
      </c>
      <c r="H74">
        <v>0.61199999999999999</v>
      </c>
      <c r="I74">
        <v>0.61199999999999999</v>
      </c>
      <c r="J74">
        <v>0.61199999999999999</v>
      </c>
      <c r="K74">
        <v>0.61199999999999999</v>
      </c>
      <c r="L74">
        <v>0.61199999999999999</v>
      </c>
      <c r="M74">
        <v>0.61199999999999999</v>
      </c>
      <c r="N74">
        <v>0.61199999999999999</v>
      </c>
      <c r="O74">
        <v>0.61199999999999999</v>
      </c>
      <c r="P74">
        <v>0.61199999999999999</v>
      </c>
      <c r="Q74">
        <v>0.61199999999999999</v>
      </c>
      <c r="R74">
        <v>0.61199999999999999</v>
      </c>
      <c r="S74">
        <v>0.61199999999999999</v>
      </c>
      <c r="T74">
        <v>0.61199999999999999</v>
      </c>
      <c r="U74">
        <v>0.61199999999999999</v>
      </c>
      <c r="V74">
        <v>0.61199999999999999</v>
      </c>
      <c r="W74">
        <v>0.61199999999999999</v>
      </c>
      <c r="X74">
        <v>0.61199999999999999</v>
      </c>
      <c r="Y74">
        <v>0.61199999999999999</v>
      </c>
      <c r="Z74">
        <v>0.61199999999999999</v>
      </c>
      <c r="AA74">
        <v>0.61199999999999999</v>
      </c>
      <c r="AB74">
        <v>0.61199999999999999</v>
      </c>
      <c r="AC74">
        <v>0.61199999999999999</v>
      </c>
      <c r="AD74">
        <v>0.61199999999999999</v>
      </c>
      <c r="AE74">
        <v>0.61199999999999999</v>
      </c>
      <c r="AF74">
        <v>0.61199999999999999</v>
      </c>
      <c r="AG74">
        <v>0.61199999999999999</v>
      </c>
    </row>
    <row r="75" spans="1:33" x14ac:dyDescent="0.2">
      <c r="A75" t="s">
        <v>110</v>
      </c>
      <c r="B75">
        <v>0.68</v>
      </c>
      <c r="C75">
        <v>0.68</v>
      </c>
      <c r="D75">
        <v>0.68</v>
      </c>
      <c r="E75">
        <v>0.68</v>
      </c>
      <c r="F75">
        <v>0.68</v>
      </c>
      <c r="G75">
        <v>0.68</v>
      </c>
      <c r="H75">
        <v>0.68</v>
      </c>
      <c r="I75">
        <v>0.68</v>
      </c>
      <c r="J75">
        <v>0.68</v>
      </c>
      <c r="K75">
        <v>0.68</v>
      </c>
      <c r="L75">
        <v>0.68</v>
      </c>
      <c r="M75">
        <v>0.68</v>
      </c>
      <c r="N75">
        <v>0.68</v>
      </c>
      <c r="O75">
        <v>0.68</v>
      </c>
      <c r="P75">
        <v>0.68</v>
      </c>
      <c r="Q75">
        <v>0.68</v>
      </c>
      <c r="R75">
        <v>0.68</v>
      </c>
      <c r="S75">
        <v>0.68</v>
      </c>
      <c r="T75">
        <v>0.68</v>
      </c>
      <c r="U75">
        <v>0.68</v>
      </c>
      <c r="V75">
        <v>0.68</v>
      </c>
      <c r="W75">
        <v>0.68</v>
      </c>
      <c r="X75">
        <v>0.68</v>
      </c>
      <c r="Y75">
        <v>0.68</v>
      </c>
      <c r="Z75">
        <v>0.68</v>
      </c>
      <c r="AA75">
        <v>0.68</v>
      </c>
      <c r="AB75">
        <v>0.68</v>
      </c>
      <c r="AC75">
        <v>0.68</v>
      </c>
      <c r="AD75">
        <v>0.68</v>
      </c>
      <c r="AE75">
        <v>0.68</v>
      </c>
      <c r="AF75">
        <v>0.68</v>
      </c>
      <c r="AG75">
        <v>0.68</v>
      </c>
    </row>
    <row r="76" spans="1:33" x14ac:dyDescent="0.2">
      <c r="A76" t="s">
        <v>111</v>
      </c>
      <c r="B76">
        <v>0.83599999999999997</v>
      </c>
      <c r="C76">
        <v>0.83599999999999997</v>
      </c>
      <c r="D76">
        <v>0.83599999999999997</v>
      </c>
      <c r="E76">
        <v>0.83599999999999997</v>
      </c>
      <c r="F76">
        <v>0.83599999999999997</v>
      </c>
      <c r="G76">
        <v>0.83599999999999997</v>
      </c>
      <c r="H76">
        <v>0.83599999999999997</v>
      </c>
      <c r="I76">
        <v>0.83599999999999997</v>
      </c>
      <c r="J76">
        <v>0.83599999999999997</v>
      </c>
      <c r="K76">
        <v>0.83599999999999997</v>
      </c>
      <c r="L76">
        <v>0.83599999999999997</v>
      </c>
      <c r="M76">
        <v>0.83599999999999997</v>
      </c>
      <c r="N76">
        <v>0.83599999999999997</v>
      </c>
      <c r="O76">
        <v>0.83599999999999997</v>
      </c>
      <c r="P76">
        <v>0.83599999999999997</v>
      </c>
      <c r="Q76">
        <v>0.83599999999999997</v>
      </c>
      <c r="R76">
        <v>0.83599999999999997</v>
      </c>
      <c r="S76">
        <v>0.83599999999999997</v>
      </c>
      <c r="T76">
        <v>0.83599999999999997</v>
      </c>
      <c r="U76">
        <v>0.83599999999999997</v>
      </c>
      <c r="V76">
        <v>0.83599999999999997</v>
      </c>
      <c r="W76">
        <v>0.83599999999999997</v>
      </c>
      <c r="X76">
        <v>0.83599999999999997</v>
      </c>
      <c r="Y76">
        <v>0.83599999999999997</v>
      </c>
      <c r="Z76">
        <v>0.83599999999999997</v>
      </c>
      <c r="AA76">
        <v>0.83599999999999997</v>
      </c>
      <c r="AB76">
        <v>0.83599999999999997</v>
      </c>
      <c r="AC76">
        <v>0.83599999999999997</v>
      </c>
      <c r="AD76">
        <v>0.83599999999999997</v>
      </c>
      <c r="AE76">
        <v>0.83599999999999997</v>
      </c>
      <c r="AF76">
        <v>0.83599999999999997</v>
      </c>
      <c r="AG76">
        <v>0.83599999999999997</v>
      </c>
    </row>
    <row r="77" spans="1:33" x14ac:dyDescent="0.2">
      <c r="A77" t="s">
        <v>112</v>
      </c>
      <c r="B77">
        <v>6.4000000000000001E-2</v>
      </c>
      <c r="C77">
        <v>6.4000000000000001E-2</v>
      </c>
      <c r="D77">
        <v>6.4000000000000001E-2</v>
      </c>
      <c r="E77">
        <v>6.4000000000000001E-2</v>
      </c>
      <c r="F77">
        <v>6.4000000000000001E-2</v>
      </c>
      <c r="G77">
        <v>6.4000000000000001E-2</v>
      </c>
      <c r="H77">
        <v>6.4000000000000001E-2</v>
      </c>
      <c r="I77">
        <v>6.4000000000000001E-2</v>
      </c>
      <c r="J77">
        <v>6.4000000000000001E-2</v>
      </c>
      <c r="K77">
        <v>6.4000000000000001E-2</v>
      </c>
      <c r="L77">
        <v>6.4000000000000001E-2</v>
      </c>
      <c r="M77">
        <v>6.4000000000000001E-2</v>
      </c>
      <c r="N77">
        <v>6.4000000000000001E-2</v>
      </c>
      <c r="O77">
        <v>6.4000000000000001E-2</v>
      </c>
      <c r="P77">
        <v>6.4000000000000001E-2</v>
      </c>
      <c r="Q77">
        <v>6.4000000000000001E-2</v>
      </c>
      <c r="R77">
        <v>6.4000000000000001E-2</v>
      </c>
      <c r="S77">
        <v>6.4000000000000001E-2</v>
      </c>
      <c r="T77">
        <v>6.4000000000000001E-2</v>
      </c>
      <c r="U77">
        <v>6.4000000000000001E-2</v>
      </c>
      <c r="V77">
        <v>6.4000000000000001E-2</v>
      </c>
      <c r="W77">
        <v>6.4000000000000001E-2</v>
      </c>
      <c r="X77">
        <v>6.4000000000000001E-2</v>
      </c>
      <c r="Y77">
        <v>6.4000000000000001E-2</v>
      </c>
      <c r="Z77">
        <v>6.4000000000000001E-2</v>
      </c>
      <c r="AA77">
        <v>6.4000000000000001E-2</v>
      </c>
      <c r="AB77">
        <v>6.4000000000000001E-2</v>
      </c>
      <c r="AC77">
        <v>6.4000000000000001E-2</v>
      </c>
      <c r="AD77">
        <v>6.4000000000000001E-2</v>
      </c>
      <c r="AE77">
        <v>6.4000000000000001E-2</v>
      </c>
      <c r="AF77">
        <v>6.4000000000000001E-2</v>
      </c>
      <c r="AG77">
        <v>6.4000000000000001E-2</v>
      </c>
    </row>
    <row r="78" spans="1:33" x14ac:dyDescent="0.2">
      <c r="A78" t="s">
        <v>113</v>
      </c>
      <c r="B78">
        <v>0.13800000000000001</v>
      </c>
      <c r="C78">
        <v>0.13800000000000001</v>
      </c>
      <c r="D78">
        <v>0.13800000000000001</v>
      </c>
      <c r="E78">
        <v>0.13800000000000001</v>
      </c>
      <c r="F78">
        <v>0.13800000000000001</v>
      </c>
      <c r="G78">
        <v>0.13800000000000001</v>
      </c>
      <c r="H78">
        <v>0.13800000000000001</v>
      </c>
      <c r="I78">
        <v>0.13800000000000001</v>
      </c>
      <c r="J78">
        <v>0.13800000000000001</v>
      </c>
      <c r="K78">
        <v>0.13800000000000001</v>
      </c>
      <c r="L78">
        <v>0.13800000000000001</v>
      </c>
      <c r="M78">
        <v>0.13800000000000001</v>
      </c>
      <c r="N78">
        <v>0.13800000000000001</v>
      </c>
      <c r="O78">
        <v>0.13800000000000001</v>
      </c>
      <c r="P78">
        <v>0.13800000000000001</v>
      </c>
      <c r="Q78">
        <v>0.13800000000000001</v>
      </c>
      <c r="R78">
        <v>0.13800000000000001</v>
      </c>
      <c r="S78">
        <v>0.13800000000000001</v>
      </c>
      <c r="T78">
        <v>0.13800000000000001</v>
      </c>
      <c r="U78">
        <v>0.13800000000000001</v>
      </c>
      <c r="V78">
        <v>0.13800000000000001</v>
      </c>
      <c r="W78">
        <v>0.13800000000000001</v>
      </c>
      <c r="X78">
        <v>0.13800000000000001</v>
      </c>
      <c r="Y78">
        <v>0.13800000000000001</v>
      </c>
      <c r="Z78">
        <v>0.13800000000000001</v>
      </c>
      <c r="AA78">
        <v>0.13800000000000001</v>
      </c>
      <c r="AB78">
        <v>0.13800000000000001</v>
      </c>
      <c r="AC78">
        <v>0.13800000000000001</v>
      </c>
      <c r="AD78">
        <v>0.13800000000000001</v>
      </c>
      <c r="AE78">
        <v>0.13800000000000001</v>
      </c>
      <c r="AF78">
        <v>0.13800000000000001</v>
      </c>
      <c r="AG78">
        <v>0.13800000000000001</v>
      </c>
    </row>
    <row r="79" spans="1:33" x14ac:dyDescent="0.2">
      <c r="A79" t="s">
        <v>114</v>
      </c>
      <c r="B79">
        <v>0.41399999999999998</v>
      </c>
      <c r="C79">
        <v>0.41399999999999998</v>
      </c>
      <c r="D79">
        <v>0.41399999999999998</v>
      </c>
      <c r="E79">
        <v>0.41399999999999998</v>
      </c>
      <c r="F79">
        <v>0.41399999999999998</v>
      </c>
      <c r="G79">
        <v>0.41399999999999998</v>
      </c>
      <c r="H79">
        <v>0.41399999999999998</v>
      </c>
      <c r="I79">
        <v>0.41399999999999998</v>
      </c>
      <c r="J79">
        <v>0.41399999999999998</v>
      </c>
      <c r="K79">
        <v>0.41399999999999998</v>
      </c>
      <c r="L79">
        <v>0.41399999999999998</v>
      </c>
      <c r="M79">
        <v>0.41399999999999998</v>
      </c>
      <c r="N79">
        <v>0.41399999999999998</v>
      </c>
      <c r="O79">
        <v>0.41399999999999998</v>
      </c>
      <c r="P79">
        <v>0.41399999999999998</v>
      </c>
      <c r="Q79">
        <v>0.41399999999999998</v>
      </c>
      <c r="R79">
        <v>0.41399999999999998</v>
      </c>
      <c r="S79">
        <v>0.41399999999999998</v>
      </c>
      <c r="T79">
        <v>0.41399999999999998</v>
      </c>
      <c r="U79">
        <v>0.41399999999999998</v>
      </c>
      <c r="V79">
        <v>0.41399999999999998</v>
      </c>
      <c r="W79">
        <v>0.41399999999999998</v>
      </c>
      <c r="X79">
        <v>0.41399999999999998</v>
      </c>
      <c r="Y79">
        <v>0.41399999999999998</v>
      </c>
      <c r="Z79">
        <v>0.41399999999999998</v>
      </c>
      <c r="AA79">
        <v>0.41399999999999998</v>
      </c>
      <c r="AB79">
        <v>0.41399999999999998</v>
      </c>
      <c r="AC79">
        <v>0.41399999999999998</v>
      </c>
      <c r="AD79">
        <v>0.41399999999999998</v>
      </c>
      <c r="AE79">
        <v>0.41399999999999998</v>
      </c>
      <c r="AF79">
        <v>0.41399999999999998</v>
      </c>
      <c r="AG79">
        <v>0.41399999999999998</v>
      </c>
    </row>
    <row r="80" spans="1:33" x14ac:dyDescent="0.2">
      <c r="A80" t="s">
        <v>115</v>
      </c>
      <c r="B80">
        <v>0.47099999999999997</v>
      </c>
      <c r="C80">
        <v>0.47099999999999997</v>
      </c>
      <c r="D80">
        <v>0.47099999999999997</v>
      </c>
      <c r="E80">
        <v>0.47099999999999997</v>
      </c>
      <c r="F80">
        <v>0.47099999999999997</v>
      </c>
      <c r="G80">
        <v>0.47099999999999997</v>
      </c>
      <c r="H80">
        <v>0.47099999999999997</v>
      </c>
      <c r="I80">
        <v>0.47099999999999997</v>
      </c>
      <c r="J80">
        <v>0.47099999999999997</v>
      </c>
      <c r="K80">
        <v>0.47099999999999997</v>
      </c>
      <c r="L80">
        <v>0.47099999999999997</v>
      </c>
      <c r="M80">
        <v>0.47099999999999997</v>
      </c>
      <c r="N80">
        <v>0.47099999999999997</v>
      </c>
      <c r="O80">
        <v>0.47099999999999997</v>
      </c>
      <c r="P80">
        <v>0.47099999999999997</v>
      </c>
      <c r="Q80">
        <v>0.47099999999999997</v>
      </c>
      <c r="R80">
        <v>0.47099999999999997</v>
      </c>
      <c r="S80">
        <v>0.47099999999999997</v>
      </c>
      <c r="T80">
        <v>0.47099999999999997</v>
      </c>
      <c r="U80">
        <v>0.47099999999999997</v>
      </c>
      <c r="V80">
        <v>0.47099999999999997</v>
      </c>
      <c r="W80">
        <v>0.47099999999999997</v>
      </c>
      <c r="X80">
        <v>0.47099999999999997</v>
      </c>
      <c r="Y80">
        <v>0.47099999999999997</v>
      </c>
      <c r="Z80">
        <v>0.47099999999999997</v>
      </c>
      <c r="AA80">
        <v>0.47099999999999997</v>
      </c>
      <c r="AB80">
        <v>0.47099999999999997</v>
      </c>
      <c r="AC80">
        <v>0.47099999999999997</v>
      </c>
      <c r="AD80">
        <v>0.47099999999999997</v>
      </c>
      <c r="AE80">
        <v>0.47099999999999997</v>
      </c>
      <c r="AF80">
        <v>0.47099999999999997</v>
      </c>
      <c r="AG80">
        <v>0.47099999999999997</v>
      </c>
    </row>
    <row r="81" spans="1:33" x14ac:dyDescent="0.2">
      <c r="A81" t="s">
        <v>116</v>
      </c>
      <c r="B81">
        <v>6.4000000000000001E-2</v>
      </c>
      <c r="C81">
        <v>6.4000000000000001E-2</v>
      </c>
      <c r="D81">
        <v>6.4000000000000001E-2</v>
      </c>
      <c r="E81">
        <v>6.4000000000000001E-2</v>
      </c>
      <c r="F81">
        <v>6.4000000000000001E-2</v>
      </c>
      <c r="G81">
        <v>6.4000000000000001E-2</v>
      </c>
      <c r="H81">
        <v>6.4000000000000001E-2</v>
      </c>
      <c r="I81">
        <v>6.4000000000000001E-2</v>
      </c>
      <c r="J81">
        <v>6.4000000000000001E-2</v>
      </c>
      <c r="K81">
        <v>6.4000000000000001E-2</v>
      </c>
      <c r="L81">
        <v>6.4000000000000001E-2</v>
      </c>
      <c r="M81">
        <v>6.4000000000000001E-2</v>
      </c>
      <c r="N81">
        <v>6.4000000000000001E-2</v>
      </c>
      <c r="O81">
        <v>6.4000000000000001E-2</v>
      </c>
      <c r="P81">
        <v>6.4000000000000001E-2</v>
      </c>
      <c r="Q81">
        <v>6.4000000000000001E-2</v>
      </c>
      <c r="R81">
        <v>6.4000000000000001E-2</v>
      </c>
      <c r="S81">
        <v>6.4000000000000001E-2</v>
      </c>
      <c r="T81">
        <v>6.4000000000000001E-2</v>
      </c>
      <c r="U81">
        <v>6.4000000000000001E-2</v>
      </c>
      <c r="V81">
        <v>6.4000000000000001E-2</v>
      </c>
      <c r="W81">
        <v>6.4000000000000001E-2</v>
      </c>
      <c r="X81">
        <v>6.4000000000000001E-2</v>
      </c>
      <c r="Y81">
        <v>6.4000000000000001E-2</v>
      </c>
      <c r="Z81">
        <v>6.4000000000000001E-2</v>
      </c>
      <c r="AA81">
        <v>6.4000000000000001E-2</v>
      </c>
      <c r="AB81">
        <v>6.4000000000000001E-2</v>
      </c>
      <c r="AC81">
        <v>6.4000000000000001E-2</v>
      </c>
      <c r="AD81">
        <v>6.4000000000000001E-2</v>
      </c>
      <c r="AE81">
        <v>6.4000000000000001E-2</v>
      </c>
      <c r="AF81">
        <v>6.4000000000000001E-2</v>
      </c>
      <c r="AG81">
        <v>6.4000000000000001E-2</v>
      </c>
    </row>
    <row r="82" spans="1:33" x14ac:dyDescent="0.2">
      <c r="A82" t="s">
        <v>117</v>
      </c>
      <c r="B82">
        <v>6.4000000000000001E-2</v>
      </c>
      <c r="C82">
        <v>6.4000000000000001E-2</v>
      </c>
      <c r="D82">
        <v>6.4000000000000001E-2</v>
      </c>
      <c r="E82">
        <v>6.4000000000000001E-2</v>
      </c>
      <c r="F82">
        <v>6.4000000000000001E-2</v>
      </c>
      <c r="G82">
        <v>6.4000000000000001E-2</v>
      </c>
      <c r="H82">
        <v>6.4000000000000001E-2</v>
      </c>
      <c r="I82">
        <v>6.4000000000000001E-2</v>
      </c>
      <c r="J82">
        <v>6.4000000000000001E-2</v>
      </c>
      <c r="K82">
        <v>6.4000000000000001E-2</v>
      </c>
      <c r="L82">
        <v>6.4000000000000001E-2</v>
      </c>
      <c r="M82">
        <v>6.4000000000000001E-2</v>
      </c>
      <c r="N82">
        <v>6.4000000000000001E-2</v>
      </c>
      <c r="O82">
        <v>6.4000000000000001E-2</v>
      </c>
      <c r="P82">
        <v>6.4000000000000001E-2</v>
      </c>
      <c r="Q82">
        <v>6.4000000000000001E-2</v>
      </c>
      <c r="R82">
        <v>6.4000000000000001E-2</v>
      </c>
      <c r="S82">
        <v>6.4000000000000001E-2</v>
      </c>
      <c r="T82">
        <v>6.4000000000000001E-2</v>
      </c>
      <c r="U82">
        <v>6.4000000000000001E-2</v>
      </c>
      <c r="V82">
        <v>6.4000000000000001E-2</v>
      </c>
      <c r="W82">
        <v>6.4000000000000001E-2</v>
      </c>
      <c r="X82">
        <v>6.4000000000000001E-2</v>
      </c>
      <c r="Y82">
        <v>6.4000000000000001E-2</v>
      </c>
      <c r="Z82">
        <v>6.4000000000000001E-2</v>
      </c>
      <c r="AA82">
        <v>6.4000000000000001E-2</v>
      </c>
      <c r="AB82">
        <v>6.4000000000000001E-2</v>
      </c>
      <c r="AC82">
        <v>6.4000000000000001E-2</v>
      </c>
      <c r="AD82">
        <v>6.4000000000000001E-2</v>
      </c>
      <c r="AE82">
        <v>6.4000000000000001E-2</v>
      </c>
      <c r="AF82">
        <v>6.4000000000000001E-2</v>
      </c>
      <c r="AG82">
        <v>6.4000000000000001E-2</v>
      </c>
    </row>
    <row r="83" spans="1:33" x14ac:dyDescent="0.2">
      <c r="A83" t="s">
        <v>118</v>
      </c>
      <c r="B83">
        <v>1.002</v>
      </c>
      <c r="C83">
        <v>1.002</v>
      </c>
      <c r="D83">
        <v>1.002</v>
      </c>
      <c r="E83">
        <v>1.002</v>
      </c>
      <c r="F83">
        <v>1.002</v>
      </c>
      <c r="G83">
        <v>1.002</v>
      </c>
      <c r="H83">
        <v>1.002</v>
      </c>
      <c r="I83">
        <v>1.002</v>
      </c>
      <c r="J83">
        <v>1.002</v>
      </c>
      <c r="K83">
        <v>1.002</v>
      </c>
      <c r="L83">
        <v>1.002</v>
      </c>
      <c r="M83">
        <v>1.002</v>
      </c>
      <c r="N83">
        <v>1.002</v>
      </c>
      <c r="O83">
        <v>1.002</v>
      </c>
      <c r="P83">
        <v>1.002</v>
      </c>
      <c r="Q83">
        <v>1.002</v>
      </c>
      <c r="R83">
        <v>1.002</v>
      </c>
      <c r="S83">
        <v>1.002</v>
      </c>
      <c r="T83">
        <v>1.002</v>
      </c>
      <c r="U83">
        <v>1.002</v>
      </c>
      <c r="V83">
        <v>1.002</v>
      </c>
      <c r="W83">
        <v>1.002</v>
      </c>
      <c r="X83">
        <v>1.002</v>
      </c>
      <c r="Y83">
        <v>1.002</v>
      </c>
      <c r="Z83">
        <v>1.002</v>
      </c>
      <c r="AA83">
        <v>1.002</v>
      </c>
      <c r="AB83">
        <v>1.002</v>
      </c>
      <c r="AC83">
        <v>1.002</v>
      </c>
      <c r="AD83">
        <v>1.002</v>
      </c>
      <c r="AE83">
        <v>1.002</v>
      </c>
      <c r="AF83">
        <v>1.002</v>
      </c>
      <c r="AG83">
        <v>1.002</v>
      </c>
    </row>
    <row r="85" spans="1:33" x14ac:dyDescent="0.2">
      <c r="A85" s="1" t="s">
        <v>58</v>
      </c>
    </row>
    <row r="86" spans="1:33" x14ac:dyDescent="0.2">
      <c r="A86" t="s">
        <v>22</v>
      </c>
      <c r="B86" s="7">
        <f>F5*1000/(8760*B68)+E5+(B27*10^6)*B48/10^6</f>
        <v>37.91957141830045</v>
      </c>
    </row>
    <row r="87" spans="1:33" x14ac:dyDescent="0.2">
      <c r="A87" t="s">
        <v>23</v>
      </c>
      <c r="B87" s="7">
        <f>F9*1000/(8760*B69)+E9+(B28*10^6)*B49/10^6</f>
        <v>22.066844467696896</v>
      </c>
    </row>
    <row r="88" spans="1:33" x14ac:dyDescent="0.2">
      <c r="A88" t="s">
        <v>24</v>
      </c>
      <c r="B88" s="7">
        <f>F10*1000/(8760*B70)+E10+(B29*10^6)*B50/10^6</f>
        <v>23.690599400839194</v>
      </c>
    </row>
    <row r="89" spans="1:33" x14ac:dyDescent="0.2">
      <c r="A89" t="s">
        <v>25</v>
      </c>
      <c r="B89" s="7">
        <f>F13*1000/(8760*B71)+E13+(B30*10^6)*B51/10^6</f>
        <v>11.698640141047356</v>
      </c>
    </row>
    <row r="90" spans="1:33" x14ac:dyDescent="0.2">
      <c r="A90" t="s">
        <v>26</v>
      </c>
      <c r="B90" s="7">
        <f>F14*1000/(8760*B72)+E14+(B31*10^6)*B52/10^6</f>
        <v>8.196236123322107</v>
      </c>
    </row>
    <row r="91" spans="1:33" x14ac:dyDescent="0.2">
      <c r="A91" t="s">
        <v>119</v>
      </c>
      <c r="B91" s="7">
        <f>F17*1000/(8760*B73)+E17+(B32*10^6)*B53/10^6</f>
        <v>7.6743450535082207</v>
      </c>
    </row>
    <row r="92" spans="1:33" x14ac:dyDescent="0.2">
      <c r="A92" t="s">
        <v>120</v>
      </c>
      <c r="B92" s="7">
        <f>F16*1000/(8760*B74)+E16+(B33*10^6)*B54/10^6</f>
        <v>15.860491837526487</v>
      </c>
    </row>
    <row r="93" spans="1:33" x14ac:dyDescent="0.2">
      <c r="A93" t="s">
        <v>29</v>
      </c>
      <c r="B93" s="7">
        <f>F11*1000/(8760*B75)+E11+(B34*10^6)*B55/10^6</f>
        <v>55.261317485898473</v>
      </c>
    </row>
    <row r="94" spans="1:33" x14ac:dyDescent="0.2">
      <c r="A94" t="s">
        <v>30</v>
      </c>
      <c r="B94" s="7">
        <f>F12*1000/(8760*B76)+E12+(B35*10^6)*B56/10^6</f>
        <v>16.629675121802013</v>
      </c>
    </row>
    <row r="95" spans="1:33" x14ac:dyDescent="0.2">
      <c r="A95" t="s">
        <v>31</v>
      </c>
      <c r="B95" s="7">
        <f>F9*1000/(8760*B77)+E9+(B36*10^6)*B57/10^6</f>
        <v>213.61222031963467</v>
      </c>
    </row>
    <row r="96" spans="1:33" x14ac:dyDescent="0.2">
      <c r="A96" t="s">
        <v>32</v>
      </c>
      <c r="B96" s="7">
        <f>F7*1000/(8760*B78)+E7+(B37*10^6)*B58/10^6</f>
        <v>36.38234998570578</v>
      </c>
    </row>
    <row r="97" spans="1:2" x14ac:dyDescent="0.2">
      <c r="A97" t="s">
        <v>62</v>
      </c>
      <c r="B97" s="7">
        <f>F5*1000/(8760*B79)+E5+(B38*10^6)*B59/10^6</f>
        <v>40.844083378801315</v>
      </c>
    </row>
    <row r="98" spans="1:2" x14ac:dyDescent="0.2">
      <c r="A98" t="s">
        <v>64</v>
      </c>
      <c r="B98" s="7">
        <f>F15*1000/(8760*B80)+E15+(B39*10^6)*B60/10^6</f>
        <v>26.548972845107564</v>
      </c>
    </row>
    <row r="99" spans="1:2" x14ac:dyDescent="0.2">
      <c r="A99" t="s">
        <v>66</v>
      </c>
      <c r="B99" s="7">
        <f>F9*1000/(8760*B81)+E9+(B40*10^6)*B61/10^6</f>
        <v>105.26222031963468</v>
      </c>
    </row>
    <row r="100" spans="1:2" x14ac:dyDescent="0.2">
      <c r="A100" t="s">
        <v>67</v>
      </c>
      <c r="B100" s="7">
        <f>F9*1000/(8760*B82)+E9+(B41*10^6)*B62/10^6</f>
        <v>128.31222031963472</v>
      </c>
    </row>
    <row r="101" spans="1:2" x14ac:dyDescent="0.2">
      <c r="A101" t="s">
        <v>68</v>
      </c>
      <c r="B101" s="7">
        <f>F18*1000/(8760*B83)+E18+(B42*10^6)*B63/10^6</f>
        <v>8.4508264749040727</v>
      </c>
    </row>
    <row r="103" spans="1:2" x14ac:dyDescent="0.2">
      <c r="A103" s="1" t="s">
        <v>60</v>
      </c>
    </row>
    <row r="104" spans="1:2" x14ac:dyDescent="0.2">
      <c r="A104" t="s">
        <v>22</v>
      </c>
      <c r="B104" s="10">
        <f>B86/$B$86</f>
        <v>1</v>
      </c>
    </row>
    <row r="105" spans="1:2" x14ac:dyDescent="0.2">
      <c r="A105" t="s">
        <v>23</v>
      </c>
      <c r="B105" s="10">
        <f t="shared" ref="B105:B119" si="7">B87/$B$86</f>
        <v>0.58193812963421754</v>
      </c>
    </row>
    <row r="106" spans="1:2" x14ac:dyDescent="0.2">
      <c r="A106" t="s">
        <v>24</v>
      </c>
      <c r="B106" s="10">
        <f t="shared" si="7"/>
        <v>0.62475915509440116</v>
      </c>
    </row>
    <row r="107" spans="1:2" x14ac:dyDescent="0.2">
      <c r="A107" t="s">
        <v>25</v>
      </c>
      <c r="B107" s="10">
        <f t="shared" si="7"/>
        <v>0.30851192942021094</v>
      </c>
    </row>
    <row r="108" spans="1:2" x14ac:dyDescent="0.2">
      <c r="A108" t="s">
        <v>26</v>
      </c>
      <c r="B108" s="10">
        <f t="shared" si="7"/>
        <v>0.21614791034706957</v>
      </c>
    </row>
    <row r="109" spans="1:2" x14ac:dyDescent="0.2">
      <c r="A109" t="s">
        <v>119</v>
      </c>
      <c r="B109" s="10">
        <f t="shared" si="7"/>
        <v>0.20238480463955053</v>
      </c>
    </row>
    <row r="110" spans="1:2" x14ac:dyDescent="0.2">
      <c r="A110" t="s">
        <v>120</v>
      </c>
      <c r="B110" s="10">
        <f t="shared" si="7"/>
        <v>0.41826664290493587</v>
      </c>
    </row>
    <row r="111" spans="1:2" x14ac:dyDescent="0.2">
      <c r="A111" t="s">
        <v>29</v>
      </c>
      <c r="B111" s="10">
        <f t="shared" si="7"/>
        <v>1.4573296959582376</v>
      </c>
    </row>
    <row r="112" spans="1:2" x14ac:dyDescent="0.2">
      <c r="A112" t="s">
        <v>30</v>
      </c>
      <c r="B112" s="10">
        <f t="shared" si="7"/>
        <v>0.43855124147780655</v>
      </c>
    </row>
    <row r="113" spans="1:2" x14ac:dyDescent="0.2">
      <c r="A113" t="s">
        <v>31</v>
      </c>
      <c r="B113" s="10">
        <f t="shared" si="7"/>
        <v>5.6332973272093154</v>
      </c>
    </row>
    <row r="114" spans="1:2" x14ac:dyDescent="0.2">
      <c r="A114" t="s">
        <v>32</v>
      </c>
      <c r="B114" s="10">
        <f t="shared" si="7"/>
        <v>0.95946100192860329</v>
      </c>
    </row>
    <row r="115" spans="1:2" x14ac:dyDescent="0.2">
      <c r="A115" t="s">
        <v>62</v>
      </c>
      <c r="B115" s="10">
        <f t="shared" si="7"/>
        <v>1.0771240773857866</v>
      </c>
    </row>
    <row r="116" spans="1:2" x14ac:dyDescent="0.2">
      <c r="A116" t="s">
        <v>64</v>
      </c>
      <c r="B116" s="10">
        <f t="shared" si="7"/>
        <v>0.70013905358367801</v>
      </c>
    </row>
    <row r="117" spans="1:2" x14ac:dyDescent="0.2">
      <c r="A117" t="s">
        <v>66</v>
      </c>
      <c r="B117" s="10">
        <f t="shared" si="7"/>
        <v>2.775933808915199</v>
      </c>
    </row>
    <row r="118" spans="1:2" x14ac:dyDescent="0.2">
      <c r="A118" t="s">
        <v>67</v>
      </c>
      <c r="B118" s="10">
        <f t="shared" si="7"/>
        <v>3.3837993289583879</v>
      </c>
    </row>
    <row r="119" spans="1:2" x14ac:dyDescent="0.2">
      <c r="A119" t="s">
        <v>68</v>
      </c>
      <c r="B119" s="10">
        <f t="shared" si="7"/>
        <v>0.22286186680964437</v>
      </c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7.1640625" customWidth="1"/>
  </cols>
  <sheetData>
    <row r="1" spans="1:2" x14ac:dyDescent="0.2">
      <c r="B1" t="s">
        <v>21</v>
      </c>
    </row>
    <row r="2" spans="1:2" x14ac:dyDescent="0.2">
      <c r="A2" t="s">
        <v>65</v>
      </c>
      <c r="B2" s="5">
        <f>Calculations!$B$17*Weighting!B104*Calculations!$B$23</f>
        <v>12.667356151341036</v>
      </c>
    </row>
    <row r="3" spans="1:2" x14ac:dyDescent="0.2">
      <c r="A3" t="s">
        <v>23</v>
      </c>
      <c r="B3" s="5">
        <f>Calculations!$B$17*Weighting!B105*Calculations!$B$23</f>
        <v>7.371617546121902</v>
      </c>
    </row>
    <row r="4" spans="1:2" x14ac:dyDescent="0.2">
      <c r="A4" t="s">
        <v>24</v>
      </c>
      <c r="B4" s="5">
        <f>Calculations!$B$17*Weighting!B106*Calculations!$B$23</f>
        <v>7.9140467263916916</v>
      </c>
    </row>
    <row r="5" spans="1:2" x14ac:dyDescent="0.2">
      <c r="A5" t="s">
        <v>25</v>
      </c>
      <c r="B5" s="5">
        <f>Calculations!$B$17*Weighting!B107*Calculations!$B$23</f>
        <v>3.908030486903201</v>
      </c>
    </row>
    <row r="6" spans="1:2" x14ac:dyDescent="0.2">
      <c r="A6" t="s">
        <v>63</v>
      </c>
      <c r="B6" s="5">
        <f>Calculations!$B$17*Weighting!B108*Calculations!$B$23</f>
        <v>2.7380225617344625</v>
      </c>
    </row>
    <row r="7" spans="1:2" x14ac:dyDescent="0.2">
      <c r="A7" t="s">
        <v>27</v>
      </c>
      <c r="B7" s="5">
        <f>Calculations!$B$17*Weighting!B109*Calculations!$B$23</f>
        <v>2.5636803999887645</v>
      </c>
    </row>
    <row r="8" spans="1:2" x14ac:dyDescent="0.2">
      <c r="A8" t="s">
        <v>28</v>
      </c>
      <c r="B8" s="5">
        <f>Calculations!$B$17*Weighting!B110*Calculations!$B$23</f>
        <v>5.298332531902604</v>
      </c>
    </row>
    <row r="9" spans="1:2" x14ac:dyDescent="0.2">
      <c r="A9" t="s">
        <v>29</v>
      </c>
      <c r="B9" s="5">
        <f>Calculations!$B$17*Weighting!B111*Calculations!$B$23</f>
        <v>18.460514288628545</v>
      </c>
    </row>
    <row r="10" spans="1:2" x14ac:dyDescent="0.2">
      <c r="A10" t="s">
        <v>30</v>
      </c>
      <c r="B10" s="5">
        <f>Calculations!$B$17*Weighting!B112*Calculations!$B$23</f>
        <v>5.5552847664121412</v>
      </c>
    </row>
    <row r="11" spans="1:2" x14ac:dyDescent="0.2">
      <c r="A11" s="6" t="s">
        <v>31</v>
      </c>
      <c r="B11" s="5">
        <v>0</v>
      </c>
    </row>
    <row r="12" spans="1:2" x14ac:dyDescent="0.2">
      <c r="A12" s="6" t="s">
        <v>32</v>
      </c>
      <c r="B12" s="5">
        <v>0</v>
      </c>
    </row>
    <row r="13" spans="1:2" x14ac:dyDescent="0.2">
      <c r="A13" t="s">
        <v>62</v>
      </c>
      <c r="B13" s="5">
        <f>Calculations!$B$17*Weighting!B115*Calculations!$B$23</f>
        <v>13.644314307430383</v>
      </c>
    </row>
    <row r="14" spans="1:2" x14ac:dyDescent="0.2">
      <c r="A14" t="s">
        <v>64</v>
      </c>
      <c r="B14" s="5">
        <f>Calculations!$B$17*Weighting!B116*Calculations!$B$23</f>
        <v>8.8689107472072948</v>
      </c>
    </row>
    <row r="15" spans="1:2" x14ac:dyDescent="0.2">
      <c r="A15" t="s">
        <v>66</v>
      </c>
      <c r="B15" s="5">
        <v>0</v>
      </c>
    </row>
    <row r="16" spans="1:2" x14ac:dyDescent="0.2">
      <c r="A16" t="s">
        <v>67</v>
      </c>
      <c r="B16" s="5">
        <v>0</v>
      </c>
    </row>
    <row r="17" spans="1:2" x14ac:dyDescent="0.2">
      <c r="A17" t="s">
        <v>68</v>
      </c>
      <c r="B17" s="5">
        <f>Calculations!$B$17*Weighting!B119*Calculations!$B$23</f>
        <v>2.8230706394304952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2020-09-29T13:48:51Z</dcterms:modified>
</cp:coreProperties>
</file>