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v/trans/syvbt/"/>
    </mc:Choice>
  </mc:AlternateContent>
  <xr:revisionPtr revIDLastSave="0" documentId="13_ncr:1_{8DC7D0F2-89A9-A44D-A639-634B6143911C}" xr6:coauthVersionLast="46" xr6:coauthVersionMax="46" xr10:uidLastSave="{00000000-0000-0000-0000-000000000000}"/>
  <bookViews>
    <workbookView xWindow="0" yWindow="0" windowWidth="28800" windowHeight="18000" firstSheet="6" activeTab="14"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5" l="1"/>
  <c r="E4" i="14"/>
  <c r="H4" i="15"/>
  <c r="G4" i="15"/>
  <c r="F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<sst xmlns="http://schemas.openxmlformats.org/spreadsheetml/2006/main" count="1877" uniqueCount="1083">
  <si>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</si>
  <si>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</si>
  <si>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</si>
  <si>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</si>
  <si>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</si>
  <si>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</si>
  <si>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</si>
  <si>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</si>
  <si>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</si>
  <si>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</si>
  <si>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</si>
  <si>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</si>
  <si>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</si>
  <si>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</si>
  <si>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</si>
  <si>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</si>
  <si>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</si>
  <si>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</si>
  <si>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</si>
  <si>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</si>
  <si>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</si>
  <si>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</si>
  <si>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</si>
  <si>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</si>
  <si>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</si>
  <si>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</si>
  <si>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</si>
  <si>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</si>
  <si>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</si>
  <si>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</si>
  <si>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</si>
  <si>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</si>
  <si>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</si>
  <si>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</si>
  <si>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</si>
  <si>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</si>
  <si>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</si>
  <si>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</si>
  <si>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</si>
  <si>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</si>
  <si>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</si>
  <si>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</si>
  <si>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</si>
  <si>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</si>
  <si>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</si>
  <si>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</si>
  <si>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</si>
  <si>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</si>
  <si>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</si>
  <si>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</si>
  <si>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</si>
  <si>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</si>
  <si>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</si>
  <si>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</si>
  <si>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</si>
  <si>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</si>
  <si>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</si>
  <si>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</si>
  <si>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</si>
  <si>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</si>
  <si>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</si>
  <si>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</si>
  <si>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</si>
  <si>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</si>
  <si>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</si>
  <si>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</si>
  <si>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</si>
  <si>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</si>
  <si>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</si>
  <si>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</si>
  <si>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</si>
  <si>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</si>
  <si>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</si>
  <si>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</si>
  <si>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</si>
  <si>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</si>
  <si>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</si>
  <si>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</si>
  <si>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</si>
  <si>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</si>
  <si>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</si>
  <si>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</si>
  <si>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</si>
  <si>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</si>
  <si>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</si>
  <si>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</si>
  <si>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</si>
  <si>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</si>
  <si>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</si>
  <si>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</si>
  <si>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</si>
  <si>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</si>
  <si>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</si>
  <si>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</si>
  <si>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</si>
  <si>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</si>
  <si>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</si>
  <si>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</si>
  <si>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</si>
  <si>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</si>
  <si>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</si>
  <si>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</si>
  <si>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</si>
  <si>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</si>
  <si>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</si>
  <si>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</si>
  <si>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</si>
  <si>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</si>
  <si>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</si>
  <si>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</si>
  <si>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</si>
  <si>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</si>
  <si>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</si>
  <si>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</si>
  <si>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</si>
  <si>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</si>
  <si>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</si>
  <si>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</si>
  <si>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</si>
  <si>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</si>
  <si>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</si>
  <si>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</si>
  <si>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</si>
  <si>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</si>
  <si>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</si>
  <si>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</si>
  <si>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</si>
  <si>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</si>
  <si>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</si>
  <si>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</si>
  <si>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</si>
  <si>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</si>
  <si>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</si>
  <si>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</si>
  <si>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</si>
  <si>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</si>
  <si>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</si>
  <si>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</si>
  <si>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</si>
  <si>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</si>
  <si>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</si>
  <si>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</si>
  <si>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</si>
  <si>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</si>
  <si>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</si>
  <si>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</si>
  <si>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</si>
  <si>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</si>
  <si>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</si>
  <si>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</si>
  <si>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</si>
  <si>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</si>
  <si>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</si>
  <si>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</si>
  <si>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</si>
  <si>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</si>
  <si>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</si>
  <si>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</si>
  <si>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</si>
  <si>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</si>
  <si>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</si>
  <si>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</si>
  <si>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</si>
  <si>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</si>
  <si>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</si>
  <si>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</si>
  <si>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</si>
  <si>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</si>
  <si>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</si>
  <si>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</si>
  <si>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</si>
  <si>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</si>
  <si>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</si>
  <si>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</si>
  <si>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</si>
  <si>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</si>
  <si>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</si>
  <si>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</si>
  <si>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</si>
  <si>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</si>
  <si>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</si>
  <si>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</si>
  <si>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</si>
  <si>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</si>
  <si>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</si>
  <si>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</si>
  <si>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</si>
  <si>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</si>
  <si>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</si>
  <si>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</si>
  <si>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</si>
  <si>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</si>
  <si>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</si>
  <si>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</si>
  <si>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</si>
  <si>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</si>
  <si>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</si>
  <si>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</si>
  <si>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</si>
  <si>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</si>
  <si>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</si>
  <si>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</si>
  <si>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</si>
  <si>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</si>
  <si>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</si>
  <si>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</si>
  <si>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</si>
  <si>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</si>
  <si>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</si>
  <si>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</si>
  <si>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</si>
  <si>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</si>
  <si>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</si>
  <si>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</si>
  <si>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</si>
  <si>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</si>
  <si>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</si>
  <si>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</si>
  <si>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</si>
  <si>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</si>
  <si>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</si>
  <si>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</si>
  <si>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</si>
  <si>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</si>
  <si>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</si>
  <si>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</si>
  <si>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</si>
  <si>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</si>
  <si>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</si>
  <si>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</si>
  <si>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</si>
  <si>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</si>
  <si>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</si>
  <si>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</si>
  <si>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</si>
  <si>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</si>
  <si>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</si>
  <si>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</si>
  <si>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</si>
  <si>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</si>
  <si>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</si>
  <si>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</si>
  <si>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</si>
  <si>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</si>
  <si>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</si>
  <si>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</si>
  <si>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</si>
  <si>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</si>
  <si>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</si>
  <si>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</si>
  <si>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</si>
  <si>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</si>
  <si>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</si>
  <si>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</si>
  <si>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</si>
  <si>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</si>
  <si>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</si>
  <si>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</si>
  <si>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</si>
  <si>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</si>
  <si>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</si>
  <si>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</si>
  <si>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</si>
  <si>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</si>
  <si>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</si>
  <si>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</si>
  <si>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</si>
  <si>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</si>
  <si>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</si>
  <si>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</si>
  <si>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</si>
  <si>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</si>
  <si>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</si>
  <si>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</si>
  <si>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</si>
  <si>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</si>
  <si>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</si>
  <si>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</si>
  <si>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</si>
  <si>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</si>
  <si>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</si>
  <si>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</si>
  <si>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</si>
  <si>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</si>
  <si>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</si>
  <si>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</si>
  <si>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</si>
  <si>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</si>
  <si>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</si>
  <si>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</si>
  <si>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</si>
  <si>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</si>
  <si>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</si>
  <si>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</si>
  <si>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</si>
  <si>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</si>
  <si>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</si>
  <si>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</si>
  <si>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</si>
  <si>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</si>
  <si>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</si>
  <si>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</si>
  <si>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</si>
  <si>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</si>
  <si>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</si>
  <si>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</si>
  <si>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</si>
  <si>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</si>
  <si>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</si>
  <si>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</si>
  <si>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</si>
  <si>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</si>
  <si>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</si>
  <si>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</si>
  <si>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</si>
  <si>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</si>
  <si>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</si>
  <si>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</si>
  <si>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</si>
  <si>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</si>
  <si>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</si>
  <si>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</si>
  <si>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</si>
  <si>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</si>
  <si>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</si>
  <si>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</si>
  <si>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</si>
  <si>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</si>
  <si>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</si>
  <si>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</si>
  <si>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</si>
  <si>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</si>
  <si>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</si>
  <si>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</si>
  <si>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</si>
  <si>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</si>
  <si>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</si>
  <si>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</si>
  <si>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</si>
  <si>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</si>
  <si>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</si>
  <si>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</si>
  <si>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</si>
  <si>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</si>
  <si>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</si>
  <si>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</si>
  <si>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</si>
  <si>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</si>
  <si>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</si>
  <si>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</si>
  <si>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</si>
  <si>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</si>
  <si>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</si>
  <si>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</si>
  <si>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</si>
  <si>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</si>
  <si>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</si>
  <si>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</si>
  <si>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</si>
  <si>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</si>
  <si>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</si>
  <si>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</si>
  <si>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</si>
  <si>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</si>
  <si>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</si>
  <si>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</si>
  <si>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</si>
  <si>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</si>
  <si>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</si>
  <si>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</si>
  <si>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</si>
  <si>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</si>
  <si>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</si>
  <si>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</si>
  <si>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</si>
  <si>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</si>
  <si>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</si>
  <si>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</si>
  <si>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</si>
  <si>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</si>
  <si>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</si>
  <si>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</si>
  <si>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</si>
  <si>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</si>
  <si>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</si>
  <si>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</si>
  <si>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</si>
  <si>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</si>
  <si>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</si>
  <si>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</si>
  <si>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</si>
  <si>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</si>
  <si>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</si>
  <si>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</si>
  <si>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</si>
  <si>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</si>
  <si>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</si>
  <si>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</si>
  <si>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</si>
  <si>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</si>
  <si>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</si>
  <si>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</si>
  <si>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</si>
  <si>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</si>
  <si>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</si>
  <si>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</si>
  <si>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</si>
  <si>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</si>
  <si>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</si>
  <si>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</si>
  <si>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</si>
  <si>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</si>
  <si>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</si>
  <si>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</si>
  <si>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</si>
  <si>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</si>
  <si>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</si>
  <si>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</si>
  <si>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</si>
  <si>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</si>
  <si>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</si>
  <si>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</si>
  <si>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</si>
  <si>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</si>
  <si>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</si>
  <si>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</si>
  <si>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</si>
  <si>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</si>
  <si>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</si>
  <si>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</si>
  <si>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</si>
  <si>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</si>
  <si>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</si>
  <si>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</si>
  <si>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</si>
  <si>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</si>
  <si>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</si>
  <si>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</si>
  <si>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</si>
  <si>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</si>
  <si>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</si>
  <si>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</si>
  <si>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</si>
  <si>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</si>
  <si>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</si>
  <si>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</si>
  <si>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</si>
  <si>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</si>
  <si>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</si>
  <si>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</si>
  <si>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</si>
  <si>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</si>
  <si>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</si>
  <si>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</si>
  <si>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</si>
  <si>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</si>
  <si>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</si>
  <si>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</si>
  <si>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</si>
  <si>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</si>
  <si>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</si>
  <si>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</si>
  <si>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</si>
  <si>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</si>
  <si>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</si>
  <si>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</si>
  <si>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</si>
  <si>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</si>
  <si>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</si>
  <si>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</si>
  <si>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</si>
  <si>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</si>
  <si>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</si>
  <si>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</si>
  <si>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</si>
  <si>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</si>
  <si>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</si>
  <si>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</si>
  <si>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</si>
  <si>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</si>
  <si>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</si>
  <si>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</si>
  <si>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</si>
  <si>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</si>
  <si>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</si>
  <si>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</si>
  <si>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</si>
  <si>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</si>
  <si>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</si>
  <si>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</si>
  <si>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</si>
  <si>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</si>
  <si>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</si>
  <si>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</si>
  <si>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</si>
  <si>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</si>
  <si>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</si>
  <si>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</si>
  <si>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</si>
  <si>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</si>
  <si>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</si>
  <si>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</si>
  <si>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</si>
  <si>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</si>
  <si>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</si>
  <si>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</si>
  <si>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</si>
  <si>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</si>
  <si>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</si>
  <si>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</si>
  <si>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</si>
  <si>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</si>
  <si>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</si>
  <si>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</si>
  <si>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</si>
  <si>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</si>
  <si>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</si>
  <si>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</si>
  <si>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</si>
  <si>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</si>
  <si>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</si>
  <si>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</si>
  <si>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</si>
  <si>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</si>
  <si>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</si>
  <si>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</si>
  <si>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</si>
  <si>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</si>
  <si>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</si>
  <si>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</si>
  <si>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</si>
  <si>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</si>
  <si>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</si>
  <si>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</si>
  <si>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</si>
  <si>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</si>
  <si>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</si>
  <si>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</si>
  <si>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</si>
  <si>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</si>
  <si>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</si>
  <si>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</si>
  <si>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</si>
  <si>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</si>
  <si>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</si>
  <si>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</si>
  <si>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</si>
  <si>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</si>
  <si>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</si>
  <si>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</si>
  <si>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</si>
  <si>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</si>
  <si>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</si>
  <si>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</si>
  <si>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</si>
  <si>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</si>
  <si>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</si>
  <si>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</si>
  <si>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</si>
  <si>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</si>
  <si>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</si>
  <si>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</si>
  <si>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</si>
  <si>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</si>
  <si>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</si>
  <si>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</si>
  <si>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</si>
  <si>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</si>
  <si>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</si>
  <si>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</si>
  <si>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</si>
  <si>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</si>
  <si>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</si>
  <si>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</si>
  <si>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</si>
  <si>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</si>
  <si>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</si>
  <si>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</si>
  <si>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</si>
  <si>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</si>
  <si>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</si>
  <si>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</si>
  <si>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</si>
  <si>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</si>
  <si>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</si>
  <si>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</si>
  <si>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</si>
  <si>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</si>
  <si>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</si>
  <si>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</si>
  <si>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</si>
  <si>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</si>
  <si>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</si>
  <si>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</si>
  <si>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</si>
  <si>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</si>
  <si>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</si>
  <si>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</si>
  <si>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</si>
  <si>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</si>
  <si>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</si>
  <si>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</si>
  <si>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</si>
  <si>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</si>
  <si>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</si>
  <si>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</si>
  <si>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</si>
  <si>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</si>
  <si>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</si>
  <si>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</si>
  <si>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</si>
  <si>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</si>
  <si>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</si>
  <si>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</si>
  <si>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</si>
  <si>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</si>
  <si>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</si>
  <si>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</si>
  <si>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</si>
  <si>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</si>
  <si>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</si>
  <si>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</si>
  <si>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</si>
  <si>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</si>
  <si>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</si>
  <si>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</si>
  <si>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</si>
  <si>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</si>
  <si>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</si>
  <si>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</si>
  <si>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</si>
  <si>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</si>
  <si>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</si>
  <si>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</si>
  <si>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</si>
  <si>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</si>
  <si>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</si>
  <si>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</si>
  <si>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</si>
  <si>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</si>
  <si>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</si>
  <si>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</si>
  <si>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</si>
  <si>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</si>
  <si>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</si>
  <si>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</si>
  <si>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</si>
  <si>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</si>
  <si>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</si>
  <si>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</si>
  <si>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</si>
  <si>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</si>
  <si>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</si>
  <si>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</si>
  <si>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</si>
  <si>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</si>
  <si>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</si>
  <si>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</si>
  <si>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</si>
  <si>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</si>
  <si>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</si>
  <si>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</si>
  <si>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</si>
  <si>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</si>
  <si>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</si>
  <si>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</si>
  <si>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</si>
  <si>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</si>
  <si>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</si>
  <si>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</si>
  <si>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</si>
  <si>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</si>
  <si>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</si>
  <si>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</si>
  <si>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</si>
  <si>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</si>
  <si>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</si>
  <si>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</si>
  <si>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</si>
  <si>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</si>
  <si>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</si>
  <si>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</si>
  <si>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</si>
  <si>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</si>
  <si>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</si>
  <si>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</si>
  <si>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</si>
  <si>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</si>
  <si>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</si>
  <si>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</si>
  <si>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</si>
  <si>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</si>
  <si>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</si>
  <si>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</si>
  <si>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</si>
  <si>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</si>
  <si>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</si>
  <si>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</si>
  <si>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</si>
  <si>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</si>
  <si>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</si>
  <si>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</si>
  <si>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</si>
  <si>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</si>
  <si>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</si>
  <si>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</si>
  <si>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</si>
  <si>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</si>
  <si>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</si>
  <si>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</si>
  <si>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</si>
  <si>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</si>
  <si>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</si>
  <si>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</si>
  <si>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</si>
  <si>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</si>
  <si>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</si>
  <si>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</si>
  <si>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</si>
  <si>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</si>
  <si>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</si>
  <si>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</si>
  <si>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</si>
  <si>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</si>
  <si>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</si>
  <si>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</si>
  <si>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</si>
  <si>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</si>
  <si>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</si>
  <si>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</si>
  <si>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</si>
  <si>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</si>
  <si>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</si>
  <si>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</si>
  <si>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</si>
  <si>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</si>
  <si>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</si>
  <si>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</si>
  <si>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</si>
  <si>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</si>
  <si>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</si>
  <si>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</si>
  <si>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</si>
  <si>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</si>
  <si>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</si>
  <si>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</si>
  <si>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</si>
  <si>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</si>
  <si>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</si>
  <si>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</si>
  <si>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</si>
  <si>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</si>
  <si>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</si>
  <si>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</si>
  <si>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</si>
  <si>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</si>
  <si>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</si>
  <si>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</si>
  <si>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</si>
  <si>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</si>
  <si>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</si>
  <si>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</si>
  <si>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</si>
  <si>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</si>
  <si>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</si>
  <si>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</si>
  <si>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</si>
  <si>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</si>
  <si>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</si>
  <si>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</si>
  <si>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</si>
  <si>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</si>
  <si>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</si>
  <si>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</si>
  <si>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</si>
  <si>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</si>
  <si>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</si>
  <si>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</si>
  <si>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</si>
  <si>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</si>
  <si>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</si>
  <si>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</si>
  <si>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</si>
  <si>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</si>
  <si>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</si>
  <si>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</si>
  <si>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</si>
  <si>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</si>
  <si>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</si>
  <si>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</si>
  <si>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</si>
  <si>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</si>
  <si>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</si>
  <si>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</si>
  <si>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</si>
  <si>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</si>
  <si>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</si>
  <si>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</si>
  <si>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</si>
  <si>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</si>
  <si>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</si>
  <si>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</si>
  <si>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</si>
  <si>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</si>
  <si>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</si>
  <si>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</si>
  <si>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</si>
  <si>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</si>
  <si>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</si>
  <si>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</si>
  <si>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</si>
  <si>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</si>
  <si>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</si>
  <si>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</si>
  <si>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</si>
  <si>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</si>
  <si>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</si>
  <si>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</si>
  <si>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</si>
  <si>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</si>
  <si>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</si>
  <si>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</si>
  <si>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</si>
  <si>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</si>
  <si>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</si>
  <si>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</si>
  <si>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</si>
  <si>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</si>
  <si>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</si>
  <si>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</si>
  <si>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</si>
  <si>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</si>
  <si>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</si>
  <si>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</si>
  <si>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</si>
  <si>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</si>
  <si>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</si>
  <si>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</si>
  <si>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</si>
  <si>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</si>
  <si>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</si>
  <si>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</si>
  <si>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</si>
  <si>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</si>
  <si>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</si>
  <si>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</si>
  <si>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</si>
  <si>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</si>
  <si>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</si>
  <si>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</si>
  <si>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</si>
  <si>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</si>
  <si>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</si>
  <si>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</si>
  <si>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</si>
  <si>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</si>
  <si>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</si>
  <si>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</si>
  <si>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</si>
  <si>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</si>
  <si>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</si>
  <si>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</si>
  <si>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</si>
  <si>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</si>
  <si>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</si>
  <si>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</si>
  <si>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</si>
  <si>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</si>
  <si>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</si>
  <si>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</si>
  <si>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</si>
  <si>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</si>
  <si>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</si>
  <si>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</si>
  <si>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</si>
  <si>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</si>
  <si>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</si>
  <si>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</si>
  <si>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</si>
  <si>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</si>
  <si>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</si>
  <si>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</si>
  <si>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</si>
  <si>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</si>
  <si>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</si>
  <si>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</si>
  <si>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</si>
  <si>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</si>
  <si>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</si>
  <si>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</si>
  <si>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</si>
  <si>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</si>
  <si>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</si>
  <si>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</si>
  <si>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</si>
  <si>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</si>
  <si>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</si>
  <si>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</si>
  <si>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</si>
  <si>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</si>
  <si>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</si>
  <si>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</si>
  <si>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</si>
  <si>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</si>
  <si>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</si>
  <si>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</si>
  <si>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</si>
  <si>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</si>
  <si>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</si>
  <si>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</si>
  <si>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</si>
  <si>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</si>
  <si>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</si>
  <si>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</si>
  <si>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</si>
  <si>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</si>
  <si>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</si>
  <si>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</si>
  <si>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</si>
  <si>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</si>
  <si>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</si>
  <si>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</si>
  <si>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</si>
  <si>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</si>
  <si>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</si>
  <si>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</si>
  <si>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</si>
  <si>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</si>
  <si>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</si>
  <si>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</si>
  <si>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</si>
  <si>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</si>
  <si>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</si>
  <si>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</si>
  <si>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</si>
  <si>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</si>
  <si>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</si>
  <si>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</si>
  <si>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</si>
  <si>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</si>
  <si>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</si>
  <si>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</si>
  <si>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</si>
  <si>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</si>
  <si>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</si>
  <si>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</si>
  <si>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</si>
  <si>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</si>
  <si>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</si>
  <si>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</si>
  <si>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</si>
  <si>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</si>
  <si>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</si>
  <si>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</si>
  <si>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</si>
  <si>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</si>
  <si>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</si>
  <si>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</si>
  <si>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</si>
  <si>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</si>
  <si>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</si>
  <si>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</si>
  <si>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</si>
  <si>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</si>
  <si>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</si>
  <si>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</si>
  <si>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</si>
  <si>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</si>
  <si>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</si>
  <si>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</si>
  <si>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</si>
  <si>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</si>
  <si>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</si>
  <si>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</si>
  <si>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</si>
  <si>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</si>
  <si>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</si>
  <si>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</si>
  <si>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</si>
  <si>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</si>
  <si>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</si>
  <si>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</si>
  <si>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</si>
  <si>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</si>
  <si>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</si>
  <si>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</si>
  <si>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</si>
  <si>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</si>
  <si>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</si>
  <si>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</si>
  <si>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</si>
  <si>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</si>
  <si>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</si>
  <si>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</si>
  <si>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</si>
  <si>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</si>
  <si>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</si>
  <si>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</si>
  <si>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</si>
  <si>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</si>
  <si>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</si>
  <si>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</si>
  <si>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</si>
  <si>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</si>
  <si>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</si>
  <si>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</si>
  <si>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</si>
  <si>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</si>
  <si>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</si>
  <si>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</si>
  <si>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</si>
  <si>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</si>
  <si>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</si>
  <si>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</si>
  <si>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</si>
  <si>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</si>
  <si>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</si>
  <si>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</si>
  <si>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</si>
  <si>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</si>
  <si>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</si>
  <si>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</si>
  <si>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</si>
  <si>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</si>
  <si>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</si>
  <si>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</si>
  <si>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</si>
  <si>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</si>
  <si>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</si>
  <si>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</si>
  <si>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</si>
  <si>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</si>
  <si>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</si>
  <si>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</si>
  <si>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</si>
  <si>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</si>
  <si>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</si>
  <si>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</si>
  <si>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</si>
  <si>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</si>
  <si>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</si>
  <si>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</si>
  <si>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</si>
  <si>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</si>
  <si>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</si>
  <si>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</si>
  <si>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</si>
  <si>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</si>
  <si>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</si>
  <si>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</si>
  <si>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</si>
  <si>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</si>
  <si>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</si>
  <si>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</si>
  <si>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</si>
  <si>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</si>
  <si>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</si>
  <si>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</si>
  <si>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</si>
  <si>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</si>
  <si>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</si>
  <si>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</si>
  <si>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</si>
  <si>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</si>
  <si>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</si>
  <si>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</si>
  <si>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</si>
  <si>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</si>
  <si>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</si>
  <si>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</si>
  <si>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</si>
  <si>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</si>
  <si>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</si>
  <si>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</si>
  <si>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</si>
  <si>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</si>
  <si>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</si>
  <si>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</si>
  <si>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</si>
  <si>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</si>
  <si>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</si>
  <si>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</si>
  <si>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Share of aircrafts by enplanement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</si>
</sst>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21"/>
  <sheetViews>
    <sheetView workbookViewId="0">
      <selection activeCell="A22" sqref="A22"/>
    </sheetView>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row r="20" spans="1:7">
      <c r="A20" s="1" t="s">
        <v>1082</v>
      </c>
    </row>
    <row r="21" spans="1:7">
      <c r="A21" s="58">
        <v>5.0999999999999997E-2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I24" sqref="I24"/>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E5" sqref="E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4944</v>
      </c>
      <c r="C2" s="18">
        <f>ROUND('USA Values'!C3*'Share of VT by state'!$B$2,0)</f>
        <v>1122</v>
      </c>
      <c r="D2" s="18">
        <f>ROUND('USA Values'!D3*'Share of VT by state'!$B$2,0)</f>
        <v>2179491</v>
      </c>
      <c r="E2" s="18">
        <f>ROUND('USA Values'!E3*'Share of VT by state'!$B$2,0)</f>
        <v>10966</v>
      </c>
      <c r="F2" s="18">
        <f>ROUND('USA Values'!F3*'Share of VT by state'!$B$2,0)</f>
        <v>4587</v>
      </c>
      <c r="G2" s="18">
        <f>ROUND('USA Values'!G3*'Share of VT by state'!$B$2,0)</f>
        <v>858</v>
      </c>
      <c r="H2" s="18">
        <f>ROUND('USA Values'!H3*'Share of VT by state'!$B$2,0)</f>
        <v>0</v>
      </c>
      <c r="J2" s="18"/>
    </row>
    <row r="3" spans="1:10">
      <c r="A3" s="1" t="s">
        <v>1077</v>
      </c>
      <c r="B3" s="18">
        <f>ROUND('USA Values'!B4*'Share of VT by state'!$B$3,0)</f>
        <v>3</v>
      </c>
      <c r="C3" s="18">
        <f>ROUND('USA Values'!C4*'Share of VT by state'!$B$3,0)</f>
        <v>845</v>
      </c>
      <c r="D3" s="18">
        <f>ROUND('USA Values'!D4*'Share of VT by state'!$B$3,0)</f>
        <v>926</v>
      </c>
      <c r="E3" s="18">
        <f>ROUND('USA Values'!E4*'Share of VT by state'!$B$3,0)</f>
        <v>7512</v>
      </c>
      <c r="F3" s="18">
        <f>ROUND('USA Values'!F4*'Share of VT by state'!$B$3,0)</f>
        <v>0</v>
      </c>
      <c r="G3" s="18">
        <f>ROUND('USA Values'!G4*'Share of VT by state'!$B$3,0)</f>
        <v>62</v>
      </c>
      <c r="H3" s="18">
        <f>ROUND('USA Values'!H4*'Share of VT by state'!$B$3,0)</f>
        <v>0</v>
      </c>
      <c r="I3" s="18"/>
      <c r="J3" s="67"/>
    </row>
    <row r="4" spans="1:10">
      <c r="A4" s="1" t="s">
        <v>29</v>
      </c>
      <c r="B4" s="18">
        <v>0</v>
      </c>
      <c r="C4" s="18">
        <v>0</v>
      </c>
      <c r="D4" s="18">
        <v>0</v>
      </c>
      <c r="E4" s="18">
        <f>'USA Values'!E5*Misc!A21</f>
        <v>350.326719717</v>
      </c>
      <c r="F4" s="18">
        <v>0</v>
      </c>
      <c r="G4" s="18">
        <v>0</v>
      </c>
      <c r="H4" s="18">
        <v>0</v>
      </c>
    </row>
    <row r="5" spans="1:10">
      <c r="A5" s="1" t="s">
        <v>1078</v>
      </c>
      <c r="B5" s="18">
        <v>144.4</v>
      </c>
      <c r="C5" s="18">
        <v>0</v>
      </c>
      <c r="D5" s="18">
        <v>0</v>
      </c>
      <c r="E5" s="18">
        <v>45.6</v>
      </c>
      <c r="F5" s="18">
        <v>0</v>
      </c>
      <c r="G5" s="18">
        <v>0</v>
      </c>
      <c r="H5" s="18">
        <v>0</v>
      </c>
    </row>
    <row r="6" spans="1:10">
      <c r="A6" s="1" t="s">
        <v>1079</v>
      </c>
      <c r="B6" s="18">
        <v>0</v>
      </c>
      <c r="C6" s="18">
        <v>0</v>
      </c>
      <c r="D6" s="18">
        <v>44500.56</v>
      </c>
      <c r="E6" s="18">
        <v>12551.44</v>
      </c>
      <c r="F6" s="18">
        <v>0</v>
      </c>
      <c r="G6" s="18">
        <v>0</v>
      </c>
      <c r="H6" s="18">
        <v>0</v>
      </c>
    </row>
    <row r="7" spans="1:10">
      <c r="A7" s="1" t="s">
        <v>1080</v>
      </c>
      <c r="B7" s="18">
        <v>0</v>
      </c>
      <c r="C7" s="18">
        <v>0</v>
      </c>
      <c r="D7" s="18">
        <v>75719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D12" sqref="D1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100</v>
      </c>
      <c r="D2" s="18">
        <f>SUM(ROUND('USA Values'!D12*'Share of VT by state'!$B$4,0),ROUND('USA Values'!D13*'Share of VT by state'!$B$5,0))</f>
        <v>99645</v>
      </c>
      <c r="E2" s="18">
        <v>0</v>
      </c>
      <c r="F2" s="18">
        <f>ROUND('USA Values'!F12*'Share of VT by state'!$B$4,0)</f>
        <v>0</v>
      </c>
      <c r="G2" s="18">
        <f>ROUND('USA Values'!G12*'Share of VT by state'!$B$4,0)</f>
        <v>6</v>
      </c>
      <c r="H2" s="18">
        <f>ROUND('USA Values'!H12*'Share of VT by state'!$B$4,0)</f>
        <v>0</v>
      </c>
      <c r="I2" s="67"/>
      <c r="J2" s="18"/>
    </row>
    <row r="3" spans="1:10">
      <c r="A3" s="1" t="s">
        <v>1077</v>
      </c>
      <c r="B3">
        <f>ROUND('USA Values'!B13*'Share of VT by state'!$B$5,0)</f>
        <v>27</v>
      </c>
      <c r="C3">
        <f>ROUND('USA Values'!C13*'Share of VT by state'!$B$5,0)</f>
        <v>319</v>
      </c>
      <c r="D3">
        <v>0</v>
      </c>
      <c r="E3">
        <f>SUM(ROUND('USA Values'!E13*'Share of VT by state'!$B$5,0),ROUND('USA Values'!E12*'Share of VT by state'!$B$4,0))</f>
        <v>123072</v>
      </c>
      <c r="F3">
        <f>ROUND('USA Values'!F13*'Share of VT by state'!$B$5,0)</f>
        <v>11</v>
      </c>
      <c r="G3">
        <f>ROUND('USA Values'!G13*'Share of VT by state'!$B$5,0)</f>
        <v>66</v>
      </c>
      <c r="H3">
        <f>ROUND('USA Values'!H13*'Share of VT by state'!$B$5,0)</f>
        <v>0</v>
      </c>
      <c r="J3" s="18"/>
    </row>
    <row r="4" spans="1:10">
      <c r="A4" s="1" t="s">
        <v>29</v>
      </c>
      <c r="B4">
        <f>Misc!A19*5</f>
        <v>0</v>
      </c>
      <c r="C4">
        <f>Misc!B19*5</f>
        <v>0</v>
      </c>
      <c r="D4">
        <f>Misc!C19*5</f>
        <v>0</v>
      </c>
      <c r="E4">
        <f>'USA Values'!E14*Misc!A21</f>
        <v>46.453616474999997</v>
      </c>
      <c r="F4">
        <f>Misc!E19*5</f>
        <v>0</v>
      </c>
      <c r="G4">
        <f>Misc!F19*5</f>
        <v>0</v>
      </c>
      <c r="H4">
        <f>Misc!G19*5</f>
        <v>0</v>
      </c>
    </row>
    <row r="5" spans="1:10">
      <c r="A5" s="1" t="s">
        <v>1078</v>
      </c>
      <c r="B5">
        <v>0</v>
      </c>
      <c r="C5">
        <v>0</v>
      </c>
      <c r="D5">
        <v>0</v>
      </c>
      <c r="E5" s="18">
        <v>231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C6" sqref="C6"/>
    </sheetView>
  </sheetViews>
  <sheetFormatPr baseColWidth="10" defaultColWidth="10.6640625" defaultRowHeight="15"/>
  <cols>
    <col min="1" max="1" width="20.6640625" style="58" bestFit="1" customWidth="1"/>
  </cols>
  <sheetData>
    <row r="1" spans="1:2">
      <c r="B1" t="s">
        <v>57</v>
      </c>
    </row>
    <row r="2" spans="1:2">
      <c r="A2" t="s">
        <v>58</v>
      </c>
      <c r="B2">
        <v>8.621611035454009E-3</v>
      </c>
    </row>
    <row r="3" spans="1:2">
      <c r="A3" t="s">
        <v>59</v>
      </c>
      <c r="B3">
        <v>9.0965020617248295E-3</v>
      </c>
    </row>
    <row r="4" spans="1:2">
      <c r="A4" t="s">
        <v>60</v>
      </c>
      <c r="B4">
        <v>8.6213328298678643E-3</v>
      </c>
    </row>
    <row r="5" spans="1:2">
      <c r="A5" t="s">
        <v>61</v>
      </c>
      <c r="B5">
        <v>8.621332829867866E-3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2" width="9.1640625" style="38" customWidth="1"/>
    <col min="43"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2021-01-08T19:19:17Z</dcterms:modified>
</cp:coreProperties>
</file>