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227E3A7D-504C-4E39-9043-DA858487F053}" xr6:coauthVersionLast="46" xr6:coauthVersionMax="46"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<sst xmlns="http://schemas.openxmlformats.org/spreadsheetml/2006/main" count="7858" uniqueCount="2071">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</sst>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abSelected="1" zoomScale="60" zoomScaleNormal="60" workbookViewId="0">
      <pane ySplit="1" topLeftCell="A111" activePane="bottomLeft" state="frozen"/>
      <selection pane="bottomLeft" activeCell="I122" sqref="I122"/>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47</v>
      </c>
      <c r="J121" s="4" t="str">
        <f t="shared" ref="J121:O121" si="30">J$114</f>
        <v>Mode Shifting</v>
      </c>
      <c r="K121" s="4" t="str">
        <f t="shared" si="30"/>
        <v>trans mode shifting</v>
      </c>
      <c r="L121" s="68">
        <f t="shared" si="30"/>
        <v>0</v>
      </c>
      <c r="M121" s="129">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15.436928600000002</v>
      </c>
      <c r="M2" s="215">
        <f>'Target Calculations'!G10</f>
        <v>22.886751300000004</v>
      </c>
      <c r="N2" s="3" t="str">
        <f>'Target Calculations'!K10</f>
        <v>In a scenario limiting global warming to 1.5 °C, Nevada would need to cut its total (including land use) emissions by 58 to 72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20.906928600000001</v>
      </c>
      <c r="M3" s="215">
        <f>'Target Calculations'!G11</f>
        <v>28.356751300000003</v>
      </c>
      <c r="N3" s="3" t="str">
        <f>'Target Calculations'!K11</f>
        <v>In a scenario limiting global warming to 1.5 °C, Nevada would need to cut its total (excluding land use) emissions by 53 to 65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0.99088199999999971</v>
      </c>
      <c r="M11" s="215">
        <f>'Target Calculations'!G4</f>
        <v>3.7433319999999997</v>
      </c>
      <c r="N11" s="3" t="str">
        <f>'Target Calculations'!K4</f>
        <v>In a scenario limiting global warming to 1.5 °C, Nevada would need to cut its electricity emissions by 86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10.127000000000001</v>
      </c>
      <c r="M14" s="215">
        <f>'Target Calculations'!G6</f>
        <v>13.243</v>
      </c>
      <c r="N14" s="3" t="str">
        <f>'Target Calculations'!K6</f>
        <v>In a scenario limiting global warming to 1.5 °C, Nevada would need to cut its transportation emissions by 25 to 43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15.436928600000002</v>
      </c>
      <c r="M32" s="215">
        <f>M2</f>
        <v>22.886751300000004</v>
      </c>
      <c r="N32" s="215" t="str">
        <f>N2</f>
        <v>In a scenario limiting global warming to 1.5 °C, Nevada would need to cut its total (including land use) emissions by 58 to 72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0.99088199999999971</v>
      </c>
      <c r="M36" s="215">
        <f t="shared" si="0"/>
        <v>3.7433319999999997</v>
      </c>
      <c r="N36" s="215" t="str">
        <f t="shared" si="0"/>
        <v>In a scenario limiting global warming to 1.5 °C, Nevada would need to cut its electricity emissions by 86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10.127000000000001</v>
      </c>
      <c r="M38" s="216">
        <f>M14</f>
        <v>13.243</v>
      </c>
      <c r="N38" s="216" t="str">
        <f>N14</f>
        <v>In a scenario limiting global warming to 1.5 °C, Nevada would need to cut its transportation emissions by 25 to 43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11.0098</v>
      </c>
      <c r="D4" s="197">
        <v>0.91</v>
      </c>
      <c r="E4" s="197">
        <v>0.66</v>
      </c>
      <c r="F4" s="198">
        <f t="shared" si="0"/>
        <v>0.99088199999999971</v>
      </c>
      <c r="G4" s="198">
        <f t="shared" si="0"/>
        <v>3.7433319999999997</v>
      </c>
      <c r="I4" s="150">
        <f t="shared" si="1"/>
        <v>0.96332780859226697</v>
      </c>
      <c r="J4" s="150">
        <f t="shared" si="1"/>
        <v>0.86146061023745313</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19.475000000000001</v>
      </c>
      <c r="D6" s="197">
        <v>0.48</v>
      </c>
      <c r="E6" s="197">
        <v>0.32</v>
      </c>
      <c r="F6" s="198">
        <f t="shared" si="0"/>
        <v>10.127000000000001</v>
      </c>
      <c r="G6" s="198">
        <f t="shared" si="0"/>
        <v>13.243</v>
      </c>
      <c r="I6" s="150">
        <f t="shared" si="1"/>
        <v>0.42996239854725049</v>
      </c>
      <c r="J6" s="150">
        <f t="shared" si="1"/>
        <v>0.25456621348486597</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40.088520000000003</v>
      </c>
      <c r="D10" s="217">
        <f>1-F10/$C10</f>
        <v>0.61492894723975833</v>
      </c>
      <c r="E10" s="217">
        <f>1-G10/$C10</f>
        <v>0.42909463108141677</v>
      </c>
      <c r="F10" s="198">
        <f>SUM(F3:F9)</f>
        <v>15.436928600000002</v>
      </c>
      <c r="G10" s="198">
        <f>SUM(G3:G9)</f>
        <v>22.886751300000004</v>
      </c>
      <c r="H10" s="58">
        <f>B10*0.55</f>
        <v>29.995961395995192</v>
      </c>
      <c r="I10" s="150">
        <f>1-F10/$B10</f>
        <v>0.71695153831163561</v>
      </c>
      <c r="J10" s="150">
        <f t="shared" si="1"/>
        <v>0.58035306657380192</v>
      </c>
      <c r="K10" s="58" t="str">
        <f t="shared" si="2"/>
        <v>In a scenario limiting global warming to 1.5 °C, Nevada would need to cut its total (including land use) emissions by 58 to 72 percent of 2005 levels.</v>
      </c>
    </row>
    <row r="11" spans="1:11">
      <c r="A11" s="81" t="s">
        <v>1918</v>
      </c>
      <c r="B11" s="201">
        <f>SUM(B3:B9)-B8</f>
        <v>60.008111629082158</v>
      </c>
      <c r="C11" s="201">
        <f>SUM(C3:C9)-C8</f>
        <v>45.558520000000001</v>
      </c>
      <c r="D11" s="217">
        <f>1-F11/$C11</f>
        <v>0.54109728323044737</v>
      </c>
      <c r="E11" s="217">
        <f>1-G11/$C11</f>
        <v>0.37757523071425492</v>
      </c>
      <c r="F11" s="198">
        <f>F10-F8</f>
        <v>20.906928600000001</v>
      </c>
      <c r="G11" s="198">
        <f>G10-G8</f>
        <v>28.356751300000003</v>
      </c>
      <c r="H11" s="58">
        <f>B11*0.55</f>
        <v>33.004461395995193</v>
      </c>
      <c r="I11" s="150">
        <f>1-F11/$B11</f>
        <v>0.65159829175714767</v>
      </c>
      <c r="J11" s="150">
        <f t="shared" si="1"/>
        <v>0.52745136398764347</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65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activeCell="M10" sqref="M10"/>
    </sheetView>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4.4146799999999997</v>
      </c>
      <c r="F2" s="58">
        <v>19.475000000000001</v>
      </c>
      <c r="G2" s="58">
        <v>11.0098</v>
      </c>
      <c r="H2" s="58">
        <v>7.0401300000000004</v>
      </c>
      <c r="I2" s="58">
        <v>0</v>
      </c>
      <c r="J2" s="58">
        <v>-5.47</v>
      </c>
    </row>
    <row r="3" spans="1:10">
      <c r="A3" s="58">
        <v>2020</v>
      </c>
      <c r="B3" s="58">
        <v>0</v>
      </c>
      <c r="C3" s="58">
        <v>1.3129599999999999</v>
      </c>
      <c r="D3" s="58">
        <v>1.95251</v>
      </c>
      <c r="E3" s="58">
        <v>4.2606299999999999</v>
      </c>
      <c r="F3" s="58">
        <v>16.793399999999998</v>
      </c>
      <c r="G3" s="58">
        <v>9.8640600000000003</v>
      </c>
      <c r="H3" s="58">
        <v>6.2985699999999998</v>
      </c>
      <c r="I3" s="58">
        <v>0</v>
      </c>
      <c r="J3" s="58">
        <v>-5.52</v>
      </c>
    </row>
    <row r="4" spans="1:10">
      <c r="A4" s="58">
        <v>2021</v>
      </c>
      <c r="B4" s="58">
        <v>0</v>
      </c>
      <c r="C4" s="58">
        <v>1.36494</v>
      </c>
      <c r="D4" s="58">
        <v>2.0242100000000001</v>
      </c>
      <c r="E4" s="58">
        <v>4.3161899999999997</v>
      </c>
      <c r="F4" s="58">
        <v>17.5381</v>
      </c>
      <c r="G4" s="58">
        <v>9.9438899999999997</v>
      </c>
      <c r="H4" s="58">
        <v>6.6744500000000002</v>
      </c>
      <c r="I4" s="58">
        <v>0</v>
      </c>
      <c r="J4" s="58">
        <v>-5.56</v>
      </c>
    </row>
    <row r="5" spans="1:10">
      <c r="A5" s="58">
        <v>2022</v>
      </c>
      <c r="B5" s="58">
        <v>0</v>
      </c>
      <c r="C5" s="58">
        <v>1.40184</v>
      </c>
      <c r="D5" s="58">
        <v>2.0733799999999998</v>
      </c>
      <c r="E5" s="58">
        <v>4.3598699999999999</v>
      </c>
      <c r="F5" s="58">
        <v>17.866700000000002</v>
      </c>
      <c r="G5" s="58">
        <v>9.8612900000000003</v>
      </c>
      <c r="H5" s="58">
        <v>6.99953</v>
      </c>
      <c r="I5" s="58">
        <v>0</v>
      </c>
      <c r="J5" s="58">
        <v>-5.61</v>
      </c>
    </row>
    <row r="6" spans="1:10">
      <c r="A6" s="58">
        <v>2023</v>
      </c>
      <c r="B6" s="58">
        <v>0</v>
      </c>
      <c r="C6" s="58">
        <v>1.42584</v>
      </c>
      <c r="D6" s="58">
        <v>2.1022400000000001</v>
      </c>
      <c r="E6" s="58">
        <v>4.3883900000000002</v>
      </c>
      <c r="F6" s="58">
        <v>17.9666</v>
      </c>
      <c r="G6" s="58">
        <v>9.76098</v>
      </c>
      <c r="H6" s="58">
        <v>7.2370999999999999</v>
      </c>
      <c r="I6" s="58">
        <v>0</v>
      </c>
      <c r="J6" s="58">
        <v>-5.66</v>
      </c>
    </row>
    <row r="7" spans="1:10">
      <c r="A7" s="58">
        <v>2024</v>
      </c>
      <c r="B7" s="58">
        <v>0</v>
      </c>
      <c r="C7" s="58">
        <v>1.4531400000000001</v>
      </c>
      <c r="D7" s="58">
        <v>2.1359900000000001</v>
      </c>
      <c r="E7" s="58">
        <v>4.4183700000000004</v>
      </c>
      <c r="F7" s="58">
        <v>18.087199999999999</v>
      </c>
      <c r="G7" s="58">
        <v>9.7017799999999994</v>
      </c>
      <c r="H7" s="58">
        <v>7.4807300000000003</v>
      </c>
      <c r="I7" s="58">
        <v>0</v>
      </c>
      <c r="J7" s="58">
        <v>-5.7</v>
      </c>
    </row>
    <row r="8" spans="1:10">
      <c r="A8" s="58">
        <v>2025</v>
      </c>
      <c r="B8" s="58">
        <v>0</v>
      </c>
      <c r="C8" s="58">
        <v>1.48251</v>
      </c>
      <c r="D8" s="58">
        <v>2.17272</v>
      </c>
      <c r="E8" s="58">
        <v>4.4497400000000003</v>
      </c>
      <c r="F8" s="58">
        <v>18.206600000000002</v>
      </c>
      <c r="G8" s="58">
        <v>9.4534900000000004</v>
      </c>
      <c r="H8" s="58">
        <v>7.7301200000000003</v>
      </c>
      <c r="I8" s="58">
        <v>0</v>
      </c>
      <c r="J8" s="58">
        <v>-5.75</v>
      </c>
    </row>
    <row r="9" spans="1:10">
      <c r="A9" s="58">
        <v>2026</v>
      </c>
      <c r="B9" s="58">
        <v>0</v>
      </c>
      <c r="C9" s="58">
        <v>1.51207</v>
      </c>
      <c r="D9" s="58">
        <v>2.20465</v>
      </c>
      <c r="E9" s="58">
        <v>4.4800599999999999</v>
      </c>
      <c r="F9" s="58">
        <v>18.252500000000001</v>
      </c>
      <c r="G9" s="58">
        <v>9.33005</v>
      </c>
      <c r="H9" s="58">
        <v>7.9599299999999999</v>
      </c>
      <c r="I9" s="58">
        <v>0</v>
      </c>
      <c r="J9" s="58">
        <v>-5.75</v>
      </c>
    </row>
    <row r="10" spans="1:10">
      <c r="A10" s="58">
        <v>2027</v>
      </c>
      <c r="B10" s="58">
        <v>2.5248E-5</v>
      </c>
      <c r="C10" s="58">
        <v>1.5383599999999999</v>
      </c>
      <c r="D10" s="58">
        <v>2.2312699999999999</v>
      </c>
      <c r="E10" s="58">
        <v>4.5072200000000002</v>
      </c>
      <c r="F10" s="58">
        <v>18.171399999999998</v>
      </c>
      <c r="G10" s="58">
        <v>9.1404899999999998</v>
      </c>
      <c r="H10" s="58">
        <v>8.14968</v>
      </c>
      <c r="I10" s="58">
        <v>0</v>
      </c>
      <c r="J10" s="58">
        <v>-5.75</v>
      </c>
    </row>
    <row r="11" spans="1:10">
      <c r="A11" s="58">
        <v>2028</v>
      </c>
      <c r="B11" s="58">
        <v>5.4490000000000002E-5</v>
      </c>
      <c r="C11" s="58">
        <v>1.5629</v>
      </c>
      <c r="D11" s="58">
        <v>2.2551899999999998</v>
      </c>
      <c r="E11" s="58">
        <v>4.5346799999999998</v>
      </c>
      <c r="F11" s="58">
        <v>18.060300000000002</v>
      </c>
      <c r="G11" s="58">
        <v>8.9422300000000003</v>
      </c>
      <c r="H11" s="58">
        <v>8.3421599999999998</v>
      </c>
      <c r="I11" s="58">
        <v>0</v>
      </c>
      <c r="J11" s="58">
        <v>-5.75</v>
      </c>
    </row>
    <row r="12" spans="1:10">
      <c r="A12" s="58">
        <v>2029</v>
      </c>
      <c r="B12" s="58">
        <v>8.3504000000000006E-5</v>
      </c>
      <c r="C12" s="58">
        <v>1.5811299999999999</v>
      </c>
      <c r="D12" s="58">
        <v>2.2700100000000001</v>
      </c>
      <c r="E12" s="58">
        <v>4.5557800000000004</v>
      </c>
      <c r="F12" s="58">
        <v>17.850000000000001</v>
      </c>
      <c r="G12" s="58">
        <v>8.6598100000000002</v>
      </c>
      <c r="H12" s="58">
        <v>8.4947800000000004</v>
      </c>
      <c r="I12" s="58">
        <v>0</v>
      </c>
      <c r="J12" s="58">
        <v>-5.75</v>
      </c>
    </row>
    <row r="13" spans="1:10">
      <c r="A13" s="58">
        <v>2030</v>
      </c>
      <c r="B13" s="58">
        <v>1.3730400000000001E-4</v>
      </c>
      <c r="C13" s="58">
        <v>1.5985499999999999</v>
      </c>
      <c r="D13" s="58">
        <v>2.2837200000000002</v>
      </c>
      <c r="E13" s="58">
        <v>4.5777299999999999</v>
      </c>
      <c r="F13" s="58">
        <v>17.6158</v>
      </c>
      <c r="G13" s="58">
        <v>8.3031100000000002</v>
      </c>
      <c r="H13" s="58">
        <v>8.6385199999999998</v>
      </c>
      <c r="I13" s="58">
        <v>0</v>
      </c>
      <c r="J13" s="58">
        <v>-5.75</v>
      </c>
    </row>
    <row r="14" spans="1:10">
      <c r="A14" s="58">
        <v>2031</v>
      </c>
      <c r="B14" s="58">
        <v>1.9086400000000001E-4</v>
      </c>
      <c r="C14" s="58">
        <v>1.6158699999999999</v>
      </c>
      <c r="D14" s="58">
        <v>2.2875700000000001</v>
      </c>
      <c r="E14" s="58">
        <v>4.5988100000000003</v>
      </c>
      <c r="F14" s="58">
        <v>17.3432</v>
      </c>
      <c r="G14" s="58">
        <v>8.4018700000000006</v>
      </c>
      <c r="H14" s="58">
        <v>8.7326499999999996</v>
      </c>
      <c r="I14" s="58">
        <v>0</v>
      </c>
      <c r="J14" s="58">
        <v>-5.75</v>
      </c>
    </row>
    <row r="15" spans="1:10">
      <c r="A15" s="58">
        <v>2032</v>
      </c>
      <c r="B15" s="58">
        <v>2.7278799999999999E-4</v>
      </c>
      <c r="C15" s="58">
        <v>1.6331899999999999</v>
      </c>
      <c r="D15" s="58">
        <v>2.2916400000000001</v>
      </c>
      <c r="E15" s="58">
        <v>4.6206100000000001</v>
      </c>
      <c r="F15" s="58">
        <v>17.0808</v>
      </c>
      <c r="G15" s="58">
        <v>8.4898399999999992</v>
      </c>
      <c r="H15" s="58">
        <v>8.8292000000000002</v>
      </c>
      <c r="I15" s="58">
        <v>0</v>
      </c>
      <c r="J15" s="58">
        <v>-5.75</v>
      </c>
    </row>
    <row r="16" spans="1:10">
      <c r="A16" s="58">
        <v>2033</v>
      </c>
      <c r="B16" s="58">
        <v>3.7916600000000001E-4</v>
      </c>
      <c r="C16" s="58">
        <v>1.6505099999999999</v>
      </c>
      <c r="D16" s="58">
        <v>2.2953000000000001</v>
      </c>
      <c r="E16" s="58">
        <v>4.6443599999999998</v>
      </c>
      <c r="F16" s="58">
        <v>16.850999999999999</v>
      </c>
      <c r="G16" s="58">
        <v>8.5894100000000009</v>
      </c>
      <c r="H16" s="58">
        <v>8.9194600000000008</v>
      </c>
      <c r="I16" s="58">
        <v>0</v>
      </c>
      <c r="J16" s="58">
        <v>-5.75</v>
      </c>
    </row>
    <row r="17" spans="1:10">
      <c r="A17" s="58">
        <v>2034</v>
      </c>
      <c r="B17" s="58">
        <v>5.1577800000000005E-4</v>
      </c>
      <c r="C17" s="58">
        <v>1.6678299999999999</v>
      </c>
      <c r="D17" s="58">
        <v>2.2991299999999999</v>
      </c>
      <c r="E17" s="58">
        <v>4.6690899999999997</v>
      </c>
      <c r="F17" s="58">
        <v>16.6526</v>
      </c>
      <c r="G17" s="58">
        <v>8.6825200000000002</v>
      </c>
      <c r="H17" s="58">
        <v>9.0207800000000002</v>
      </c>
      <c r="I17" s="58">
        <v>0</v>
      </c>
      <c r="J17" s="58">
        <v>-5.75</v>
      </c>
    </row>
    <row r="18" spans="1:10">
      <c r="A18" s="58">
        <v>2035</v>
      </c>
      <c r="B18" s="58">
        <v>6.5565199999999995E-4</v>
      </c>
      <c r="C18" s="58">
        <v>1.6851499999999999</v>
      </c>
      <c r="D18" s="58">
        <v>2.30288</v>
      </c>
      <c r="E18" s="58">
        <v>4.6938899999999997</v>
      </c>
      <c r="F18" s="58">
        <v>16.4862</v>
      </c>
      <c r="G18" s="58">
        <v>8.8038699999999999</v>
      </c>
      <c r="H18" s="58">
        <v>9.1143599999999996</v>
      </c>
      <c r="I18" s="58">
        <v>0</v>
      </c>
      <c r="J18" s="58">
        <v>-5.75</v>
      </c>
    </row>
    <row r="19" spans="1:10">
      <c r="A19" s="58">
        <v>2036</v>
      </c>
      <c r="B19" s="58">
        <v>8.2503600000000002E-4</v>
      </c>
      <c r="C19" s="58">
        <v>1.7034</v>
      </c>
      <c r="D19" s="58">
        <v>2.3052999999999999</v>
      </c>
      <c r="E19" s="58">
        <v>4.7206000000000001</v>
      </c>
      <c r="F19" s="58">
        <v>16.331299999999999</v>
      </c>
      <c r="G19" s="58">
        <v>8.9091100000000001</v>
      </c>
      <c r="H19" s="58">
        <v>9.1972400000000007</v>
      </c>
      <c r="I19" s="58">
        <v>0</v>
      </c>
      <c r="J19" s="58">
        <v>-5.75</v>
      </c>
    </row>
    <row r="20" spans="1:10">
      <c r="A20" s="58">
        <v>2037</v>
      </c>
      <c r="B20" s="58">
        <v>1.02801E-3</v>
      </c>
      <c r="C20" s="58">
        <v>1.7216400000000001</v>
      </c>
      <c r="D20" s="58">
        <v>2.30775</v>
      </c>
      <c r="E20" s="58">
        <v>4.7486199999999998</v>
      </c>
      <c r="F20" s="58">
        <v>16.189299999999999</v>
      </c>
      <c r="G20" s="58">
        <v>9.0182300000000009</v>
      </c>
      <c r="H20" s="58">
        <v>9.2898399999999999</v>
      </c>
      <c r="I20" s="58">
        <v>0</v>
      </c>
      <c r="J20" s="58">
        <v>-5.75</v>
      </c>
    </row>
    <row r="21" spans="1:10">
      <c r="A21" s="58">
        <v>2038</v>
      </c>
      <c r="B21" s="58">
        <v>1.2557899999999999E-3</v>
      </c>
      <c r="C21" s="58">
        <v>1.7398899999999999</v>
      </c>
      <c r="D21" s="58">
        <v>2.3101799999999999</v>
      </c>
      <c r="E21" s="58">
        <v>4.7788399999999998</v>
      </c>
      <c r="F21" s="58">
        <v>16.059200000000001</v>
      </c>
      <c r="G21" s="58">
        <v>9.12791</v>
      </c>
      <c r="H21" s="58">
        <v>9.3761899999999994</v>
      </c>
      <c r="I21" s="58">
        <v>0</v>
      </c>
      <c r="J21" s="58">
        <v>-5.75</v>
      </c>
    </row>
    <row r="22" spans="1:10">
      <c r="A22" s="58">
        <v>2039</v>
      </c>
      <c r="B22" s="58">
        <v>1.4919899999999999E-3</v>
      </c>
      <c r="C22" s="58">
        <v>1.75813</v>
      </c>
      <c r="D22" s="58">
        <v>2.3125900000000001</v>
      </c>
      <c r="E22" s="58">
        <v>4.8092300000000003</v>
      </c>
      <c r="F22" s="58">
        <v>15.962</v>
      </c>
      <c r="G22" s="58">
        <v>9.2196599999999993</v>
      </c>
      <c r="H22" s="58">
        <v>9.4612300000000005</v>
      </c>
      <c r="I22" s="58">
        <v>0</v>
      </c>
      <c r="J22" s="58">
        <v>-5.75</v>
      </c>
    </row>
    <row r="23" spans="1:10">
      <c r="A23" s="58">
        <v>2040</v>
      </c>
      <c r="B23" s="58">
        <v>1.75639E-3</v>
      </c>
      <c r="C23" s="58">
        <v>1.77637</v>
      </c>
      <c r="D23" s="58">
        <v>2.3150200000000001</v>
      </c>
      <c r="E23" s="58">
        <v>4.8410799999999998</v>
      </c>
      <c r="F23" s="58">
        <v>15.8728</v>
      </c>
      <c r="G23" s="58">
        <v>9.3442799999999995</v>
      </c>
      <c r="H23" s="58">
        <v>9.5552499999999991</v>
      </c>
      <c r="I23" s="58">
        <v>0</v>
      </c>
      <c r="J23" s="58">
        <v>-5.75</v>
      </c>
    </row>
    <row r="24" spans="1:10">
      <c r="A24" s="58">
        <v>2041</v>
      </c>
      <c r="B24" s="58">
        <v>2.01746E-3</v>
      </c>
      <c r="C24" s="58">
        <v>1.7949600000000001</v>
      </c>
      <c r="D24" s="58">
        <v>2.31501</v>
      </c>
      <c r="E24" s="58">
        <v>4.8653700000000004</v>
      </c>
      <c r="F24" s="58">
        <v>15.797499999999999</v>
      </c>
      <c r="G24" s="58">
        <v>9.4386500000000009</v>
      </c>
      <c r="H24" s="58">
        <v>9.6426999999999996</v>
      </c>
      <c r="I24" s="58">
        <v>0</v>
      </c>
      <c r="J24" s="58">
        <v>-5.75</v>
      </c>
    </row>
    <row r="25" spans="1:10">
      <c r="A25" s="58">
        <v>2042</v>
      </c>
      <c r="B25" s="58">
        <v>2.3152099999999998E-3</v>
      </c>
      <c r="C25" s="58">
        <v>1.8135600000000001</v>
      </c>
      <c r="D25" s="58">
        <v>2.3149899999999999</v>
      </c>
      <c r="E25" s="58">
        <v>4.8911300000000004</v>
      </c>
      <c r="F25" s="58">
        <v>15.752000000000001</v>
      </c>
      <c r="G25" s="58">
        <v>9.53383</v>
      </c>
      <c r="H25" s="58">
        <v>9.7339800000000007</v>
      </c>
      <c r="I25" s="58">
        <v>0</v>
      </c>
      <c r="J25" s="58">
        <v>-5.75</v>
      </c>
    </row>
    <row r="26" spans="1:10">
      <c r="A26" s="58">
        <v>2043</v>
      </c>
      <c r="B26" s="58">
        <v>2.6148999999999999E-3</v>
      </c>
      <c r="C26" s="58">
        <v>1.8321499999999999</v>
      </c>
      <c r="D26" s="58">
        <v>2.3150200000000001</v>
      </c>
      <c r="E26" s="58">
        <v>4.9173200000000001</v>
      </c>
      <c r="F26" s="58">
        <v>15.728300000000001</v>
      </c>
      <c r="G26" s="58">
        <v>9.6060400000000001</v>
      </c>
      <c r="H26" s="58">
        <v>9.8235299999999999</v>
      </c>
      <c r="I26" s="58">
        <v>0</v>
      </c>
      <c r="J26" s="58">
        <v>-5.75</v>
      </c>
    </row>
    <row r="27" spans="1:10">
      <c r="A27" s="58">
        <v>2044</v>
      </c>
      <c r="B27" s="58">
        <v>2.9455599999999998E-3</v>
      </c>
      <c r="C27" s="58">
        <v>1.8507400000000001</v>
      </c>
      <c r="D27" s="58">
        <v>2.31507</v>
      </c>
      <c r="E27" s="58">
        <v>4.9446899999999996</v>
      </c>
      <c r="F27" s="58">
        <v>15.739000000000001</v>
      </c>
      <c r="G27" s="58">
        <v>9.7149900000000002</v>
      </c>
      <c r="H27" s="58">
        <v>9.9178599999999992</v>
      </c>
      <c r="I27" s="58">
        <v>0</v>
      </c>
      <c r="J27" s="58">
        <v>-5.75</v>
      </c>
    </row>
    <row r="28" spans="1:10">
      <c r="A28" s="58">
        <v>2045</v>
      </c>
      <c r="B28" s="58">
        <v>3.27912E-3</v>
      </c>
      <c r="C28" s="58">
        <v>1.8693299999999999</v>
      </c>
      <c r="D28" s="58">
        <v>2.3151700000000002</v>
      </c>
      <c r="E28" s="58">
        <v>4.9722799999999996</v>
      </c>
      <c r="F28" s="58">
        <v>15.768599999999999</v>
      </c>
      <c r="G28" s="58">
        <v>9.7870500000000007</v>
      </c>
      <c r="H28" s="58">
        <v>10.014699999999999</v>
      </c>
      <c r="I28" s="58">
        <v>0</v>
      </c>
      <c r="J28" s="58">
        <v>-5.75</v>
      </c>
    </row>
    <row r="29" spans="1:10">
      <c r="A29" s="58">
        <v>2046</v>
      </c>
      <c r="B29" s="58">
        <v>3.6112200000000001E-3</v>
      </c>
      <c r="C29" s="58">
        <v>1.8880300000000001</v>
      </c>
      <c r="D29" s="58">
        <v>2.31426</v>
      </c>
      <c r="E29" s="58">
        <v>5.00068</v>
      </c>
      <c r="F29" s="58">
        <v>15.824199999999999</v>
      </c>
      <c r="G29" s="58">
        <v>9.8715399999999995</v>
      </c>
      <c r="H29" s="58">
        <v>10.1015</v>
      </c>
      <c r="I29" s="58">
        <v>0</v>
      </c>
      <c r="J29" s="58">
        <v>-5.75</v>
      </c>
    </row>
    <row r="30" spans="1:10">
      <c r="A30" s="58">
        <v>2047</v>
      </c>
      <c r="B30" s="58">
        <v>3.94116E-3</v>
      </c>
      <c r="C30" s="58">
        <v>1.9067400000000001</v>
      </c>
      <c r="D30" s="58">
        <v>2.3133499999999998</v>
      </c>
      <c r="E30" s="58">
        <v>5.0291300000000003</v>
      </c>
      <c r="F30" s="58">
        <v>15.899900000000001</v>
      </c>
      <c r="G30" s="58">
        <v>9.9461099999999991</v>
      </c>
      <c r="H30" s="58">
        <v>10.1937</v>
      </c>
      <c r="I30" s="58">
        <v>0</v>
      </c>
      <c r="J30" s="58">
        <v>-5.75</v>
      </c>
    </row>
    <row r="31" spans="1:10">
      <c r="A31" s="58">
        <v>2048</v>
      </c>
      <c r="B31" s="58">
        <v>4.2833200000000002E-3</v>
      </c>
      <c r="C31" s="58">
        <v>1.9254500000000001</v>
      </c>
      <c r="D31" s="58">
        <v>2.3124699999999998</v>
      </c>
      <c r="E31" s="58">
        <v>5.0583200000000001</v>
      </c>
      <c r="F31" s="58">
        <v>15.982200000000001</v>
      </c>
      <c r="G31" s="58">
        <v>10.0092</v>
      </c>
      <c r="H31" s="58">
        <v>10.281599999999999</v>
      </c>
      <c r="I31" s="58">
        <v>0</v>
      </c>
      <c r="J31" s="58">
        <v>-5.75</v>
      </c>
    </row>
    <row r="32" spans="1:10">
      <c r="A32" s="58">
        <v>2049</v>
      </c>
      <c r="B32" s="58">
        <v>4.6213599999999997E-3</v>
      </c>
      <c r="C32" s="58">
        <v>1.9441600000000001</v>
      </c>
      <c r="D32" s="58">
        <v>2.3116099999999999</v>
      </c>
      <c r="E32" s="58">
        <v>5.08786</v>
      </c>
      <c r="F32" s="58">
        <v>16.0747</v>
      </c>
      <c r="G32" s="58">
        <v>10.113300000000001</v>
      </c>
      <c r="H32" s="58">
        <v>10.3704</v>
      </c>
      <c r="I32" s="58">
        <v>0</v>
      </c>
      <c r="J32" s="58">
        <v>-5.75</v>
      </c>
    </row>
    <row r="33" spans="1:10">
      <c r="A33" s="58">
        <v>2050</v>
      </c>
      <c r="B33" s="58">
        <v>4.9675199999999996E-3</v>
      </c>
      <c r="C33" s="58">
        <v>1.9628699999999999</v>
      </c>
      <c r="D33" s="58">
        <v>2.3107700000000002</v>
      </c>
      <c r="E33" s="58">
        <v>5.1178900000000001</v>
      </c>
      <c r="F33" s="58">
        <v>16.191199999999998</v>
      </c>
      <c r="G33" s="58">
        <v>10.1257</v>
      </c>
      <c r="H33" s="58">
        <v>10.446400000000001</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5" t="s">
        <v>11</v>
      </c>
      <c r="B1" s="225"/>
      <c r="C1" s="225"/>
      <c r="D1" s="225"/>
      <c r="E1" s="225"/>
    </row>
    <row r="2" spans="1:5">
      <c r="A2" s="229" t="s">
        <v>173</v>
      </c>
      <c r="B2" s="229"/>
      <c r="C2" s="229"/>
      <c r="D2" s="229"/>
      <c r="E2" s="229"/>
    </row>
    <row r="19" spans="1:5">
      <c r="A19" s="58" t="s">
        <v>174</v>
      </c>
    </row>
    <row r="20" spans="1:5">
      <c r="A20" s="58">
        <v>155400</v>
      </c>
      <c r="B20" s="58" t="s">
        <v>175</v>
      </c>
    </row>
    <row r="21" spans="1:5">
      <c r="A21" s="229" t="s">
        <v>176</v>
      </c>
      <c r="B21" s="229"/>
      <c r="C21" s="229"/>
      <c r="D21" s="229"/>
      <c r="E21" s="229"/>
    </row>
    <row r="38" spans="1:5">
      <c r="A38" s="58" t="s">
        <v>174</v>
      </c>
    </row>
    <row r="39" spans="1:5">
      <c r="A39" s="58">
        <v>100800</v>
      </c>
      <c r="B39" s="58" t="s">
        <v>175</v>
      </c>
    </row>
    <row r="40" spans="1:5">
      <c r="A40" s="229" t="s">
        <v>177</v>
      </c>
      <c r="B40" s="229"/>
      <c r="C40" s="229"/>
      <c r="D40" s="229"/>
      <c r="E40" s="229"/>
    </row>
    <row r="57" spans="1:5" ht="15.75" thickBot="1">
      <c r="A57" s="58" t="s">
        <v>174</v>
      </c>
    </row>
    <row r="58" spans="1:5" ht="15.75" thickBot="1">
      <c r="A58" s="163">
        <v>194000</v>
      </c>
      <c r="B58" s="58" t="s">
        <v>178</v>
      </c>
    </row>
    <row r="60" spans="1:5">
      <c r="A60" s="225" t="s">
        <v>179</v>
      </c>
      <c r="B60" s="225"/>
      <c r="C60" s="225"/>
      <c r="D60" s="225"/>
      <c r="E60" s="225"/>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5" t="s">
        <v>180</v>
      </c>
      <c r="B89" s="225"/>
      <c r="C89" s="225"/>
      <c r="D89" s="225"/>
      <c r="E89" s="225"/>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5" t="s">
        <v>181</v>
      </c>
      <c r="B98" s="225"/>
      <c r="C98" s="225"/>
      <c r="D98" s="225"/>
      <c r="E98" s="225"/>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5" t="s">
        <v>183</v>
      </c>
      <c r="B109" s="225"/>
      <c r="C109" s="225"/>
      <c r="D109" s="225"/>
      <c r="E109" s="225"/>
    </row>
    <row r="110" spans="1:5" ht="15.75" thickBot="1"/>
    <row r="111" spans="1:5" ht="15.75" thickBot="1">
      <c r="A111" s="10">
        <f>A122</f>
        <v>0.20481927710843381</v>
      </c>
      <c r="B111" s="58" t="s">
        <v>430</v>
      </c>
    </row>
    <row r="113" spans="1:12">
      <c r="A113" s="225" t="s">
        <v>182</v>
      </c>
      <c r="B113" s="225"/>
      <c r="C113" s="225"/>
      <c r="D113" s="225"/>
      <c r="E113" s="225"/>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5" t="s">
        <v>431</v>
      </c>
      <c r="B124" s="225"/>
      <c r="C124" s="225"/>
      <c r="D124" s="225"/>
      <c r="E124" s="225"/>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5" t="s">
        <v>106</v>
      </c>
      <c r="B134" s="225"/>
      <c r="C134" s="225"/>
      <c r="D134" s="225"/>
      <c r="E134" s="225"/>
    </row>
    <row r="135" spans="1:12">
      <c r="A135" s="170" t="s">
        <v>450</v>
      </c>
      <c r="B135" s="81"/>
      <c r="C135" s="81"/>
      <c r="D135" s="81"/>
      <c r="E135" s="81"/>
      <c r="F135" s="81"/>
      <c r="G135" s="81"/>
    </row>
    <row r="136" spans="1:12" ht="15.75">
      <c r="A136" s="12"/>
      <c r="B136" s="226" t="s">
        <v>451</v>
      </c>
      <c r="C136" s="227"/>
      <c r="D136" s="227"/>
      <c r="E136" s="228"/>
      <c r="F136" s="81"/>
      <c r="G136" s="81"/>
    </row>
    <row r="137" spans="1:12" ht="15.75">
      <c r="A137" s="13"/>
      <c r="B137" s="226" t="s">
        <v>452</v>
      </c>
      <c r="C137" s="228"/>
      <c r="D137" s="226" t="s">
        <v>453</v>
      </c>
      <c r="E137" s="228"/>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5" t="s">
        <v>186</v>
      </c>
      <c r="B165" s="225"/>
      <c r="C165" s="225"/>
      <c r="D165" s="225"/>
      <c r="E165" s="225"/>
    </row>
    <row r="166" spans="1:7" ht="15.75" thickBot="1">
      <c r="A166" s="58" t="s">
        <v>187</v>
      </c>
      <c r="B166" s="166">
        <v>0.4</v>
      </c>
    </row>
    <row r="167" spans="1:7" ht="15.75" thickBot="1">
      <c r="A167" s="58" t="s">
        <v>188</v>
      </c>
      <c r="B167" s="16">
        <f>(1+B166)^(1/(2020-2010))-1</f>
        <v>3.4219694129380196E-2</v>
      </c>
    </row>
    <row r="168" spans="1:7">
      <c r="B168" s="17"/>
    </row>
    <row r="169" spans="1:7">
      <c r="A169" s="225" t="s">
        <v>439</v>
      </c>
      <c r="B169" s="225"/>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5" t="s">
        <v>195</v>
      </c>
      <c r="B174" s="225"/>
      <c r="C174" s="225"/>
      <c r="D174" s="225"/>
      <c r="E174" s="225"/>
    </row>
    <row r="175" spans="1:7" ht="15.75" thickBot="1">
      <c r="A175" s="58" t="s">
        <v>449</v>
      </c>
      <c r="B175" s="17">
        <v>0.1246</v>
      </c>
    </row>
    <row r="176" spans="1:7" ht="15.75" thickBot="1">
      <c r="A176" s="58" t="s">
        <v>444</v>
      </c>
      <c r="B176" s="16">
        <f>1-B175</f>
        <v>0.87539999999999996</v>
      </c>
    </row>
    <row r="178" spans="1:5">
      <c r="A178" s="225" t="s">
        <v>189</v>
      </c>
      <c r="B178" s="225"/>
      <c r="C178" s="225"/>
      <c r="D178" s="225"/>
      <c r="E178" s="225"/>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5" t="s">
        <v>191</v>
      </c>
      <c r="B183" s="225"/>
      <c r="C183" s="225"/>
      <c r="D183" s="225"/>
      <c r="E183" s="225"/>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5" t="s">
        <v>205</v>
      </c>
      <c r="B191" s="225"/>
      <c r="C191" s="225"/>
      <c r="D191" s="225"/>
      <c r="E191" s="225"/>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4" t="s">
        <v>1872</v>
      </c>
      <c r="C201" s="224"/>
      <c r="D201" s="224"/>
      <c r="E201" s="224"/>
      <c r="F201" s="224"/>
      <c r="G201" s="224"/>
      <c r="H201" s="224"/>
      <c r="I201" s="224"/>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4" t="s">
        <v>1872</v>
      </c>
      <c r="C209" s="224"/>
      <c r="D209" s="224"/>
      <c r="E209" s="224"/>
      <c r="F209" s="224"/>
      <c r="G209" s="224"/>
      <c r="H209" s="224"/>
      <c r="I209" s="224"/>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4" t="s">
        <v>1872</v>
      </c>
      <c r="C217" s="224"/>
      <c r="D217" s="224"/>
      <c r="E217" s="224"/>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2021-01-11T17:33:16Z</dcterms:modified>
</cp:coreProperties>
</file>