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olivia\Documents\EPS_Models by Region\RMI\New Mexico\New_Mexico-EPS\"/>
    </mc:Choice>
  </mc:AlternateContent>
  <xr:revisionPtr revIDLastSave="0" documentId="13_ncr:1_{F3EE2C78-9CDD-47AD-9A14-2E6FA7033C2D}" xr6:coauthVersionLast="46" xr6:coauthVersionMax="46" xr10:uidLastSave="{00000000-0000-0000-0000-000000000000}"/>
  <bookViews>
    <workbookView xWindow="705" yWindow="630" windowWidth="14085" windowHeight="14205" firstSheet="9" activeTab="1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externalReferences>
    <externalReference r:id="rId16"/>
    <externalReference r:id="rId17"/>
  </externalReference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61" i="18" l="1"/>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B1114" i="18"/>
  <c r="B1120" i="18" s="1"/>
  <c r="J1114" i="18"/>
  <c r="A1115" i="18"/>
  <c r="B1115" i="18"/>
  <c r="C1115" i="18"/>
  <c r="J1115" i="18"/>
  <c r="K1115" i="18"/>
  <c r="L1115" i="18"/>
  <c r="M1115" i="18"/>
  <c r="N1115" i="18"/>
  <c r="O1115" i="18"/>
  <c r="P1115" i="18"/>
  <c r="Q1115" i="18"/>
  <c r="R1115" i="18"/>
  <c r="S1115" i="18"/>
  <c r="A1116" i="18"/>
  <c r="B1116" i="18"/>
  <c r="C1116" i="18"/>
  <c r="J1116" i="18"/>
  <c r="K1116" i="18"/>
  <c r="L1116" i="18"/>
  <c r="M1116" i="18"/>
  <c r="N1116" i="18"/>
  <c r="O1116" i="18"/>
  <c r="P1116" i="18"/>
  <c r="Q1116" i="18"/>
  <c r="R1116" i="18"/>
  <c r="S1116" i="18"/>
  <c r="A1117" i="18"/>
  <c r="B1117" i="18"/>
  <c r="C1117" i="18"/>
  <c r="J1117" i="18"/>
  <c r="K1117" i="18"/>
  <c r="L1117" i="18"/>
  <c r="M1117" i="18"/>
  <c r="N1117" i="18"/>
  <c r="O1117" i="18"/>
  <c r="P1117" i="18"/>
  <c r="Q1117" i="18"/>
  <c r="R1117" i="18"/>
  <c r="S1117" i="18"/>
  <c r="A1118" i="18"/>
  <c r="B1118" i="18"/>
  <c r="C1118" i="18"/>
  <c r="J1118" i="18"/>
  <c r="K1118" i="18"/>
  <c r="L1118" i="18"/>
  <c r="M1118" i="18"/>
  <c r="N1118" i="18"/>
  <c r="O1118" i="18"/>
  <c r="P1118" i="18"/>
  <c r="Q1118" i="18"/>
  <c r="R1118" i="18"/>
  <c r="S1118" i="18"/>
  <c r="A1119" i="18"/>
  <c r="B1119" i="18"/>
  <c r="C1119" i="18"/>
  <c r="J1119" i="18"/>
  <c r="K1119" i="18"/>
  <c r="L1119" i="18"/>
  <c r="M1119" i="18"/>
  <c r="N1119" i="18"/>
  <c r="O1119" i="18"/>
  <c r="P1119" i="18"/>
  <c r="Q1119" i="18"/>
  <c r="R1119" i="18"/>
  <c r="S1119" i="18"/>
  <c r="A1120" i="18"/>
  <c r="C1120" i="18"/>
  <c r="J1120" i="18"/>
  <c r="K1120" i="18"/>
  <c r="L1120" i="18"/>
  <c r="M1120" i="18"/>
  <c r="N1120" i="18"/>
  <c r="O1120" i="18"/>
  <c r="P1120" i="18"/>
  <c r="Q1120" i="18"/>
  <c r="R1120" i="18"/>
  <c r="S1120" i="18"/>
  <c r="A1121" i="18"/>
  <c r="C1121" i="18"/>
  <c r="J1121" i="18"/>
  <c r="K1121" i="18"/>
  <c r="L1121" i="18"/>
  <c r="M1121" i="18"/>
  <c r="N1121" i="18"/>
  <c r="O1121" i="18"/>
  <c r="P1121" i="18"/>
  <c r="Q1121" i="18"/>
  <c r="R1121" i="18"/>
  <c r="S1121" i="18"/>
  <c r="A1122" i="18"/>
  <c r="C1122" i="18"/>
  <c r="J1122" i="18"/>
  <c r="K1122" i="18"/>
  <c r="L1122" i="18"/>
  <c r="M1122" i="18"/>
  <c r="N1122" i="18"/>
  <c r="O1122" i="18"/>
  <c r="P1122" i="18"/>
  <c r="Q1122" i="18"/>
  <c r="R1122" i="18"/>
  <c r="S1122" i="18"/>
  <c r="A1123" i="18"/>
  <c r="B1123" i="18"/>
  <c r="C1123" i="18"/>
  <c r="J1123" i="18"/>
  <c r="K1123" i="18"/>
  <c r="L1123" i="18"/>
  <c r="M1123" i="18"/>
  <c r="N1123" i="18"/>
  <c r="O1123" i="18"/>
  <c r="P1123" i="18"/>
  <c r="Q1123" i="18"/>
  <c r="R1123" i="18"/>
  <c r="S1123" i="18"/>
  <c r="A1124" i="18"/>
  <c r="B1124" i="18"/>
  <c r="C1124" i="18"/>
  <c r="J1124" i="18"/>
  <c r="K1124" i="18"/>
  <c r="L1124" i="18"/>
  <c r="M1124" i="18"/>
  <c r="N1124" i="18"/>
  <c r="O1124" i="18"/>
  <c r="P1124" i="18"/>
  <c r="Q1124" i="18"/>
  <c r="R1124" i="18"/>
  <c r="S1124" i="18"/>
  <c r="A1125" i="18"/>
  <c r="B1125" i="18"/>
  <c r="C1125" i="18"/>
  <c r="J1125" i="18"/>
  <c r="K1125" i="18"/>
  <c r="L1125" i="18"/>
  <c r="M1125" i="18"/>
  <c r="N1125" i="18"/>
  <c r="O1125" i="18"/>
  <c r="P1125" i="18"/>
  <c r="Q1125" i="18"/>
  <c r="R1125" i="18"/>
  <c r="S1125" i="18"/>
  <c r="A1126" i="18"/>
  <c r="B1126" i="18"/>
  <c r="C1126" i="18"/>
  <c r="J1126" i="18"/>
  <c r="K1126" i="18"/>
  <c r="L1126" i="18"/>
  <c r="M1126" i="18"/>
  <c r="N1126" i="18"/>
  <c r="O1126" i="18"/>
  <c r="P1126" i="18"/>
  <c r="Q1126" i="18"/>
  <c r="R1126" i="18"/>
  <c r="S1126" i="18"/>
  <c r="A1127" i="18"/>
  <c r="B1127" i="18"/>
  <c r="C1127" i="18"/>
  <c r="J1127" i="18"/>
  <c r="K1127" i="18"/>
  <c r="L1127" i="18"/>
  <c r="M1127" i="18"/>
  <c r="N1127" i="18"/>
  <c r="O1127" i="18"/>
  <c r="P1127" i="18"/>
  <c r="Q1127" i="18"/>
  <c r="R1127" i="18"/>
  <c r="S1127" i="18"/>
  <c r="A1128" i="18"/>
  <c r="C1128" i="18"/>
  <c r="J1128" i="18"/>
  <c r="K1128" i="18"/>
  <c r="L1128" i="18"/>
  <c r="M1128" i="18"/>
  <c r="N1128" i="18"/>
  <c r="O1128" i="18"/>
  <c r="P1128" i="18"/>
  <c r="Q1128" i="18"/>
  <c r="R1128" i="18"/>
  <c r="S1128" i="18"/>
  <c r="A1129" i="18"/>
  <c r="B1129" i="18"/>
  <c r="C1129" i="18"/>
  <c r="J1129" i="18"/>
  <c r="K1129" i="18"/>
  <c r="L1129" i="18"/>
  <c r="M1129" i="18"/>
  <c r="N1129" i="18"/>
  <c r="O1129" i="18"/>
  <c r="P1129" i="18"/>
  <c r="Q1129" i="18"/>
  <c r="R1129" i="18"/>
  <c r="S1129" i="18"/>
  <c r="A1130" i="18"/>
  <c r="C1130" i="18"/>
  <c r="J1130" i="18"/>
  <c r="K1130" i="18"/>
  <c r="L1130" i="18"/>
  <c r="M1130" i="18"/>
  <c r="N1130" i="18"/>
  <c r="O1130" i="18"/>
  <c r="P1130" i="18"/>
  <c r="Q1130" i="18"/>
  <c r="R1130" i="18"/>
  <c r="S1130" i="18"/>
  <c r="A1131" i="18"/>
  <c r="B1131" i="18"/>
  <c r="C1131" i="18"/>
  <c r="J1131" i="18"/>
  <c r="K1131" i="18"/>
  <c r="L1131" i="18"/>
  <c r="M1131" i="18"/>
  <c r="N1131" i="18"/>
  <c r="O1131" i="18"/>
  <c r="P1131" i="18"/>
  <c r="Q1131" i="18"/>
  <c r="R1131" i="18"/>
  <c r="S1131" i="18"/>
  <c r="A1132" i="18"/>
  <c r="B1132" i="18"/>
  <c r="C1132" i="18"/>
  <c r="J1132" i="18"/>
  <c r="K1132" i="18"/>
  <c r="L1132" i="18"/>
  <c r="M1132" i="18"/>
  <c r="N1132" i="18"/>
  <c r="O1132" i="18"/>
  <c r="P1132" i="18"/>
  <c r="Q1132" i="18"/>
  <c r="R1132" i="18"/>
  <c r="S1132" i="18"/>
  <c r="A1133" i="18"/>
  <c r="B1133" i="18"/>
  <c r="C1133" i="18"/>
  <c r="J1133" i="18"/>
  <c r="K1133" i="18"/>
  <c r="L1133" i="18"/>
  <c r="M1133" i="18"/>
  <c r="N1133" i="18"/>
  <c r="O1133" i="18"/>
  <c r="P1133" i="18"/>
  <c r="Q1133" i="18"/>
  <c r="R1133" i="18"/>
  <c r="S1133" i="18"/>
  <c r="A1134" i="18"/>
  <c r="B1134" i="18"/>
  <c r="C1134" i="18"/>
  <c r="J1134" i="18"/>
  <c r="K1134" i="18"/>
  <c r="L1134" i="18"/>
  <c r="M1134" i="18"/>
  <c r="N1134" i="18"/>
  <c r="O1134" i="18"/>
  <c r="P1134" i="18"/>
  <c r="Q1134" i="18"/>
  <c r="R1134" i="18"/>
  <c r="S1134" i="18"/>
  <c r="A1135" i="18"/>
  <c r="B1135" i="18"/>
  <c r="C1135" i="18"/>
  <c r="J1135" i="18"/>
  <c r="K1135" i="18"/>
  <c r="L1135" i="18"/>
  <c r="M1135" i="18"/>
  <c r="N1135" i="18"/>
  <c r="O1135" i="18"/>
  <c r="P1135" i="18"/>
  <c r="Q1135" i="18"/>
  <c r="R1135" i="18"/>
  <c r="S1135" i="18"/>
  <c r="A1136" i="18"/>
  <c r="C1136" i="18"/>
  <c r="J1136" i="18"/>
  <c r="K1136" i="18"/>
  <c r="L1136" i="18"/>
  <c r="M1136" i="18"/>
  <c r="N1136" i="18"/>
  <c r="O1136" i="18"/>
  <c r="P1136" i="18"/>
  <c r="Q1136" i="18"/>
  <c r="R1136" i="18"/>
  <c r="S1136" i="18"/>
  <c r="A1137" i="18"/>
  <c r="B1137" i="18"/>
  <c r="C1137" i="18"/>
  <c r="J1137" i="18"/>
  <c r="K1137" i="18"/>
  <c r="L1137" i="18"/>
  <c r="M1137" i="18"/>
  <c r="N1137" i="18"/>
  <c r="O1137" i="18"/>
  <c r="P1137" i="18"/>
  <c r="Q1137" i="18"/>
  <c r="R1137" i="18"/>
  <c r="S1137" i="18"/>
  <c r="A1138" i="18"/>
  <c r="C1138" i="18"/>
  <c r="J1138" i="18"/>
  <c r="K1138" i="18"/>
  <c r="L1138" i="18"/>
  <c r="M1138" i="18"/>
  <c r="N1138" i="18"/>
  <c r="O1138" i="18"/>
  <c r="P1138" i="18"/>
  <c r="Q1138" i="18"/>
  <c r="R1138" i="18"/>
  <c r="S1138" i="18"/>
  <c r="B1139" i="18"/>
  <c r="B1143" i="18" s="1"/>
  <c r="J1139" i="18"/>
  <c r="A1140" i="18"/>
  <c r="B1140" i="18"/>
  <c r="C1140" i="18"/>
  <c r="J1140" i="18"/>
  <c r="K1140" i="18"/>
  <c r="L1140" i="18"/>
  <c r="M1140" i="18"/>
  <c r="N1140" i="18"/>
  <c r="O1140" i="18"/>
  <c r="P1140" i="18"/>
  <c r="Q1140" i="18"/>
  <c r="R1140" i="18"/>
  <c r="S1140" i="18"/>
  <c r="A1141" i="18"/>
  <c r="B1141" i="18"/>
  <c r="C1141" i="18"/>
  <c r="J1141" i="18"/>
  <c r="K1141" i="18"/>
  <c r="L1141" i="18"/>
  <c r="M1141" i="18"/>
  <c r="N1141" i="18"/>
  <c r="O1141" i="18"/>
  <c r="P1141" i="18"/>
  <c r="Q1141" i="18"/>
  <c r="R1141" i="18"/>
  <c r="S1141" i="18"/>
  <c r="A1142" i="18"/>
  <c r="B1142" i="18"/>
  <c r="C1142" i="18"/>
  <c r="J1142" i="18"/>
  <c r="K1142" i="18"/>
  <c r="L1142" i="18"/>
  <c r="M1142" i="18"/>
  <c r="N1142" i="18"/>
  <c r="O1142" i="18"/>
  <c r="P1142" i="18"/>
  <c r="Q1142" i="18"/>
  <c r="R1142" i="18"/>
  <c r="S1142" i="18"/>
  <c r="A1143" i="18"/>
  <c r="C1143" i="18"/>
  <c r="J1143" i="18"/>
  <c r="K1143" i="18"/>
  <c r="L1143" i="18"/>
  <c r="M1143" i="18"/>
  <c r="N1143" i="18"/>
  <c r="O1143" i="18"/>
  <c r="P1143" i="18"/>
  <c r="Q1143" i="18"/>
  <c r="R1143" i="18"/>
  <c r="S1143" i="18"/>
  <c r="A1144" i="18"/>
  <c r="C1144" i="18"/>
  <c r="J1144" i="18"/>
  <c r="K1144" i="18"/>
  <c r="L1144" i="18"/>
  <c r="M1144" i="18"/>
  <c r="N1144" i="18"/>
  <c r="O1144" i="18"/>
  <c r="P1144" i="18"/>
  <c r="Q1144" i="18"/>
  <c r="R1144" i="18"/>
  <c r="S1144" i="18"/>
  <c r="A1145" i="18"/>
  <c r="C1145" i="18"/>
  <c r="J1145" i="18"/>
  <c r="K1145" i="18"/>
  <c r="L1145" i="18"/>
  <c r="M1145" i="18"/>
  <c r="N1145" i="18"/>
  <c r="O1145" i="18"/>
  <c r="P1145" i="18"/>
  <c r="Q1145" i="18"/>
  <c r="R1145" i="18"/>
  <c r="S1145" i="18"/>
  <c r="A1146" i="18"/>
  <c r="B1146" i="18"/>
  <c r="C1146" i="18"/>
  <c r="J1146" i="18"/>
  <c r="K1146" i="18"/>
  <c r="L1146" i="18"/>
  <c r="M1146" i="18"/>
  <c r="N1146" i="18"/>
  <c r="O1146" i="18"/>
  <c r="P1146" i="18"/>
  <c r="Q1146" i="18"/>
  <c r="R1146" i="18"/>
  <c r="S1146" i="18"/>
  <c r="A1147" i="18"/>
  <c r="C1147" i="18"/>
  <c r="J1147" i="18"/>
  <c r="K1147" i="18"/>
  <c r="L1147" i="18"/>
  <c r="M1147" i="18"/>
  <c r="N1147" i="18"/>
  <c r="O1147" i="18"/>
  <c r="P1147" i="18"/>
  <c r="Q1147" i="18"/>
  <c r="R1147" i="18"/>
  <c r="S1147" i="18"/>
  <c r="A1148" i="18"/>
  <c r="B1148" i="18"/>
  <c r="C1148" i="18"/>
  <c r="J1148" i="18"/>
  <c r="K1148" i="18"/>
  <c r="L1148" i="18"/>
  <c r="M1148" i="18"/>
  <c r="N1148" i="18"/>
  <c r="O1148" i="18"/>
  <c r="P1148" i="18"/>
  <c r="Q1148" i="18"/>
  <c r="R1148" i="18"/>
  <c r="S1148" i="18"/>
  <c r="A1149" i="18"/>
  <c r="B1149" i="18"/>
  <c r="C1149" i="18"/>
  <c r="J1149" i="18"/>
  <c r="K1149" i="18"/>
  <c r="L1149" i="18"/>
  <c r="M1149" i="18"/>
  <c r="N1149" i="18"/>
  <c r="O1149" i="18"/>
  <c r="P1149" i="18"/>
  <c r="Q1149" i="18"/>
  <c r="R1149" i="18"/>
  <c r="S1149" i="18"/>
  <c r="A1150" i="18"/>
  <c r="B1150" i="18"/>
  <c r="C1150" i="18"/>
  <c r="J1150" i="18"/>
  <c r="K1150" i="18"/>
  <c r="L1150" i="18"/>
  <c r="M1150" i="18"/>
  <c r="N1150" i="18"/>
  <c r="O1150" i="18"/>
  <c r="P1150" i="18"/>
  <c r="Q1150" i="18"/>
  <c r="R1150" i="18"/>
  <c r="S1150" i="18"/>
  <c r="A1151" i="18"/>
  <c r="C1151" i="18"/>
  <c r="J1151" i="18"/>
  <c r="K1151" i="18"/>
  <c r="L1151" i="18"/>
  <c r="M1151" i="18"/>
  <c r="N1151" i="18"/>
  <c r="O1151" i="18"/>
  <c r="P1151" i="18"/>
  <c r="Q1151" i="18"/>
  <c r="R1151" i="18"/>
  <c r="S1151" i="18"/>
  <c r="A1152" i="18"/>
  <c r="C1152" i="18"/>
  <c r="J1152" i="18"/>
  <c r="K1152" i="18"/>
  <c r="L1152" i="18"/>
  <c r="M1152" i="18"/>
  <c r="N1152" i="18"/>
  <c r="O1152" i="18"/>
  <c r="P1152" i="18"/>
  <c r="Q1152" i="18"/>
  <c r="R1152" i="18"/>
  <c r="S1152" i="18"/>
  <c r="A1153" i="18"/>
  <c r="C1153" i="18"/>
  <c r="J1153" i="18"/>
  <c r="K1153" i="18"/>
  <c r="L1153" i="18"/>
  <c r="M1153" i="18"/>
  <c r="N1153" i="18"/>
  <c r="O1153" i="18"/>
  <c r="P1153" i="18"/>
  <c r="Q1153" i="18"/>
  <c r="R1153" i="18"/>
  <c r="S1153" i="18"/>
  <c r="A1154" i="18"/>
  <c r="B1154" i="18"/>
  <c r="C1154" i="18"/>
  <c r="J1154" i="18"/>
  <c r="K1154" i="18"/>
  <c r="L1154" i="18"/>
  <c r="M1154" i="18"/>
  <c r="N1154" i="18"/>
  <c r="O1154" i="18"/>
  <c r="P1154" i="18"/>
  <c r="Q1154" i="18"/>
  <c r="R1154" i="18"/>
  <c r="S1154" i="18"/>
  <c r="A1155" i="18"/>
  <c r="C1155" i="18"/>
  <c r="J1155" i="18"/>
  <c r="K1155" i="18"/>
  <c r="L1155" i="18"/>
  <c r="M1155" i="18"/>
  <c r="N1155" i="18"/>
  <c r="O1155" i="18"/>
  <c r="P1155" i="18"/>
  <c r="Q1155" i="18"/>
  <c r="R1155" i="18"/>
  <c r="S1155" i="18"/>
  <c r="A1156" i="18"/>
  <c r="B1156" i="18"/>
  <c r="C1156" i="18"/>
  <c r="J1156" i="18"/>
  <c r="K1156" i="18"/>
  <c r="L1156" i="18"/>
  <c r="M1156" i="18"/>
  <c r="N1156" i="18"/>
  <c r="O1156" i="18"/>
  <c r="P1156" i="18"/>
  <c r="Q1156" i="18"/>
  <c r="R1156" i="18"/>
  <c r="S1156" i="18"/>
  <c r="A1157" i="18"/>
  <c r="B1157" i="18"/>
  <c r="C1157" i="18"/>
  <c r="J1157" i="18"/>
  <c r="K1157" i="18"/>
  <c r="L1157" i="18"/>
  <c r="M1157" i="18"/>
  <c r="N1157" i="18"/>
  <c r="O1157" i="18"/>
  <c r="P1157" i="18"/>
  <c r="Q1157" i="18"/>
  <c r="R1157" i="18"/>
  <c r="S1157" i="18"/>
  <c r="A1158" i="18"/>
  <c r="B1158" i="18"/>
  <c r="C1158" i="18"/>
  <c r="J1158" i="18"/>
  <c r="K1158" i="18"/>
  <c r="L1158" i="18"/>
  <c r="M1158" i="18"/>
  <c r="N1158" i="18"/>
  <c r="O1158" i="18"/>
  <c r="P1158" i="18"/>
  <c r="Q1158" i="18"/>
  <c r="R1158" i="18"/>
  <c r="S1158" i="18"/>
  <c r="A1159" i="18"/>
  <c r="C1159" i="18"/>
  <c r="J1159" i="18"/>
  <c r="K1159" i="18"/>
  <c r="L1159" i="18"/>
  <c r="M1159" i="18"/>
  <c r="N1159" i="18"/>
  <c r="O1159" i="18"/>
  <c r="P1159" i="18"/>
  <c r="Q1159" i="18"/>
  <c r="R1159" i="18"/>
  <c r="S1159" i="18"/>
  <c r="A1160" i="18"/>
  <c r="C1160" i="18"/>
  <c r="J1160" i="18"/>
  <c r="K1160" i="18"/>
  <c r="L1160" i="18"/>
  <c r="M1160" i="18"/>
  <c r="N1160" i="18"/>
  <c r="O1160" i="18"/>
  <c r="P1160" i="18"/>
  <c r="Q1160" i="18"/>
  <c r="R1160" i="18"/>
  <c r="S1160" i="18"/>
  <c r="A1161" i="18"/>
  <c r="C1161" i="18"/>
  <c r="J1161" i="18"/>
  <c r="K1161" i="18"/>
  <c r="L1161" i="18"/>
  <c r="M1161" i="18"/>
  <c r="N1161" i="18"/>
  <c r="O1161" i="18"/>
  <c r="P1161" i="18"/>
  <c r="Q1161" i="18"/>
  <c r="R1161" i="18"/>
  <c r="S1161" i="18"/>
  <c r="A1162" i="18"/>
  <c r="B1162" i="18"/>
  <c r="C1162" i="18"/>
  <c r="J1162" i="18"/>
  <c r="K1162" i="18"/>
  <c r="L1162" i="18"/>
  <c r="M1162" i="18"/>
  <c r="N1162" i="18"/>
  <c r="O1162" i="18"/>
  <c r="P1162" i="18"/>
  <c r="Q1162" i="18"/>
  <c r="R1162" i="18"/>
  <c r="S1162" i="18"/>
  <c r="A1163" i="18"/>
  <c r="C1163" i="18"/>
  <c r="J1163" i="18"/>
  <c r="K1163" i="18"/>
  <c r="L1163" i="18"/>
  <c r="M1163" i="18"/>
  <c r="N1163" i="18"/>
  <c r="O1163" i="18"/>
  <c r="P1163" i="18"/>
  <c r="Q1163" i="18"/>
  <c r="R1163" i="18"/>
  <c r="S116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J507"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J481"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S365" i="18"/>
  <c r="R365" i="18"/>
  <c r="Q365" i="18"/>
  <c r="O365" i="18"/>
  <c r="N365" i="18"/>
  <c r="M365" i="18"/>
  <c r="L365" i="18"/>
  <c r="K365" i="18"/>
  <c r="J365" i="18"/>
  <c r="C365" i="18"/>
  <c r="B365" i="18"/>
  <c r="A365" i="18"/>
  <c r="S364" i="18"/>
  <c r="R364" i="18"/>
  <c r="Q364" i="18"/>
  <c r="O364" i="18"/>
  <c r="N364" i="18"/>
  <c r="M364" i="18"/>
  <c r="L364" i="18"/>
  <c r="K364" i="18"/>
  <c r="J364" i="18"/>
  <c r="C364" i="18"/>
  <c r="B364" i="18"/>
  <c r="A364" i="18"/>
  <c r="S363" i="18"/>
  <c r="R363" i="18"/>
  <c r="Q363" i="18"/>
  <c r="O363" i="18"/>
  <c r="N363" i="18"/>
  <c r="M363" i="18"/>
  <c r="L363" i="18"/>
  <c r="K363" i="18"/>
  <c r="J363" i="18"/>
  <c r="C363" i="18"/>
  <c r="B363" i="18"/>
  <c r="A363" i="18"/>
  <c r="S362" i="18"/>
  <c r="R362" i="18"/>
  <c r="Q362" i="18"/>
  <c r="O362" i="18"/>
  <c r="N362" i="18"/>
  <c r="M362" i="18"/>
  <c r="L362" i="18"/>
  <c r="K362" i="18"/>
  <c r="J362" i="18"/>
  <c r="C362" i="18"/>
  <c r="B362" i="18"/>
  <c r="A362" i="18"/>
  <c r="O361" i="18"/>
  <c r="N361" i="18"/>
  <c r="M361" i="18"/>
  <c r="L361" i="18"/>
  <c r="K361" i="18"/>
  <c r="J361" i="18"/>
  <c r="C361" i="18"/>
  <c r="B361" i="18"/>
  <c r="A361" i="18"/>
  <c r="R360" i="18"/>
  <c r="O360" i="18"/>
  <c r="N360" i="18"/>
  <c r="M360" i="18"/>
  <c r="L360" i="18"/>
  <c r="K360" i="18"/>
  <c r="J360" i="18"/>
  <c r="C360" i="18"/>
  <c r="B360" i="18"/>
  <c r="A360"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O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B1160" i="18" l="1"/>
  <c r="B1152" i="18"/>
  <c r="B1144" i="18"/>
  <c r="B1121" i="18"/>
  <c r="B1163" i="18"/>
  <c r="B1155" i="18"/>
  <c r="B1147" i="18"/>
  <c r="B1161" i="18"/>
  <c r="B1153" i="18"/>
  <c r="B1145" i="18"/>
  <c r="B1138" i="18"/>
  <c r="B1130" i="18"/>
  <c r="B1122" i="18"/>
  <c r="B1159" i="18"/>
  <c r="B1151" i="18"/>
  <c r="B1136" i="18"/>
  <c r="B1128" i="18"/>
  <c r="B497" i="18"/>
  <c r="B475" i="18"/>
  <c r="B473" i="18"/>
  <c r="K314" i="18"/>
  <c r="B478" i="18"/>
  <c r="B501" i="18"/>
  <c r="B505" i="18"/>
  <c r="K317" i="18"/>
  <c r="O343" i="18"/>
  <c r="B471" i="18"/>
  <c r="K315" i="18"/>
  <c r="O389" i="18"/>
  <c r="B503" i="18"/>
  <c r="O347" i="18"/>
  <c r="B481" i="18"/>
  <c r="K316" i="18"/>
  <c r="B507"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F33" i="7" l="1"/>
  <c r="F32" i="7"/>
  <c r="A12" i="13"/>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F155" i="7"/>
  <c r="F154" i="7"/>
  <c r="F148" i="7"/>
  <c r="F146" i="7"/>
  <c r="F144" i="7"/>
  <c r="F143" i="7"/>
  <c r="F142" i="7"/>
  <c r="F141" i="7"/>
  <c r="F140" i="7"/>
  <c r="F139" i="7"/>
  <c r="F138" i="7"/>
  <c r="F134" i="7"/>
  <c r="F131" i="7"/>
  <c r="F130" i="7"/>
  <c r="F125" i="7"/>
  <c r="F123" i="7"/>
  <c r="F122" i="7"/>
  <c r="F117" i="7"/>
  <c r="F116" i="7"/>
  <c r="F115" i="7"/>
  <c r="F114" i="7"/>
  <c r="F103" i="7"/>
  <c r="F102" i="7"/>
  <c r="F101" i="7"/>
  <c r="F99" i="7"/>
  <c r="F98" i="7"/>
  <c r="F93" i="7"/>
  <c r="F90" i="7"/>
  <c r="F86" i="7"/>
  <c r="F85" i="7"/>
  <c r="F83" i="7"/>
  <c r="F82" i="7"/>
  <c r="F70" i="7"/>
  <c r="F67" i="7"/>
  <c r="F66" i="7"/>
  <c r="F62" i="7"/>
  <c r="F61" i="7"/>
  <c r="F60" i="7"/>
  <c r="F59" i="7"/>
  <c r="F58" i="7"/>
  <c r="F54" i="7"/>
  <c r="F52" i="7"/>
  <c r="F51" i="7"/>
  <c r="F50" i="7"/>
  <c r="F48" i="7"/>
  <c r="F46" i="7"/>
  <c r="F45" i="7"/>
  <c r="F44" i="7"/>
  <c r="F43" i="7"/>
  <c r="F42" i="7"/>
  <c r="F21" i="7"/>
  <c r="F20" i="7"/>
  <c r="S2" i="7"/>
  <c r="P2" i="7"/>
  <c r="O2" i="7"/>
  <c r="B45" i="6"/>
  <c r="B44" i="6"/>
  <c r="B40" i="6"/>
  <c r="B39" i="6"/>
  <c r="B38" i="6"/>
  <c r="F151" i="7" s="1"/>
  <c r="B37" i="6"/>
  <c r="F150" i="7" s="1"/>
  <c r="B36" i="6"/>
  <c r="F149" i="7" s="1"/>
  <c r="B35" i="6"/>
  <c r="F147" i="7" s="1"/>
  <c r="B34" i="6"/>
  <c r="F145" i="7" s="1"/>
  <c r="B33" i="6"/>
  <c r="B32" i="6"/>
  <c r="B31" i="6"/>
  <c r="B30" i="6"/>
  <c r="B29" i="6"/>
  <c r="B28" i="6"/>
  <c r="F121" i="7" s="1"/>
  <c r="B27" i="6"/>
  <c r="F124" i="7" s="1"/>
  <c r="B26" i="6"/>
  <c r="B25" i="6"/>
  <c r="F113" i="7" s="1"/>
  <c r="B24" i="6"/>
  <c r="B23" i="6"/>
  <c r="B22" i="6"/>
  <c r="B21" i="6"/>
  <c r="F87" i="7" s="1"/>
  <c r="B20" i="6"/>
  <c r="B19" i="6"/>
  <c r="F100" i="7" s="1"/>
  <c r="B18" i="6"/>
  <c r="B17" i="6"/>
  <c r="B16" i="6"/>
  <c r="F81" i="7" s="1"/>
  <c r="B15" i="6"/>
  <c r="F79" i="7" s="1"/>
  <c r="B14" i="6"/>
  <c r="B13" i="6"/>
  <c r="F56" i="7" s="1"/>
  <c r="B12" i="6"/>
  <c r="F53" i="7" s="1"/>
  <c r="B11" i="6"/>
  <c r="F75" i="7" s="1"/>
  <c r="B10" i="6"/>
  <c r="F49" i="7" s="1"/>
  <c r="B9" i="6"/>
  <c r="B8" i="6"/>
  <c r="F137" i="7" s="1"/>
  <c r="B7" i="6"/>
  <c r="B6" i="6"/>
  <c r="F31" i="7" s="1"/>
  <c r="B5" i="6"/>
  <c r="F25" i="7" s="1"/>
  <c r="B4" i="6"/>
  <c r="F7" i="7" s="1"/>
  <c r="B3" i="6"/>
  <c r="F110" i="7" s="1"/>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B17" i="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89" i="7"/>
  <c r="F88" i="7"/>
  <c r="F5" i="7"/>
  <c r="F18" i="7"/>
  <c r="F29" i="7"/>
  <c r="F68" i="7"/>
  <c r="F106" i="7"/>
  <c r="F347" i="9"/>
  <c r="F411" i="9"/>
  <c r="K313" i="5"/>
  <c r="M448" i="5"/>
  <c r="F41" i="7"/>
  <c r="F40" i="7"/>
  <c r="F96" i="7"/>
  <c r="F95" i="7"/>
  <c r="F129" i="7"/>
  <c r="F128" i="7"/>
  <c r="F135" i="7"/>
  <c r="F153" i="7"/>
  <c r="F152" i="7"/>
  <c r="F6" i="7"/>
  <c r="F19" i="7"/>
  <c r="F34" i="7"/>
  <c r="F69" i="7"/>
  <c r="F94" i="7"/>
  <c r="F107" i="7"/>
  <c r="F118" i="7"/>
  <c r="F132" i="7"/>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F35" i="7"/>
  <c r="F84" i="7"/>
  <c r="F108" i="7"/>
  <c r="F133" i="7"/>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F8" i="7"/>
  <c r="F13" i="7"/>
  <c r="F36" i="7"/>
  <c r="F74" i="7"/>
  <c r="F109" i="7"/>
  <c r="P172" i="5"/>
  <c r="M383" i="5"/>
  <c r="M387" i="5"/>
  <c r="M391" i="5"/>
  <c r="M395" i="5"/>
  <c r="M399" i="5"/>
  <c r="M403" i="5"/>
  <c r="M407" i="5"/>
  <c r="M411" i="5"/>
  <c r="M415" i="5"/>
  <c r="M419" i="5"/>
  <c r="M423" i="5"/>
  <c r="M427" i="5"/>
  <c r="M431" i="5"/>
  <c r="M435" i="5"/>
  <c r="M439" i="5"/>
  <c r="M443" i="5"/>
  <c r="F9" i="7"/>
  <c r="F14" i="7"/>
  <c r="F37" i="7"/>
  <c r="J6" i="9"/>
  <c r="B4" i="10" s="1"/>
  <c r="F187" i="9"/>
  <c r="F251" i="9"/>
  <c r="F315" i="9"/>
  <c r="F379" i="9"/>
  <c r="F443" i="9"/>
  <c r="F97" i="7"/>
  <c r="F24" i="7"/>
  <c r="F16" i="7"/>
  <c r="F4" i="7"/>
  <c r="F15" i="7"/>
  <c r="F2" i="7"/>
  <c r="F111" i="7"/>
  <c r="F39" i="7"/>
  <c r="F30" i="7"/>
  <c r="F12" i="7"/>
  <c r="F73" i="7"/>
  <c r="F72" i="7"/>
  <c r="F71" i="7"/>
  <c r="F120" i="7"/>
  <c r="F119" i="7"/>
  <c r="F3" i="7"/>
  <c r="F10" i="7"/>
  <c r="F26" i="7"/>
  <c r="F38" i="7"/>
  <c r="F76" i="7"/>
  <c r="M374" i="5"/>
  <c r="M378" i="5"/>
  <c r="M382" i="5"/>
  <c r="M386" i="5"/>
  <c r="M390" i="5"/>
  <c r="M394" i="5"/>
  <c r="M398" i="5"/>
  <c r="M402" i="5"/>
  <c r="M406" i="5"/>
  <c r="M410" i="5"/>
  <c r="M414" i="5"/>
  <c r="M418" i="5"/>
  <c r="M422" i="5"/>
  <c r="M426" i="5"/>
  <c r="M430" i="5"/>
  <c r="M434" i="5"/>
  <c r="M438" i="5"/>
  <c r="M442" i="5"/>
  <c r="M446" i="5"/>
  <c r="B695" i="5"/>
  <c r="F11" i="7"/>
  <c r="M14" i="7"/>
  <c r="F27" i="7"/>
  <c r="F77" i="7"/>
  <c r="F91" i="7"/>
  <c r="F126" i="7"/>
  <c r="J11" i="9"/>
  <c r="B9" i="10" s="1"/>
  <c r="F171" i="9"/>
  <c r="F235" i="9"/>
  <c r="F299" i="9"/>
  <c r="F363" i="9"/>
  <c r="F427" i="9"/>
  <c r="M9" i="7"/>
  <c r="B160" i="12"/>
  <c r="M146" i="5" s="1"/>
  <c r="M152" i="5" s="1"/>
  <c r="M158" i="5" s="1"/>
  <c r="M449" i="5"/>
  <c r="B696" i="5"/>
  <c r="F23" i="7"/>
  <c r="F127" i="7"/>
  <c r="F22" i="7"/>
  <c r="F17" i="7"/>
  <c r="F28" i="7"/>
  <c r="F78" i="7"/>
  <c r="F92" i="7"/>
  <c r="F163" i="9"/>
  <c r="F227" i="9"/>
  <c r="F291" i="9"/>
  <c r="F355" i="9"/>
  <c r="F419" i="9"/>
  <c r="F8" i="10"/>
  <c r="A131" i="12"/>
  <c r="F47" i="7"/>
  <c r="F55" i="7"/>
  <c r="F63" i="7"/>
  <c r="F64" i="7"/>
  <c r="F80" i="7"/>
  <c r="F104" i="7"/>
  <c r="F112" i="7"/>
  <c r="F136" i="7"/>
  <c r="O566" i="5"/>
  <c r="O568" i="5"/>
  <c r="F57" i="7"/>
  <c r="F65" i="7"/>
  <c r="F105" i="7"/>
  <c r="J4" i="10" l="1"/>
  <c r="P141" i="5"/>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T6" i="3"/>
  <c r="L6" i="3"/>
  <c r="D6" i="3"/>
  <c r="AX6" i="3"/>
  <c r="S6" i="3"/>
  <c r="K6" i="3"/>
  <c r="C6" i="3"/>
  <c r="P329" i="5"/>
  <c r="AR6" i="3"/>
  <c r="U6" i="3"/>
  <c r="M6" i="3"/>
  <c r="E6" i="3"/>
  <c r="P71" i="5"/>
  <c r="AW6" i="3"/>
  <c r="R6" i="3"/>
  <c r="J6" i="3"/>
  <c r="B6" i="3"/>
  <c r="AV6" i="3"/>
  <c r="Q6" i="3"/>
  <c r="I6" i="3"/>
  <c r="AU6" i="3"/>
  <c r="P223" i="18" s="1"/>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129" i="18" l="1"/>
  <c r="P139" i="18"/>
  <c r="P204" i="18"/>
  <c r="P131" i="18"/>
  <c r="P62" i="18"/>
  <c r="L3" i="7"/>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L88" i="3" s="1"/>
  <c r="P366" i="18"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P544" i="5" l="1"/>
  <c r="Q88" i="3"/>
  <c r="R88" i="3"/>
  <c r="P208" i="18"/>
  <c r="P207" i="18"/>
  <c r="P213" i="18"/>
  <c r="P209" i="18"/>
  <c r="P215" i="18"/>
  <c r="P211" i="18"/>
  <c r="P210" i="18"/>
  <c r="K88" i="3"/>
  <c r="Q2" i="7"/>
  <c r="R2" i="7" s="1"/>
  <c r="Q3" i="7"/>
  <c r="R3" i="7" s="1"/>
  <c r="N88" i="3"/>
  <c r="P88" i="3"/>
  <c r="O88" i="3"/>
  <c r="M88" i="3"/>
  <c r="I10" i="10"/>
  <c r="J10" i="10"/>
  <c r="J11" i="10"/>
  <c r="I11" i="10"/>
  <c r="K3" i="10"/>
  <c r="N9" i="7" s="1"/>
  <c r="P545" i="5" l="1"/>
  <c r="P367" i="18"/>
  <c r="P548" i="5"/>
  <c r="P370" i="18"/>
  <c r="P551" i="5"/>
  <c r="P373" i="18"/>
  <c r="P550" i="5"/>
  <c r="P372" i="18"/>
  <c r="P552" i="5"/>
  <c r="P374"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<sst xmlns="http://schemas.openxmlformats.org/spreadsheetml/2006/main" count="18233" uniqueCount="2184">
  <si>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</si>
  <si>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</si>
  <si>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</si>
  <si>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</si>
  <si>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</si>
  <si>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</si>
  <si>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</si>
  <si>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</si>
  <si>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</si>
  <si>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</si>
  <si>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</si>
  <si>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</si>
  <si>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</si>
  <si>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</si>
  <si>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</si>
  <si>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</si>
  <si>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</si>
  <si>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</si>
  <si>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</si>
  <si>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</si>
  <si>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</si>
  <si>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</si>
  <si>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</si>
  <si>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</si>
  <si>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</si>
  <si>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</si>
  <si>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</si>
  <si>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</si>
  <si>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</si>
  <si>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</si>
  <si>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</si>
  <si>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</si>
  <si>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</si>
  <si>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</si>
  <si>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</si>
  <si>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</si>
  <si>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</si>
  <si>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</si>
  <si>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</si>
  <si>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</si>
  <si>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</si>
  <si>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</si>
  <si>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</si>
  <si>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</si>
  <si>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</si>
  <si>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</si>
  <si>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</si>
  <si>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</si>
  <si>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</si>
  <si>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</si>
  <si>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</si>
  <si>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</si>
  <si>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</si>
  <si>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</si>
  <si>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</si>
  <si>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</si>
  <si>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</si>
  <si>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</si>
  <si>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</si>
  <si>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</si>
  <si>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</si>
  <si>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</si>
  <si>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</si>
  <si>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</si>
  <si>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</si>
  <si>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</si>
  <si>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</si>
  <si>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</si>
  <si>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</si>
  <si>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</si>
  <si>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</si>
  <si>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</si>
  <si>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</si>
  <si>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</si>
  <si>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</si>
  <si>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</si>
  <si>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</si>
  <si>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</si>
  <si>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</si>
  <si>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</si>
  <si>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</si>
  <si>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</si>
  <si>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</si>
  <si>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</si>
  <si>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</si>
  <si>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</si>
  <si>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</si>
  <si>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</si>
  <si>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</si>
  <si>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</si>
  <si>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</si>
  <si>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</si>
  <si>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</si>
  <si>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</si>
  <si>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</si>
  <si>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</si>
  <si>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</si>
  <si>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</si>
  <si>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</si>
  <si>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</si>
  <si>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</si>
  <si>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</si>
  <si>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</si>
  <si>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</si>
  <si>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</si>
  <si>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</si>
  <si>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</si>
  <si>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</si>
  <si>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</si>
  <si>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</si>
  <si>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</si>
  <si>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</si>
  <si>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</si>
  <si>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</si>
  <si>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</si>
  <si>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</si>
  <si>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</si>
  <si>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</si>
  <si>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</si>
  <si>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</si>
  <si>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</si>
  <si>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</si>
  <si>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</si>
  <si>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</si>
  <si>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</si>
  <si>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</si>
  <si>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</si>
  <si>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</si>
  <si>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</si>
  <si>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</si>
  <si>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</si>
  <si>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</si>
  <si>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</si>
  <si>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</si>
  <si>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</si>
  <si>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</si>
  <si>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</si>
  <si>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</si>
  <si>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</si>
  <si>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</si>
  <si>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</si>
  <si>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</si>
  <si>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</si>
  <si>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</si>
  <si>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</si>
  <si>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</si>
  <si>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</si>
  <si>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</si>
  <si>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</si>
  <si>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</si>
  <si>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</si>
  <si>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</si>
  <si>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</si>
  <si>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</si>
  <si>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</si>
  <si>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</si>
  <si>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</si>
  <si>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</si>
  <si>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</si>
  <si>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</si>
  <si>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</si>
  <si>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</si>
  <si>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</si>
  <si>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</si>
  <si>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</si>
  <si>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</si>
  <si>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</si>
  <si>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</si>
  <si>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</si>
  <si>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</si>
  <si>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</si>
  <si>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</si>
  <si>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</si>
  <si>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</si>
  <si>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</si>
  <si>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</si>
  <si>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</si>
  <si>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</si>
  <si>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</si>
  <si>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</si>
  <si>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</si>
  <si>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</si>
  <si>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</si>
  <si>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</si>
  <si>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</si>
  <si>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</si>
  <si>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</si>
  <si>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</si>
  <si>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</si>
  <si>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</si>
  <si>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</si>
  <si>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</si>
  <si>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</si>
  <si>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</si>
  <si>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</si>
  <si>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</si>
  <si>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</si>
  <si>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</si>
  <si>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</si>
  <si>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</si>
  <si>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</si>
  <si>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</si>
  <si>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</si>
  <si>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</si>
  <si>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</si>
  <si>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</si>
  <si>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</si>
  <si>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</si>
  <si>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</si>
  <si>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</si>
  <si>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</si>
  <si>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</si>
  <si>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</si>
  <si>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</si>
  <si>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</si>
  <si>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</si>
  <si>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</si>
  <si>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</si>
  <si>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</si>
  <si>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</si>
  <si>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</si>
  <si>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</si>
  <si>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</si>
  <si>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</si>
  <si>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</si>
  <si>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</si>
  <si>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</si>
  <si>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</si>
  <si>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</si>
  <si>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</si>
  <si>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</si>
  <si>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</si>
  <si>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</si>
  <si>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</si>
  <si>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</si>
  <si>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</si>
  <si>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</si>
  <si>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</si>
  <si>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</si>
  <si>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</si>
  <si>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</si>
  <si>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</si>
  <si>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</si>
  <si>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</si>
  <si>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</si>
  <si>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</si>
  <si>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</si>
  <si>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</si>
  <si>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</si>
  <si>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</si>
  <si>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</si>
  <si>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</si>
  <si>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</si>
  <si>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</si>
  <si>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</si>
  <si>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</si>
  <si>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</si>
  <si>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</si>
  <si>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</si>
  <si>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</si>
  <si>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</si>
  <si>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</si>
  <si>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</si>
  <si>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</si>
  <si>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</si>
  <si>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</si>
  <si>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</si>
  <si>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</si>
  <si>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</si>
  <si>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</si>
  <si>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</si>
  <si>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</si>
  <si>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</si>
  <si>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</si>
  <si>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</si>
  <si>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</si>
  <si>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</si>
  <si>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</si>
  <si>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</si>
  <si>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</si>
  <si>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</si>
  <si>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</si>
  <si>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</si>
  <si>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</si>
  <si>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</si>
  <si>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</si>
  <si>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</si>
  <si>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</si>
  <si>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</si>
  <si>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</si>
  <si>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</si>
  <si>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</si>
  <si>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</si>
  <si>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</si>
  <si>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</si>
  <si>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</si>
  <si>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</si>
  <si>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</si>
  <si>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</si>
  <si>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</si>
  <si>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</si>
  <si>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</si>
  <si>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</si>
  <si>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</si>
  <si>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</si>
  <si>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</si>
  <si>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</si>
  <si>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</si>
  <si>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</si>
  <si>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</si>
  <si>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</si>
  <si>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</si>
  <si>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</si>
  <si>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</si>
  <si>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</si>
  <si>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</si>
  <si>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</si>
  <si>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</si>
  <si>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</si>
  <si>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</si>
  <si>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</si>
  <si>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</si>
  <si>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</si>
  <si>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</si>
  <si>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</si>
  <si>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</si>
  <si>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</si>
  <si>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</si>
  <si>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</si>
  <si>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</si>
  <si>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</si>
  <si>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</si>
  <si>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</si>
  <si>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</si>
  <si>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</si>
  <si>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</si>
  <si>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</si>
  <si>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</si>
  <si>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</si>
  <si>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</si>
  <si>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</si>
  <si>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</si>
  <si>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</si>
  <si>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</si>
  <si>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</si>
  <si>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</si>
  <si>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</si>
  <si>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</si>
  <si>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</si>
  <si>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</si>
  <si>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</si>
  <si>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</si>
  <si>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</si>
  <si>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</si>
  <si>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</si>
  <si>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</si>
  <si>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</si>
  <si>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</si>
  <si>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</si>
  <si>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</si>
  <si>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</si>
  <si>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</si>
  <si>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</si>
  <si>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</si>
  <si>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</si>
  <si>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</si>
  <si>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</si>
  <si>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</si>
  <si>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</si>
  <si>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</si>
  <si>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</si>
  <si>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</si>
  <si>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</si>
  <si>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</si>
  <si>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</si>
  <si>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</si>
  <si>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</si>
  <si>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</si>
  <si>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</si>
  <si>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</si>
  <si>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</si>
  <si>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</si>
  <si>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</si>
  <si>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</si>
  <si>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</si>
  <si>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</si>
  <si>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</si>
  <si>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</si>
  <si>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</si>
  <si>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</si>
  <si>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</si>
  <si>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</si>
  <si>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</si>
  <si>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</si>
  <si>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</si>
  <si>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</si>
  <si>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</si>
  <si>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</si>
  <si>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</si>
  <si>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</si>
  <si>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</si>
  <si>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</si>
  <si>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</si>
  <si>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</si>
  <si>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</si>
  <si>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</si>
  <si>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</si>
  <si>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</si>
  <si>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</si>
  <si>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</si>
  <si>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</si>
  <si>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</si>
  <si>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</si>
  <si>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</si>
  <si>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</si>
  <si>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</si>
  <si>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</si>
  <si>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</si>
  <si>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</si>
  <si>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</si>
  <si>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</si>
  <si>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</si>
  <si>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</si>
  <si>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</si>
  <si>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</si>
  <si>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</si>
  <si>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</si>
  <si>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</si>
  <si>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</si>
  <si>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</si>
  <si>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</si>
  <si>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</si>
  <si>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</si>
  <si>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</si>
  <si>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</si>
  <si>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</si>
  <si>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</si>
  <si>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</si>
  <si>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</si>
  <si>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</si>
  <si>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</si>
  <si>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</si>
  <si>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</si>
  <si>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</si>
  <si>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</si>
  <si>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</si>
  <si>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</si>
  <si>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</si>
  <si>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</si>
  <si>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</si>
  <si>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</si>
  <si>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</si>
  <si>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</si>
  <si>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</si>
  <si>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</si>
  <si>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</si>
  <si>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</si>
  <si>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</si>
  <si>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</si>
  <si>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</si>
  <si>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</si>
  <si>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</si>
  <si>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</si>
  <si>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</si>
  <si>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</si>
  <si>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</si>
  <si>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</si>
  <si>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</si>
  <si>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</si>
  <si>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</si>
  <si>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</si>
  <si>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</si>
  <si>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</si>
  <si>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</si>
  <si>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</si>
  <si>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</si>
  <si>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</si>
  <si>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</si>
  <si>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</si>
  <si>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</si>
  <si>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</si>
  <si>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</si>
  <si>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</si>
  <si>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</si>
  <si>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</si>
  <si>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</si>
  <si>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</si>
  <si>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</si>
  <si>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</si>
  <si>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</si>
  <si>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</si>
  <si>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</si>
  <si>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</si>
  <si>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</si>
  <si>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</si>
  <si>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</si>
  <si>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</si>
  <si>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</si>
  <si>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</si>
  <si>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</si>
  <si>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</si>
  <si>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</si>
  <si>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</si>
  <si>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</si>
  <si>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</si>
  <si>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</si>
  <si>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</si>
  <si>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</si>
  <si>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</si>
  <si>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</si>
  <si>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</si>
  <si>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</si>
  <si>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</si>
  <si>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</si>
  <si>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</si>
  <si>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</si>
  <si>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</si>
  <si>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</si>
  <si>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</si>
  <si>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</si>
  <si>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</si>
  <si>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</si>
  <si>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</si>
  <si>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</si>
  <si>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</si>
  <si>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</si>
  <si>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</si>
  <si>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</si>
  <si>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</si>
  <si>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</si>
  <si>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</si>
  <si>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</si>
  <si>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</si>
  <si>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</si>
  <si>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</si>
  <si>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</si>
  <si>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</si>
  <si>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</si>
  <si>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</si>
  <si>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</si>
  <si>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</si>
  <si>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</si>
  <si>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</si>
  <si>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</si>
  <si>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</si>
  <si>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</si>
  <si>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</si>
  <si>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</si>
  <si>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</si>
  <si>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</si>
  <si>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</si>
  <si>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</si>
  <si>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</si>
  <si>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</si>
  <si>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</si>
  <si>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</si>
  <si>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</si>
  <si>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</si>
  <si>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</si>
  <si>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</si>
  <si>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</si>
  <si>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</si>
  <si>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</si>
  <si>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</si>
  <si>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</si>
  <si>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</si>
  <si>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</si>
  <si>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</si>
  <si>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</si>
  <si>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</si>
  <si>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</si>
  <si>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</si>
  <si>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</si>
  <si>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</si>
  <si>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</si>
  <si>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</si>
  <si>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</si>
  <si>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</si>
  <si>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</si>
  <si>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</si>
  <si>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</si>
  <si>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</si>
  <si>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</si>
  <si>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</si>
  <si>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</si>
  <si>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</si>
  <si>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</si>
  <si>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</si>
  <si>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</si>
  <si>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</si>
  <si>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</si>
  <si>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</si>
  <si>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</si>
  <si>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</si>
  <si>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</si>
  <si>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</si>
  <si>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</si>
  <si>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</si>
  <si>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</si>
  <si>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</si>
  <si>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</si>
  <si>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</si>
  <si>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</si>
  <si>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</si>
  <si>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</si>
  <si>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</si>
  <si>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</si>
  <si>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</si>
  <si>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</si>
  <si>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</si>
  <si>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</si>
  <si>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</si>
  <si>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</si>
  <si>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</si>
  <si>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</si>
  <si>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</si>
  <si>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</si>
  <si>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</si>
  <si>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</si>
  <si>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</si>
  <si>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</si>
  <si>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</si>
  <si>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</si>
  <si>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</si>
  <si>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</si>
  <si>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</si>
  <si>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</si>
  <si>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</si>
  <si>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</si>
  <si>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</si>
  <si>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</si>
  <si>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</si>
  <si>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</si>
  <si>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</si>
  <si>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</si>
  <si>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</si>
  <si>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</si>
  <si>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</si>
  <si>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</si>
  <si>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</si>
  <si>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</si>
  <si>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</si>
  <si>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</si>
  <si>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</si>
  <si>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</si>
  <si>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</si>
  <si>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</si>
  <si>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</si>
  <si>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</si>
  <si>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</si>
  <si>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</si>
  <si>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</si>
  <si>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</si>
  <si>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</si>
  <si>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</si>
  <si>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</si>
  <si>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</si>
  <si>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</si>
  <si>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</si>
  <si>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</si>
  <si>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</si>
  <si>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</si>
  <si>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</si>
  <si>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</si>
  <si>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</si>
  <si>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</si>
  <si>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</si>
  <si>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</si>
  <si>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</si>
  <si>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</si>
  <si>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</si>
  <si>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</si>
  <si>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</si>
  <si>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</si>
  <si>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</si>
  <si>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</si>
  <si>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</si>
  <si>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</si>
  <si>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</si>
  <si>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</si>
  <si>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</si>
  <si>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</si>
  <si>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</si>
  <si>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</si>
  <si>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</si>
  <si>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</si>
  <si>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</si>
  <si>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</si>
  <si>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</si>
  <si>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</si>
  <si>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</si>
  <si>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</si>
  <si>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</si>
  <si>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</si>
  <si>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</si>
  <si>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</si>
  <si>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</si>
  <si>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</si>
  <si>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</si>
  <si>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</si>
  <si>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</si>
  <si>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</si>
  <si>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</si>
  <si>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</si>
  <si>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</si>
  <si>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</si>
  <si>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</si>
  <si>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</si>
  <si>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</si>
  <si>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</si>
  <si>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</si>
  <si>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</si>
  <si>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</si>
  <si>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</si>
  <si>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</si>
  <si>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</si>
  <si>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</si>
  <si>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</si>
  <si>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</si>
  <si>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</si>
  <si>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</si>
  <si>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</si>
  <si>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</si>
  <si>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</si>
  <si>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</si>
  <si>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</si>
  <si>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</si>
  <si>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</si>
  <si>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</si>
  <si>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</si>
  <si>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</si>
  <si>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</si>
  <si>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</si>
  <si>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</si>
  <si>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</si>
  <si>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</si>
  <si>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</si>
  <si>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</si>
  <si>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</si>
  <si>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</si>
  <si>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</si>
  <si>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</si>
  <si>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</si>
  <si>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</si>
  <si>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</si>
  <si>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</si>
  <si>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</si>
  <si>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</si>
  <si>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</si>
  <si>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</si>
  <si>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</si>
  <si>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</si>
  <si>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</si>
  <si>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</si>
  <si>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</si>
  <si>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</si>
  <si>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</si>
  <si>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</si>
  <si>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</si>
  <si>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</si>
  <si>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</si>
  <si>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</si>
  <si>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</si>
  <si>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</si>
  <si>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</si>
  <si>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</si>
  <si>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</si>
  <si>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</si>
  <si>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</si>
  <si>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</si>
  <si>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</si>
  <si>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</si>
  <si>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</si>
  <si>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</si>
  <si>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</si>
  <si>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</si>
  <si>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</si>
  <si>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</si>
  <si>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</si>
  <si>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</si>
  <si>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</si>
  <si>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</si>
  <si>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</si>
  <si>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</si>
  <si>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</si>
  <si>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</si>
  <si>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</si>
  <si>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</si>
  <si>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</si>
  <si>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</si>
  <si>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</si>
  <si>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</si>
  <si>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</si>
  <si>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</si>
  <si>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</si>
  <si>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</si>
  <si>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</si>
  <si>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</si>
  <si>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</si>
  <si>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</si>
  <si>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</si>
  <si>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</si>
  <si>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</si>
  <si>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</si>
  <si>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</si>
  <si>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</si>
  <si>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</si>
  <si>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</si>
  <si>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</si>
  <si>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</si>
  <si>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</si>
  <si>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</si>
  <si>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</si>
  <si>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</si>
  <si>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</si>
  <si>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</si>
  <si>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</si>
  <si>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</si>
  <si>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</si>
  <si>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</si>
  <si>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</si>
  <si>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</si>
  <si>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</si>
  <si>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</si>
  <si>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</si>
  <si>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</si>
  <si>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</si>
  <si>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</si>
  <si>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</si>
  <si>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</si>
  <si>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</si>
  <si>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</si>
  <si>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</si>
  <si>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</si>
  <si>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</si>
  <si>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</si>
  <si>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</si>
  <si>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</si>
  <si>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</si>
  <si>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</si>
  <si>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</si>
  <si>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</si>
  <si>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</si>
  <si>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</si>
  <si>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</si>
  <si>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</si>
  <si>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</si>
  <si>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</si>
  <si>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</si>
  <si>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</si>
  <si>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</si>
  <si>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</si>
  <si>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</si>
  <si>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</si>
  <si>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</si>
  <si>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</si>
  <si>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</si>
  <si>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</si>
  <si>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</si>
  <si>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</si>
  <si>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</si>
  <si>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</si>
  <si>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</si>
  <si>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</si>
  <si>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</si>
  <si>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</si>
  <si>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</si>
  <si>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</si>
  <si>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</si>
  <si>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</si>
  <si>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</si>
  <si>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</si>
  <si>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</si>
  <si>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</si>
  <si>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</si>
  <si>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</si>
  <si>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</si>
  <si>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</si>
  <si>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</si>
  <si>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</si>
  <si>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</si>
  <si>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</si>
  <si>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</si>
  <si>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</si>
  <si>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</si>
  <si>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</si>
  <si>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</si>
  <si>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</si>
  <si>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</si>
  <si>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</si>
  <si>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</si>
  <si>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</si>
  <si>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</si>
  <si>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</si>
  <si>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</si>
  <si>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</si>
  <si>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</si>
  <si>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</si>
  <si>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</si>
  <si>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</si>
  <si>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</si>
  <si>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</si>
  <si>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</si>
  <si>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</si>
  <si>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</si>
  <si>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</si>
  <si>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</si>
  <si>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</si>
  <si>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</si>
  <si>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</si>
  <si>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</si>
  <si>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</si>
  <si>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</si>
  <si>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</si>
  <si>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</si>
  <si>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</si>
  <si>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</si>
  <si>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</si>
  <si>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</si>
  <si>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</si>
  <si>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</si>
  <si>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</si>
  <si>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</si>
  <si>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</si>
  <si>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</si>
  <si>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</si>
  <si>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</si>
  <si>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</si>
  <si>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</si>
  <si>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</si>
  <si>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</si>
  <si>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</si>
  <si>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</si>
  <si>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</si>
  <si>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</si>
  <si>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</si>
  <si>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</si>
  <si>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</si>
  <si>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</si>
  <si>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</si>
  <si>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</si>
  <si>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</si>
  <si>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</si>
  <si>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</si>
  <si>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</si>
  <si>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</si>
  <si>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</si>
  <si>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</si>
  <si>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</si>
  <si>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</si>
  <si>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</si>
  <si>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</si>
  <si>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</si>
  <si>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</si>
  <si>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</si>
  <si>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</si>
  <si>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</si>
  <si>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</si>
  <si>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</si>
  <si>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</si>
  <si>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</si>
  <si>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</si>
  <si>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</si>
  <si>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</si>
  <si>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</si>
  <si>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</si>
  <si>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</si>
  <si>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</si>
  <si>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</si>
  <si>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</si>
  <si>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</si>
  <si>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</si>
  <si>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</si>
  <si>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</si>
  <si>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</si>
  <si>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</si>
  <si>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</si>
  <si>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</si>
  <si>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</si>
  <si>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</si>
  <si>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</si>
  <si>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</si>
  <si>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</si>
  <si>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</si>
  <si>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</si>
  <si>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</si>
  <si>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</si>
  <si>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</si>
  <si>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</si>
  <si>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</si>
  <si>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</si>
  <si>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</si>
  <si>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</si>
  <si>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</si>
  <si>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</si>
  <si>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</si>
  <si>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</si>
  <si>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</si>
  <si>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</si>
  <si>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</si>
  <si>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</si>
  <si>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</si>
  <si>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</si>
  <si>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</si>
  <si>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</si>
  <si>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</si>
  <si>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</si>
  <si>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</si>
  <si>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</si>
  <si>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</si>
  <si>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</si>
  <si>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</si>
  <si>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</si>
  <si>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</si>
  <si>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</si>
  <si>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</si>
  <si>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</si>
  <si>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</si>
  <si>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</si>
  <si>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</si>
  <si>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</si>
  <si>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</si>
  <si>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</si>
  <si>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</si>
  <si>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</si>
  <si>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</si>
  <si>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</si>
  <si>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</si>
  <si>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</si>
  <si>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</si>
  <si>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</si>
  <si>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</si>
  <si>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</si>
  <si>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</si>
  <si>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</si>
  <si>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</si>
  <si>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</si>
  <si>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</si>
  <si>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</si>
  <si>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</si>
  <si>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</si>
  <si>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</si>
  <si>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</si>
  <si>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</si>
  <si>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</si>
  <si>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</si>
  <si>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</si>
  <si>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</si>
  <si>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</si>
  <si>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</si>
  <si>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</si>
  <si>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</si>
  <si>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</si>
  <si>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</si>
  <si>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</si>
  <si>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</si>
  <si>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</si>
  <si>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</si>
  <si>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</si>
  <si>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</si>
  <si>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</si>
  <si>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</si>
  <si>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</si>
  <si>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</si>
  <si>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</si>
  <si>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</si>
  <si>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</si>
  <si>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</si>
  <si>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</si>
  <si>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</si>
  <si>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</si>
  <si>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</si>
  <si>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</si>
  <si>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</si>
  <si>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</si>
  <si>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</si>
  <si>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</si>
  <si>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</si>
  <si>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</si>
  <si>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</si>
  <si>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</si>
  <si>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</si>
  <si>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</si>
  <si>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</si>
  <si>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</si>
  <si>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</si>
  <si>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</si>
  <si>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</si>
  <si>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</si>
  <si>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</si>
  <si>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</si>
  <si>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</si>
  <si>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</si>
  <si>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</si>
  <si>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</si>
  <si>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</si>
  <si>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</si>
  <si>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</si>
  <si>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</si>
  <si>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</si>
  <si>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</si>
  <si>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</si>
  <si>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</si>
  <si>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</si>
  <si>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</si>
  <si>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</si>
  <si>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</si>
  <si>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</si>
  <si>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</si>
  <si>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</si>
  <si>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</si>
  <si>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</si>
  <si>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</si>
  <si>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</si>
  <si>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</si>
  <si>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</si>
  <si>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</si>
  <si>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</si>
  <si>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</si>
  <si>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</si>
  <si>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</si>
  <si>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</si>
  <si>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</si>
  <si>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</si>
  <si>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</si>
  <si>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</si>
  <si>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</si>
  <si>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</si>
  <si>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</si>
  <si>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</si>
  <si>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</si>
  <si>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</si>
  <si>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</si>
  <si>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</si>
  <si>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</si>
  <si>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</si>
  <si>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</si>
  <si>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</si>
  <si>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</si>
  <si>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</si>
  <si>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</si>
  <si>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</si>
  <si>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</si>
  <si>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</si>
  <si>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</si>
  <si>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</si>
  <si>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</si>
  <si>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</si>
  <si>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</si>
  <si>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</si>
  <si>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</si>
  <si>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</si>
  <si>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</si>
  <si>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</si>
  <si>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</si>
  <si>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</si>
  <si>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</si>
  <si>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</si>
  <si>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</si>
  <si>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</si>
  <si>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</si>
  <si>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</si>
  <si>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</si>
  <si>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</si>
  <si>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</si>
  <si>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</si>
  <si>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</si>
  <si>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</si>
  <si>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</si>
  <si>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</si>
  <si>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</si>
  <si>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</si>
  <si>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</si>
  <si>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</si>
  <si>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</si>
  <si>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</si>
  <si>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</si>
  <si>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</si>
  <si>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</si>
  <si>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</si>
  <si>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</si>
  <si>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</si>
  <si>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</si>
  <si>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</si>
  <si>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</si>
  <si>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</si>
  <si>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</si>
  <si>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</si>
  <si>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</si>
  <si>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</si>
  <si>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</si>
  <si>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</si>
  <si>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</si>
  <si>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</si>
  <si>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</si>
  <si>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</si>
  <si>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</si>
  <si>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</si>
  <si>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</si>
  <si>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</si>
  <si>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</si>
  <si>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</si>
  <si>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</si>
  <si>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</si>
  <si>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</si>
  <si>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</si>
  <si>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</si>
  <si>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</si>
  <si>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</si>
  <si>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</si>
  <si>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</si>
  <si>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</si>
  <si>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</si>
  <si>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</si>
  <si>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</si>
  <si>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</si>
  <si>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</si>
  <si>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</si>
  <si>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</si>
  <si>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</si>
  <si>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</si>
  <si>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</si>
  <si>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</si>
  <si>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</si>
  <si>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</si>
  <si>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</si>
  <si>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</si>
  <si>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</si>
  <si>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</si>
  <si>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</si>
  <si>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</si>
  <si>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</si>
  <si>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</si>
  <si>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</si>
  <si>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</si>
  <si>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</si>
  <si>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</si>
  <si>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</si>
  <si>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</si>
  <si>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</si>
  <si>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</si>
  <si>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</si>
  <si>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</si>
  <si>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</si>
  <si>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</si>
  <si>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</si>
  <si>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</si>
  <si>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</si>
  <si>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</si>
  <si>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</si>
  <si>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</si>
  <si>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</si>
  <si>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</si>
  <si>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</si>
  <si>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</si>
  <si>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</si>
  <si>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</si>
  <si>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</si>
  <si>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</si>
  <si>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</si>
  <si>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</si>
  <si>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</si>
  <si>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</si>
  <si>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</si>
  <si>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</si>
  <si>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</si>
  <si>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</si>
  <si>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</si>
  <si>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</si>
  <si>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</si>
  <si>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</si>
  <si>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</si>
  <si>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</si>
  <si>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</si>
  <si>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</si>
  <si>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</si>
  <si>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</si>
  <si>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</si>
  <si>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</si>
  <si>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</si>
  <si>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</si>
  <si>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</si>
  <si>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</si>
  <si>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</si>
  <si>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</si>
  <si>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</si>
  <si>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</si>
  <si>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</si>
  <si>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</si>
  <si>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</si>
  <si>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</si>
  <si>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</si>
  <si>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</si>
  <si>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</si>
  <si>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</si>
  <si>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</si>
  <si>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</si>
  <si>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</si>
  <si>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</si>
  <si>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</si>
  <si>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</si>
  <si>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</si>
  <si>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</si>
  <si>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</si>
  <si>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</si>
  <si>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</si>
  <si>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</si>
  <si>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</si>
  <si>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</si>
  <si>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</si>
  <si>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</si>
  <si>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</si>
  <si>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</si>
  <si>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</si>
  <si>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</si>
  <si>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</si>
  <si>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</si>
  <si>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</si>
  <si>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</si>
  <si>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</si>
  <si>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</si>
  <si>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</si>
  <si>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</si>
  <si>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</si>
  <si>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</si>
  <si>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</si>
  <si>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</si>
  <si>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</si>
  <si>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</si>
  <si>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</si>
  <si>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</si>
  <si>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</si>
  <si>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</si>
  <si>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</si>
  <si>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</si>
  <si>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</si>
  <si>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</si>
  <si>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</si>
  <si>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</si>
  <si>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</si>
  <si>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</si>
  <si>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</si>
  <si>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</si>
  <si>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</si>
  <si>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</si>
  <si>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</si>
  <si>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</si>
  <si>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</si>
  <si>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</si>
  <si>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</si>
  <si>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</si>
  <si>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</si>
  <si>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</si>
  <si>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</si>
  <si>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</si>
  <si>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</si>
  <si>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</si>
  <si>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</si>
  <si>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</si>
  <si>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</si>
  <si>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</si>
  <si>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</si>
  <si>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</si>
  <si>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</si>
  <si>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</si>
  <si>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</si>
  <si>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</si>
  <si>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</si>
  <si>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</si>
  <si>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</si>
  <si>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</si>
  <si>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</si>
  <si>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</si>
  <si>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</si>
  <si>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</si>
  <si>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</si>
  <si>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</si>
  <si>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</si>
  <si>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</si>
  <si>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</si>
  <si>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</si>
  <si>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</si>
  <si>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</si>
  <si>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</si>
  <si>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</si>
  <si>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</si>
  <si>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</si>
  <si>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</si>
  <si>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</si>
  <si>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</si>
  <si>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</si>
  <si>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</si>
  <si>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</si>
  <si>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</si>
  <si>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</si>
  <si>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</si>
  <si>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</si>
  <si>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</si>
  <si>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</si>
  <si>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</si>
  <si>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</si>
  <si>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</si>
  <si>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</si>
  <si>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</si>
  <si>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</si>
  <si>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</si>
  <si>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</si>
  <si>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</si>
  <si>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</si>
  <si>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</si>
  <si>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</si>
  <si>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</si>
  <si>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</si>
  <si>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</si>
  <si>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</si>
  <si>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</si>
  <si>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</si>
  <si>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</si>
  <si>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</si>
  <si>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</si>
  <si>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</si>
  <si>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</si>
  <si>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</si>
  <si>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</si>
  <si>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</si>
  <si>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</si>
  <si>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</si>
  <si>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</si>
  <si>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</si>
  <si>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</si>
  <si>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</si>
  <si>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</si>
  <si>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</si>
  <si>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</si>
  <si>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</si>
  <si>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</si>
  <si>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</si>
  <si>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</si>
  <si>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</si>
  <si>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</si>
  <si>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</si>
  <si>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</si>
  <si>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</si>
  <si>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</si>
  <si>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</si>
  <si>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</si>
  <si>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</si>
  <si>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</si>
  <si>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</si>
  <si>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</si>
  <si>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</si>
  <si>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</si>
  <si>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</si>
  <si>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</si>
  <si>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</si>
  <si>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</si>
  <si>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</si>
  <si>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</si>
  <si>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</si>
  <si>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</si>
  <si>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</si>
  <si>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</si>
  <si>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</si>
  <si>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</si>
  <si>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</si>
  <si>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</si>
  <si>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</si>
  <si>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</si>
  <si>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</si>
  <si>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</si>
  <si>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</si>
  <si>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</si>
  <si>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</si>
  <si>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</si>
  <si>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</si>
  <si>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</si>
  <si>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</si>
  <si>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</si>
  <si>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</si>
  <si>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</si>
  <si>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</si>
  <si>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</si>
  <si>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</si>
  <si>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</si>
  <si>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</si>
  <si>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</si>
  <si>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</si>
  <si>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</si>
  <si>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</si>
  <si>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</si>
  <si>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</si>
  <si>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</si>
  <si>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</si>
  <si>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</si>
  <si>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</si>
  <si>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</si>
  <si>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</si>
  <si>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</si>
  <si>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</si>
  <si>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</si>
  <si>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</si>
  <si>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</si>
  <si>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</si>
  <si>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</si>
  <si>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</si>
  <si>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</si>
  <si>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</si>
  <si>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</si>
  <si>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</si>
  <si>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</si>
  <si>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</si>
  <si>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</si>
  <si>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</si>
  <si>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</si>
  <si>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</si>
  <si>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</si>
  <si>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</si>
  <si>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</si>
  <si>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</si>
  <si>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</si>
  <si>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</si>
  <si>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</si>
  <si>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</si>
  <si>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</si>
  <si>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</si>
  <si>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</si>
  <si>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</si>
  <si>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</si>
  <si>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</si>
  <si>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Electricity: Levelized Costs, Curtailment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</si>
  <si>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</si>
  <si>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</si>
  <si>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</si>
  <si>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</si>
  <si>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</si>
  <si>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</si>
  <si>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</si>
  <si>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</si>
  <si>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</si>
  <si>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</si>
  <si>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</si>
  <si>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</si>
  <si>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</si>
  <si>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</si>
  <si>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</si>
  <si>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</si>
  <si>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</si>
  <si>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</si>
  <si>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</si>
  <si>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</si>
  <si>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</si>
  <si>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</si>
  <si>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</si>
  <si>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</si>
  <si>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</si>
  <si>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</si>
  <si>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Freight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</si>
  <si>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</si>
  <si>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Med &amp;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</si>
  <si>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</si>
  <si>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</si>
  <si>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</si>
  <si>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</si>
  <si>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</si>
  <si>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</si>
  <si>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</si>
  <si>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</si>
  <si>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</si>
  <si>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Freight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</si>
  <si>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</si>
  <si>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Med &amp;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</si>
  <si>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</si>
  <si>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</si>
  <si>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</si>
  <si>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</si>
  <si>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</si>
  <si>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</si>
  <si>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Motorbikes, Freight Ships, Recreational Boats, Freight Rail, Passenger Rail, Freight Aircraft, Buses, Light Freight Trucks, Passenger Aircraft, Med &amp; Heavy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</si>
  <si>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</si>
  <si>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</si>
  <si>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</si>
  <si>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</si>
  <si>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</si>
  <si>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</si>
  <si>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</si>
  <si>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</si>
  <si>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</si>
  <si>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</si>
  <si>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</si>
  <si>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</si>
  <si>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</si>
  <si>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</si>
  <si>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</si>
  <si>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Industry: Fuel Use</t>
  </si>
  <si>
    <t>By Industry (Including Feedstocks)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</si>
  <si>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</si>
  <si>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Cement and Other Carbonates, Mining, Iron and Steel, Chemicals, Natural Gas and Petroleum Systems, Other Industries</t>
  </si>
  <si>
    <t>00b050, 969696, 087bf1, f1bb18, c01b00, 000000</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</si>
  <si>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</si>
  <si>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</si>
  <si>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</si>
  <si>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</si>
  <si>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</si>
  <si>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</si>
  <si>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</si>
  <si>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</si>
  <si>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</si>
  <si>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</si>
  <si>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</si>
  <si>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</si>
  <si>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</si>
  <si>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</si>
  <si>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</si>
  <si>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</si>
  <si>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</si>
  <si>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</si>
  <si>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</si>
  <si>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</si>
  <si>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</si>
  <si>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</si>
  <si>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</si>
  <si>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</si>
  <si>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</si>
  <si>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</si>
  <si>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</si>
  <si>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</si>
  <si>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</si>
  <si>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</si>
  <si>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</si>
  <si>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</si>
  <si>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</si>
  <si>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</si>
  <si>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</si>
  <si>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</si>
  <si>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</si>
  <si>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</si>
  <si>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</si>
  <si>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</si>
  <si>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</si>
  <si>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</si>
  <si>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</si>
  <si>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</si>
  <si>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</si>
  <si>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</si>
  <si>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</si>
  <si>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</si>
  <si>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</si>
  <si>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</si>
  <si>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</si>
  <si>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</si>
  <si>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</si>
  <si>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</si>
  <si>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</si>
  <si>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</si>
  <si>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</si>
  <si>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</si>
  <si>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</si>
  <si>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</si>
  <si>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</si>
  <si>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</si>
  <si>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</si>
  <si>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</si>
  <si>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</si>
  <si>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</si>
  <si>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</si>
  <si>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</si>
  <si>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</si>
  <si>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</si>
  <si>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</si>
  <si>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</si>
  <si>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</si>
  <si>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</si>
  <si>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</si>
  <si>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</si>
  <si>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</si>
  <si>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</si>
  <si>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</si>
  <si>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</si>
  <si>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</si>
  <si>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</si>
  <si>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</si>
  <si>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</si>
  <si>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</si>
  <si>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</si>
  <si>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</si>
  <si>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</si>
  <si>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</si>
  <si>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</si>
  <si>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</si>
  <si>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</si>
  <si>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</si>
  <si>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</si>
  <si>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</si>
  <si>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</si>
  <si>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</si>
  <si>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</si>
  <si>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</si>
  <si>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</si>
  <si>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</si>
  <si>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</si>
  <si>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</si>
  <si>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</si>
  <si>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</si>
  <si>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</si>
  <si>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</si>
  <si>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</si>
  <si>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</si>
  <si>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</si>
  <si>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</si>
  <si>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</si>
  <si>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</si>
  <si>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</si>
  <si>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</si>
  <si>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</si>
  <si>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</si>
  <si>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</si>
  <si>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</si>
  <si>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</si>
  <si>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</si>
  <si>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</si>
  <si>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</si>
  <si>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</si>
  <si>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</si>
  <si>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</si>
  <si>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</si>
  <si>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</si>
  <si>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</si>
  <si>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</si>
  <si>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</si>
  <si>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</si>
  <si>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</si>
  <si>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</si>
  <si>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</si>
  <si>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</si>
  <si>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</si>
  <si>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</si>
  <si>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</si>
  <si>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</si>
  <si>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</si>
  <si>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</si>
  <si>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</si>
  <si>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</si>
  <si>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</si>
  <si>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</si>
  <si>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</si>
  <si>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</si>
  <si>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</si>
  <si>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</si>
  <si>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</si>
  <si>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</si>
  <si>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</si>
  <si>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</si>
  <si>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</si>
  <si>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</si>
  <si>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</si>
  <si>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</si>
  <si>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</si>
  <si>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</si>
  <si>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</si>
  <si>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</si>
  <si>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</si>
  <si>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</si>
  <si>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</si>
  <si>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</si>
  <si>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</si>
  <si>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</si>
  <si>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</si>
  <si>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</si>
  <si>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</si>
  <si>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</si>
  <si>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</si>
  <si>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</si>
  <si>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</si>
  <si>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</si>
  <si>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</si>
  <si>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</si>
  <si>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</si>
  <si>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</si>
  <si>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</si>
  <si>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</si>
  <si>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</si>
  <si>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</si>
  <si>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</si>
  <si>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</si>
  <si>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</si>
  <si>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</si>
  <si>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</si>
  <si>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</si>
  <si>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</si>
  <si>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</si>
  <si>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</si>
  <si>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</si>
  <si>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</si>
  <si>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</si>
  <si>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</si>
  <si>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</si>
  <si>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</si>
  <si>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</si>
  <si>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</si>
  <si>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</si>
  <si>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</si>
  <si>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</si>
  <si>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</si>
  <si>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</si>
  <si>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</si>
  <si>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</si>
  <si>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</si>
  <si>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</si>
  <si>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</si>
  <si>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</si>
  <si>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</si>
  <si>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</si>
  <si>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</si>
  <si>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</si>
  <si>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</si>
  <si>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</si>
  <si>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</si>
  <si>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</si>
  <si>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</si>
  <si>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</si>
  <si>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</si>
  <si>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</si>
  <si>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</si>
  <si>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</si>
  <si>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</si>
  <si>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</si>
  <si>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</si>
  <si>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</si>
  <si>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</si>
  <si>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</si>
  <si>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</si>
  <si>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</si>
  <si>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</si>
  <si>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</si>
  <si>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</si>
  <si>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</si>
  <si>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</si>
  <si>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</si>
  <si>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</si>
  <si>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</si>
  <si>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</si>
  <si>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</si>
  <si>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</si>
  <si>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</si>
  <si>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</si>
  <si>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</si>
  <si>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</si>
  <si>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</si>
  <si>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</si>
  <si>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</si>
  <si>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</si>
  <si>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</si>
  <si>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</si>
  <si>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</si>
  <si>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</si>
  <si>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</si>
  <si>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</si>
  <si>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</si>
  <si>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</si>
  <si>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</si>
  <si>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</si>
  <si>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</si>
  <si>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</si>
  <si>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</si>
  <si>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</si>
  <si>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</si>
  <si>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</si>
  <si>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</si>
  <si>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</si>
  <si>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</si>
  <si>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</si>
  <si>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</si>
  <si>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</si>
  <si>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</si>
  <si>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</si>
  <si>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</si>
  <si>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</si>
  <si>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</si>
  <si>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</si>
  <si>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</si>
  <si>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</si>
  <si>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</si>
  <si>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</si>
  <si>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</si>
  <si>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</si>
  <si>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</si>
  <si>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</si>
  <si>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</si>
  <si>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</si>
  <si>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</si>
  <si>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</si>
  <si>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</si>
  <si>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</si>
  <si>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</si>
  <si>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</si>
  <si>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</si>
  <si>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</si>
  <si>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</si>
  <si>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</si>
  <si>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</si>
  <si>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</si>
  <si>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</si>
  <si>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</si>
  <si>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</si>
  <si>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</si>
  <si>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</si>
  <si>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</si>
  <si>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</si>
  <si>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</si>
  <si>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</si>
  <si>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</si>
  <si>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</si>
  <si>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</si>
  <si>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</si>
  <si>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</si>
  <si>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</si>
  <si>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</si>
  <si>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</si>
  <si>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</si>
  <si>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</si>
  <si>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</si>
  <si>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</si>
  <si>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</si>
  <si>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</si>
  <si>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</si>
  <si>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</si>
  <si>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</si>
  <si>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</si>
  <si>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</si>
  <si>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</si>
  <si>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</si>
  <si>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</si>
  <si>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</si>
  <si>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</si>
  <si>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</si>
  <si>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</si>
  <si>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</si>
  <si>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</si>
  <si>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</si>
  <si>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</si>
  <si>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</si>
  <si>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</si>
  <si>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</si>
  <si>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</si>
  <si>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</si>
  <si>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</si>
  <si>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</si>
  <si>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</si>
  <si>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</si>
  <si>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</si>
  <si>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</si>
  <si>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</si>
  <si>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</si>
  <si>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</si>
  <si>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</si>
  <si>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</si>
  <si>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</si>
  <si>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</si>
  <si>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</si>
  <si>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</si>
  <si>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</si>
  <si>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</si>
  <si>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</si>
  <si>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</si>
  <si>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</si>
  <si>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</si>
  <si>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</si>
  <si>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</si>
  <si>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</si>
  <si>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</si>
  <si>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</si>
  <si>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</si>
  <si>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</si>
  <si>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</si>
  <si>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</si>
  <si>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</si>
  <si>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</si>
  <si>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</si>
  <si>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</si>
  <si>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</si>
  <si>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</si>
  <si>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</si>
  <si>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</si>
  <si>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</si>
  <si>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</si>
  <si>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</si>
  <si>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</si>
  <si>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</si>
  <si>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</si>
  <si>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</si>
  <si>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</si>
  <si>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</si>
  <si>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</si>
  <si>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</si>
  <si>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</si>
  <si>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</si>
  <si>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</si>
  <si>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</si>
  <si>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</si>
  <si>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</si>
  <si>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</si>
  <si>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</si>
  <si>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</si>
  <si>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</si>
  <si>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</si>
  <si>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</si>
  <si>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</si>
  <si>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</si>
  <si>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</si>
  <si>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</si>
  <si>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</si>
  <si>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</si>
  <si>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</si>
  <si>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</si>
  <si>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</si>
  <si>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</si>
  <si>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</si>
  <si>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</si>
  <si>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</si>
  <si>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</si>
  <si>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</si>
  <si>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</si>
  <si>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</si>
  <si>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</si>
  <si>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</si>
  <si>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</si>
  <si>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</si>
  <si>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</si>
  <si>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</si>
  <si>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</si>
  <si>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</si>
  <si>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</si>
  <si>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</si>
  <si>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</si>
  <si>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</si>
  <si>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</si>
  <si>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</si>
  <si>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</si>
  <si>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</si>
  <si>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</si>
  <si>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</si>
  <si>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</si>
  <si>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</si>
  <si>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</si>
  <si>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</si>
  <si>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</si>
  <si>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</si>
  <si>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</si>
  <si>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</si>
  <si>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</si>
  <si>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</si>
  <si>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</si>
  <si>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</si>
  <si>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</si>
  <si>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</si>
  <si>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</si>
  <si>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</si>
  <si>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</si>
  <si>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</si>
  <si>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</si>
  <si>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</si>
  <si>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</si>
  <si>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</si>
  <si>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</si>
  <si>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</si>
  <si>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</si>
  <si>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</si>
  <si>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</si>
  <si>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</si>
  <si>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</si>
  <si>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</si>
  <si>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</si>
  <si>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</si>
  <si>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</si>
  <si>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</si>
  <si>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</si>
  <si>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</si>
  <si>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</si>
  <si>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</si>
  <si>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</si>
  <si>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</si>
  <si>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</si>
  <si>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</si>
  <si>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</si>
  <si>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</si>
  <si>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</si>
  <si>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</si>
  <si>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</si>
  <si>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</si>
  <si>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</si>
  <si>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</si>
  <si>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</si>
  <si>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</si>
  <si>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</si>
  <si>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</si>
  <si>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</si>
  <si>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</si>
  <si>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</si>
  <si>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</si>
  <si>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</si>
  <si>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</si>
  <si>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</si>
  <si>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</si>
  <si>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</si>
  <si>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</si>
  <si>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</si>
  <si>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</si>
  <si>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</si>
  <si>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</si>
  <si>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</si>
  <si>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</si>
  <si>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</si>
  <si>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</si>
  <si>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</si>
  <si>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</si>
  <si>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</si>
  <si>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</si>
  <si>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</si>
  <si>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</si>
  <si>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</si>
  <si>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</si>
  <si>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</si>
  <si>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</si>
  <si>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</si>
  <si>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</si>
  <si>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</si>
  <si>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</si>
  <si>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</si>
  <si>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</si>
  <si>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</si>
  <si>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</si>
  <si>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</si>
  <si>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</si>
  <si>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</si>
  <si>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</si>
  <si>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</si>
  <si>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</si>
  <si>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</si>
  <si>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</si>
  <si>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</si>
  <si>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</si>
  <si>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</si>
  <si>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</si>
  <si>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</si>
  <si>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</si>
  <si>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</si>
  <si>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</si>
  <si>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</si>
  <si>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</si>
  <si>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</si>
  <si>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</si>
  <si>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</si>
  <si>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</si>
  <si>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</si>
  <si>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</si>
  <si>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</si>
  <si>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</si>
  <si>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</si>
  <si>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</si>
  <si>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</si>
  <si>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</si>
  <si>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</si>
  <si>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</si>
  <si>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</si>
  <si>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</si>
  <si>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</si>
  <si>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</si>
  <si>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</si>
  <si>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</si>
  <si>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</si>
  <si>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</si>
  <si>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</si>
  <si>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</si>
  <si>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</si>
  <si>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</si>
  <si>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</si>
  <si>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</si>
  <si>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</si>
  <si>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</si>
  <si>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</si>
  <si>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</si>
  <si>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</si>
  <si>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</si>
  <si>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Example: New Mexico's Governor issued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</si>
</sst>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79">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49" fontId="3" fillId="0" borderId="0" xfId="0" applyNumberFormat="1" applyFont="1"/>
    <xf numFmtId="49" fontId="3" fillId="0" borderId="30" xfId="0" applyNumberFormat="1" applyFont="1" applyBorder="1"/>
    <xf numFmtId="9" fontId="3" fillId="0" borderId="0" xfId="1" applyFont="1"/>
    <xf numFmtId="0" fontId="3" fillId="0" borderId="0" xfId="0" applyFont="1"/>
    <xf numFmtId="49" fontId="2" fillId="0" borderId="0" xfId="0" applyNumberFormat="1" applyFont="1"/>
    <xf numFmtId="49" fontId="0" fillId="0" borderId="25" xfId="0" applyNumberFormat="1" applyBorder="1"/>
    <xf numFmtId="49" fontId="2" fillId="0" borderId="30" xfId="0" applyNumberFormat="1" applyFont="1" applyBorder="1"/>
    <xf numFmtId="0" fontId="3" fillId="0" borderId="25" xfId="0" applyFont="1" applyBorder="1"/>
    <xf numFmtId="49" fontId="3" fillId="0" borderId="25" xfId="0" applyNumberFormat="1" applyFont="1" applyBorder="1"/>
    <xf numFmtId="9" fontId="3" fillId="0" borderId="0" xfId="0" applyNumberFormat="1" applyFont="1"/>
    <xf numFmtId="49" fontId="2" fillId="0" borderId="25" xfId="0" applyNumberFormat="1" applyFont="1" applyBorder="1"/>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thaniyer/Downloads/WebAppData%20(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athaniyer/Downloads/WebAppData%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ControlCenter"/>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licyLevers (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D13" sqref="D13"/>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t="s">
        <v>85</v>
      </c>
      <c r="C1" s="171">
        <v>44293</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 Old'!H:H)</f>
        <v>907</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2056</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2059</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D17" sqref="D17"/>
    </sheetView>
  </sheetViews>
  <sheetFormatPr defaultColWidth="11.42578125" defaultRowHeight="15"/>
  <cols>
    <col min="1" max="1" width="20.7109375" customWidth="1"/>
  </cols>
  <sheetData>
    <row r="1" spans="1:10">
      <c r="A1" s="29" t="s">
        <v>2089</v>
      </c>
    </row>
    <row r="2" spans="1:10">
      <c r="A2" s="29" t="s">
        <v>2085</v>
      </c>
    </row>
    <row r="3" spans="1:10">
      <c r="A3" s="181" t="s">
        <v>1916</v>
      </c>
      <c r="B3" s="181" t="s">
        <v>1917</v>
      </c>
      <c r="C3" s="181" t="s">
        <v>1918</v>
      </c>
      <c r="D3" s="181" t="s">
        <v>1919</v>
      </c>
      <c r="E3" s="181" t="s">
        <v>1920</v>
      </c>
      <c r="F3" s="181" t="s">
        <v>1921</v>
      </c>
      <c r="G3" s="181" t="s">
        <v>1922</v>
      </c>
      <c r="H3" s="181" t="s">
        <v>1923</v>
      </c>
      <c r="I3" s="181" t="s">
        <v>1924</v>
      </c>
      <c r="J3" s="181" t="s">
        <v>1925</v>
      </c>
    </row>
    <row r="4" spans="1:10">
      <c r="A4" s="181">
        <v>2020</v>
      </c>
      <c r="B4" s="181">
        <v>0</v>
      </c>
      <c r="C4" s="181">
        <v>1.7672099999999999</v>
      </c>
      <c r="D4" s="181">
        <v>8.3182399999999994</v>
      </c>
      <c r="E4" s="181">
        <v>3.84043</v>
      </c>
      <c r="F4" s="181">
        <v>16.482900000000001</v>
      </c>
      <c r="G4" s="181">
        <v>17.414300000000001</v>
      </c>
      <c r="H4" s="181">
        <v>11.9983</v>
      </c>
      <c r="I4" s="181">
        <v>0</v>
      </c>
      <c r="J4" s="181">
        <v>-6.4383600000000003</v>
      </c>
    </row>
    <row r="5" spans="1:10">
      <c r="A5" s="29"/>
    </row>
    <row r="7" spans="1:10" ht="30">
      <c r="A7" s="174" t="s">
        <v>2087</v>
      </c>
      <c r="B7" s="6" t="s">
        <v>2088</v>
      </c>
    </row>
    <row r="8" spans="1:10">
      <c r="A8" s="176">
        <v>0.45</v>
      </c>
    </row>
    <row r="9" spans="1:10">
      <c r="A9" s="73" t="s">
        <v>1916</v>
      </c>
      <c r="B9" s="172"/>
    </row>
    <row r="10" spans="1:10">
      <c r="A10" s="45">
        <v>2030</v>
      </c>
    </row>
    <row r="11" spans="1:10">
      <c r="A11" s="29" t="s">
        <v>1330</v>
      </c>
    </row>
    <row r="12" spans="1:10">
      <c r="A12" s="45" t="str">
        <f>IFERROR(_xlfn.CONCAT(A8*100,"%", " below 2005 Baseline by ", A10),"")</f>
        <v>45% below 2005 Baseline by 2030</v>
      </c>
    </row>
    <row r="13" spans="1:10">
      <c r="A13" s="29" t="s">
        <v>1334</v>
      </c>
    </row>
    <row r="14" spans="1:10">
      <c r="A14" s="45" t="s">
        <v>2183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1893</v>
      </c>
      <c r="D2" s="71" t="s">
        <v>1894</v>
      </c>
      <c r="E2" s="71" t="s">
        <v>1895</v>
      </c>
      <c r="F2" s="71" t="s">
        <v>1896</v>
      </c>
      <c r="G2" s="71" t="s">
        <v>1897</v>
      </c>
      <c r="H2" s="72" t="s">
        <v>2086</v>
      </c>
      <c r="I2" s="71" t="s">
        <v>1898</v>
      </c>
      <c r="J2" s="71" t="s">
        <v>1899</v>
      </c>
      <c r="K2" s="69" t="s">
        <v>1900</v>
      </c>
      <c r="L2" s="69"/>
      <c r="M2" s="69" t="s">
        <v>1901</v>
      </c>
      <c r="N2" s="69"/>
      <c r="O2" s="69"/>
      <c r="P2" s="69"/>
      <c r="Q2" s="69"/>
      <c r="R2" s="69"/>
      <c r="S2" s="69"/>
      <c r="T2" s="69"/>
      <c r="U2" s="69"/>
      <c r="V2" s="69"/>
      <c r="W2" s="69"/>
      <c r="X2" s="69"/>
      <c r="Y2" s="69"/>
      <c r="Z2" s="69"/>
    </row>
    <row r="3" spans="1:26">
      <c r="A3" s="73" t="s">
        <v>1876</v>
      </c>
      <c r="B3" s="119">
        <f>'State 2005 Data'!J5</f>
        <v>4.9531170055089788</v>
      </c>
      <c r="C3" s="74">
        <f>E28</f>
        <v>3.84043</v>
      </c>
      <c r="D3" s="75">
        <v>0.55000000000000004</v>
      </c>
      <c r="E3" s="75">
        <v>0.4</v>
      </c>
      <c r="F3" s="120">
        <f t="shared" ref="F3:G9" si="0">$C3*(1-D3)</f>
        <v>1.7281934999999999</v>
      </c>
      <c r="G3" s="120">
        <f t="shared" si="0"/>
        <v>2.3042579999999999</v>
      </c>
      <c r="H3" s="69"/>
      <c r="I3" s="76">
        <f t="shared" ref="I3:I11" si="1">1-F3/$B3</f>
        <v>0.65108970814179012</v>
      </c>
      <c r="J3" s="76">
        <f t="shared" ref="J3:J11" si="2">1-G3/$B3</f>
        <v>0.53478627752238694</v>
      </c>
      <c r="K3" s="69" t="str">
        <f t="shared" ref="K3:K11" si="3">"In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53 to 65 percent of 2005 levels.</v>
      </c>
      <c r="L3" s="69"/>
      <c r="M3" s="69"/>
      <c r="N3" s="69"/>
      <c r="O3" s="69"/>
      <c r="P3" s="69"/>
      <c r="Q3" s="69"/>
      <c r="R3" s="69"/>
      <c r="S3" s="69"/>
      <c r="T3" s="69"/>
      <c r="U3" s="69"/>
      <c r="V3" s="69"/>
      <c r="W3" s="69"/>
      <c r="X3" s="69"/>
      <c r="Y3" s="69"/>
      <c r="Z3" s="69"/>
    </row>
    <row r="4" spans="1:26">
      <c r="A4" s="73" t="s">
        <v>1028</v>
      </c>
      <c r="B4" s="119">
        <f>'State 2005 Data'!J6</f>
        <v>32.660987663503803</v>
      </c>
      <c r="C4" s="74">
        <f>G28</f>
        <v>17.414300000000001</v>
      </c>
      <c r="D4" s="75">
        <v>0.89</v>
      </c>
      <c r="E4" s="75">
        <v>0.66</v>
      </c>
      <c r="F4" s="120">
        <f t="shared" si="0"/>
        <v>1.9155729999999997</v>
      </c>
      <c r="G4" s="120">
        <f t="shared" si="0"/>
        <v>5.9208619999999996</v>
      </c>
      <c r="H4" s="69"/>
      <c r="I4" s="76">
        <f t="shared" si="1"/>
        <v>0.9413498140431158</v>
      </c>
      <c r="J4" s="76">
        <f t="shared" si="2"/>
        <v>0.81871760704235785</v>
      </c>
      <c r="K4" s="69" t="str">
        <f t="shared" si="3"/>
        <v>In a scenario limiting global warming to 1.5 °C, New Mexico would need to cut its electricity emissions by 82 to 94 percent of 2005 levels.</v>
      </c>
      <c r="L4" s="69"/>
      <c r="M4" s="69"/>
      <c r="N4" s="69"/>
      <c r="O4" s="69"/>
      <c r="P4" s="69"/>
      <c r="Q4" s="69"/>
      <c r="R4" s="69"/>
      <c r="S4" s="69"/>
      <c r="T4" s="69"/>
      <c r="U4" s="69"/>
      <c r="V4" s="69"/>
      <c r="W4" s="69"/>
      <c r="X4" s="69"/>
      <c r="Y4" s="69"/>
      <c r="Z4" s="69"/>
    </row>
    <row r="5" spans="1:26">
      <c r="A5" s="73" t="s">
        <v>1877</v>
      </c>
      <c r="B5" s="119">
        <f>'State 2005 Data'!J7</f>
        <v>19.123861321281314</v>
      </c>
      <c r="C5" s="121">
        <f>H28</f>
        <v>11.9983</v>
      </c>
      <c r="D5" s="75">
        <v>0.41</v>
      </c>
      <c r="E5" s="75">
        <v>0.33</v>
      </c>
      <c r="F5" s="120">
        <f t="shared" si="0"/>
        <v>7.0789970000000011</v>
      </c>
      <c r="G5" s="120">
        <f t="shared" si="0"/>
        <v>8.0388609999999989</v>
      </c>
      <c r="H5" s="69"/>
      <c r="I5" s="76">
        <f>1-F5/$B5</f>
        <v>0.62983432680917906</v>
      </c>
      <c r="J5" s="76">
        <f t="shared" si="2"/>
        <v>0.57964237112228822</v>
      </c>
      <c r="K5" s="69" t="str">
        <f t="shared" si="3"/>
        <v>In a scenario limiting global warming to 1.5 °C, New Mexico would need to cut its industry emissions by 58 to 63 percent of 2005 levels.</v>
      </c>
      <c r="L5" s="69"/>
      <c r="M5" s="69"/>
      <c r="N5" s="69"/>
      <c r="O5" s="69"/>
      <c r="P5" s="69"/>
      <c r="Q5" s="69"/>
      <c r="R5" s="69"/>
      <c r="S5" s="69"/>
      <c r="T5" s="69"/>
      <c r="U5" s="69"/>
      <c r="V5" s="69"/>
      <c r="W5" s="69"/>
      <c r="X5" s="69"/>
      <c r="Y5" s="69"/>
      <c r="Z5" s="69"/>
    </row>
    <row r="6" spans="1:26">
      <c r="A6" s="73" t="s">
        <v>1878</v>
      </c>
      <c r="B6" s="119">
        <f>'State 2005 Data'!J8</f>
        <v>16.307886959943442</v>
      </c>
      <c r="C6" s="121">
        <f>F28</f>
        <v>16.482900000000001</v>
      </c>
      <c r="D6" s="75">
        <v>0.48</v>
      </c>
      <c r="E6" s="75">
        <v>0.27</v>
      </c>
      <c r="F6" s="120">
        <f>$C6*(1-D6)</f>
        <v>8.5711080000000006</v>
      </c>
      <c r="G6" s="120">
        <f t="shared" si="0"/>
        <v>12.032517</v>
      </c>
      <c r="H6" s="69"/>
      <c r="I6" s="76">
        <f t="shared" si="1"/>
        <v>0.47441946212572184</v>
      </c>
      <c r="J6" s="76">
        <f t="shared" si="2"/>
        <v>0.26216578336880192</v>
      </c>
      <c r="K6" s="69" t="str">
        <f t="shared" si="3"/>
        <v>In a scenario limiting global warming to 1.5 °C, New Mexico would need to cut its transportation emissions by 26 to 47 percent of 2005 levels.</v>
      </c>
      <c r="L6" s="69"/>
      <c r="M6" s="69"/>
      <c r="N6" s="69"/>
      <c r="O6" s="69"/>
      <c r="P6" s="69"/>
      <c r="Q6" s="69"/>
      <c r="R6" s="69"/>
      <c r="S6" s="69"/>
      <c r="T6" s="69"/>
      <c r="U6" s="69"/>
      <c r="V6" s="69"/>
      <c r="W6" s="69"/>
      <c r="X6" s="69"/>
      <c r="Y6" s="69"/>
      <c r="Z6" s="69"/>
    </row>
    <row r="7" spans="1:26">
      <c r="A7" s="73" t="s">
        <v>775</v>
      </c>
      <c r="B7" s="119">
        <f>'State 2005 Data'!J9</f>
        <v>7.3467290162071146</v>
      </c>
      <c r="C7" s="121">
        <f>D28</f>
        <v>8.3182399999999994</v>
      </c>
      <c r="D7" s="75">
        <v>0.06</v>
      </c>
      <c r="E7" s="75">
        <v>0.02</v>
      </c>
      <c r="F7" s="120">
        <f t="shared" si="0"/>
        <v>7.8191455999999988</v>
      </c>
      <c r="G7" s="120">
        <f t="shared" si="0"/>
        <v>8.1518751999999992</v>
      </c>
      <c r="H7" s="69"/>
      <c r="I7" s="76">
        <f t="shared" si="1"/>
        <v>-6.4302982014270427E-2</v>
      </c>
      <c r="J7" s="76">
        <f t="shared" si="2"/>
        <v>-0.10959247061062238</v>
      </c>
      <c r="K7" s="69" t="str">
        <f t="shared" si="3"/>
        <v>In a scenario limiting global warming to 1.5 °C, New Mexico would need to cut its agriculture emissions by -11 to -6 percent of 2005 levels.</v>
      </c>
      <c r="L7" s="69"/>
      <c r="M7" s="69"/>
      <c r="N7" s="69"/>
      <c r="O7" s="69"/>
      <c r="P7" s="69"/>
      <c r="Q7" s="69"/>
      <c r="R7" s="69"/>
      <c r="S7" s="69"/>
      <c r="T7" s="69"/>
      <c r="U7" s="69"/>
      <c r="V7" s="69"/>
      <c r="W7" s="69"/>
      <c r="X7" s="69"/>
      <c r="Y7" s="69"/>
      <c r="Z7" s="69"/>
    </row>
    <row r="8" spans="1:26">
      <c r="A8" s="73" t="s">
        <v>1902</v>
      </c>
      <c r="B8" s="119">
        <f>C8</f>
        <v>-6.4383600000000003</v>
      </c>
      <c r="C8" s="121">
        <f>J28</f>
        <v>-6.4383600000000003</v>
      </c>
      <c r="D8" s="77">
        <v>0</v>
      </c>
      <c r="E8" s="77">
        <v>0</v>
      </c>
      <c r="F8" s="120">
        <f t="shared" si="0"/>
        <v>-6.4383600000000003</v>
      </c>
      <c r="G8" s="120">
        <f t="shared" si="0"/>
        <v>-6.4383600000000003</v>
      </c>
      <c r="H8" s="69"/>
      <c r="I8" s="76">
        <f t="shared" si="1"/>
        <v>0</v>
      </c>
      <c r="J8" s="76">
        <f t="shared" si="2"/>
        <v>0</v>
      </c>
      <c r="K8" s="69" t="str">
        <f t="shared" si="3"/>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c r="A9" s="73" t="s">
        <v>1880</v>
      </c>
      <c r="B9" s="119">
        <f>'State 2005 Data'!J11</f>
        <v>1.5819243221093799</v>
      </c>
      <c r="C9" s="121">
        <f>C28</f>
        <v>1.7672099999999999</v>
      </c>
      <c r="D9" s="75">
        <v>0.06</v>
      </c>
      <c r="E9" s="75">
        <v>0.02</v>
      </c>
      <c r="F9" s="120">
        <f t="shared" si="0"/>
        <v>1.6611773999999999</v>
      </c>
      <c r="G9" s="120">
        <f t="shared" si="0"/>
        <v>1.7318658</v>
      </c>
      <c r="H9" s="69"/>
      <c r="I9" s="76">
        <f t="shared" si="1"/>
        <v>-5.0099158842783265E-2</v>
      </c>
      <c r="J9" s="76">
        <f t="shared" si="2"/>
        <v>-9.4784229431837952E-2</v>
      </c>
      <c r="K9" s="69" t="str">
        <f t="shared" si="3"/>
        <v>In a scenario limiting global warming to 1.5 °C, New Mexico would need to cut its waste emissions by -9 to -5 percent of 2005 levels.</v>
      </c>
      <c r="L9" s="69"/>
      <c r="M9" s="69"/>
      <c r="N9" s="69"/>
      <c r="O9" s="69"/>
      <c r="P9" s="69"/>
      <c r="Q9" s="69"/>
      <c r="R9" s="69"/>
      <c r="S9" s="69"/>
      <c r="T9" s="69"/>
      <c r="U9" s="69"/>
      <c r="V9" s="69"/>
      <c r="W9" s="69"/>
      <c r="X9" s="69"/>
      <c r="Y9" s="69"/>
      <c r="Z9" s="69"/>
    </row>
    <row r="10" spans="1:26">
      <c r="A10" s="73" t="s">
        <v>1883</v>
      </c>
      <c r="B10" s="122">
        <f>SUM(B3:B9)</f>
        <v>75.53614628855405</v>
      </c>
      <c r="C10" s="122">
        <f>SUM(C3:C9)</f>
        <v>53.383019999999995</v>
      </c>
      <c r="D10" s="76">
        <f>1-F10/$C10</f>
        <v>0.58159290163801147</v>
      </c>
      <c r="E10" s="76">
        <f>1-G10/$C10</f>
        <v>0.40539371882669806</v>
      </c>
      <c r="F10" s="120">
        <f>SUM(F3:F9)</f>
        <v>22.335834500000001</v>
      </c>
      <c r="G10" s="120">
        <f>SUM(G3:G9)</f>
        <v>31.741879000000001</v>
      </c>
      <c r="H10" s="175">
        <f>IFERROR(B10*(1-'Unique State Inputs'!A$8),"")</f>
        <v>41.544880458704732</v>
      </c>
      <c r="I10" s="76">
        <f t="shared" si="1"/>
        <v>0.70430270013146623</v>
      </c>
      <c r="J10" s="76">
        <f t="shared" si="2"/>
        <v>0.57977894611218961</v>
      </c>
      <c r="K10" s="69" t="str">
        <f t="shared" si="3"/>
        <v>In a scenario limiting global warming to 1.5 °C, New Mexico would need to cut its total (including land use) emissions by 58 to 70 percent of 2005 levels.</v>
      </c>
      <c r="L10" s="69"/>
      <c r="M10" s="69"/>
      <c r="N10" s="69"/>
      <c r="O10" s="69"/>
      <c r="P10" s="69"/>
      <c r="Q10" s="69"/>
      <c r="R10" s="69"/>
      <c r="S10" s="69"/>
      <c r="T10" s="69"/>
      <c r="U10" s="69"/>
      <c r="V10" s="69"/>
      <c r="W10" s="69"/>
      <c r="X10" s="69"/>
      <c r="Y10" s="69"/>
      <c r="Z10" s="69"/>
    </row>
    <row r="11" spans="1:26">
      <c r="A11" s="73" t="s">
        <v>1885</v>
      </c>
      <c r="B11" s="122">
        <f>SUM(B3:B9)-B8</f>
        <v>81.974506288554053</v>
      </c>
      <c r="C11" s="122">
        <f>SUM(C3:C9)-C8</f>
        <v>59.821379999999998</v>
      </c>
      <c r="D11" s="76">
        <f>1-F11/$C11</f>
        <v>0.51899814915670617</v>
      </c>
      <c r="E11" s="76">
        <f>1-G11/$C11</f>
        <v>0.36176265074460001</v>
      </c>
      <c r="F11" s="120">
        <f>F10-F8</f>
        <v>28.7741945</v>
      </c>
      <c r="G11" s="120">
        <f>G10-G8</f>
        <v>38.180239</v>
      </c>
      <c r="H11" s="175">
        <f>IFERROR(B11*(1-'Unique State Inputs'!A$8),"")</f>
        <v>45.08597845870473</v>
      </c>
      <c r="I11" s="76">
        <f t="shared" si="1"/>
        <v>0.64898605916925556</v>
      </c>
      <c r="J11" s="76">
        <f t="shared" si="2"/>
        <v>0.53424252577253961</v>
      </c>
      <c r="K11" s="69" t="str">
        <f t="shared" si="3"/>
        <v>In a scenario limiting global warming to 1.5 °C, New Mexico would need to cut its total (excluding land use) emissions by 53 to 65 percent of 2005 levels.</v>
      </c>
      <c r="L11" s="69"/>
      <c r="M11" s="69"/>
      <c r="N11" s="69"/>
      <c r="O11" s="69"/>
      <c r="P11" s="69"/>
      <c r="Q11" s="69"/>
      <c r="R11" s="69"/>
      <c r="S11" s="69"/>
      <c r="T11" s="69"/>
      <c r="U11" s="69"/>
      <c r="V11" s="69"/>
      <c r="W11" s="69"/>
      <c r="X11" s="69"/>
      <c r="Y11" s="69"/>
      <c r="Z11" s="69"/>
    </row>
    <row r="12" spans="1:26">
      <c r="A12" s="78" t="s">
        <v>1903</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1904</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1905</v>
      </c>
      <c r="B16" s="69" t="s">
        <v>1906</v>
      </c>
      <c r="C16" s="69" t="s">
        <v>1907</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1908</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1909</v>
      </c>
      <c r="B20" s="69">
        <v>1</v>
      </c>
      <c r="C20" s="69" t="s">
        <v>1910</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1911</v>
      </c>
      <c r="B21" s="69">
        <v>1</v>
      </c>
      <c r="C21" s="69" t="s">
        <v>1910</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1912</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1913</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1914</v>
      </c>
      <c r="B25" s="111" t="s">
        <v>1915</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1916</v>
      </c>
      <c r="B27" s="69" t="s">
        <v>1917</v>
      </c>
      <c r="C27" s="69" t="s">
        <v>1918</v>
      </c>
      <c r="D27" s="69" t="s">
        <v>1919</v>
      </c>
      <c r="E27" s="69" t="s">
        <v>1920</v>
      </c>
      <c r="F27" s="69" t="s">
        <v>1921</v>
      </c>
      <c r="G27" s="69" t="s">
        <v>1922</v>
      </c>
      <c r="H27" s="69" t="s">
        <v>1923</v>
      </c>
      <c r="I27" s="69" t="s">
        <v>1924</v>
      </c>
      <c r="J27" s="69" t="s">
        <v>1925</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1.7672099999999999</v>
      </c>
      <c r="D28" s="112">
        <f>'Unique State Inputs'!D4</f>
        <v>8.3182399999999994</v>
      </c>
      <c r="E28" s="112">
        <f>'Unique State Inputs'!E4</f>
        <v>3.84043</v>
      </c>
      <c r="F28" s="112">
        <f>'Unique State Inputs'!F4</f>
        <v>16.482900000000001</v>
      </c>
      <c r="G28" s="112">
        <f>'Unique State Inputs'!G4</f>
        <v>17.414300000000001</v>
      </c>
      <c r="H28" s="112">
        <f>'Unique State Inputs'!H4</f>
        <v>11.9983</v>
      </c>
      <c r="I28" s="112">
        <f>'Unique State Inputs'!I4</f>
        <v>0</v>
      </c>
      <c r="J28" s="112">
        <f>'Unique State Inputs'!J4</f>
        <v>-6.4383600000000003</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F1" zoomScale="75" zoomScaleNormal="70" workbookViewId="0">
      <pane ySplit="1" topLeftCell="A2" activePane="bottomLeft" state="frozen"/>
      <selection pane="bottomLeft" activeCell="G39" sqref="G39"/>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116" t="s">
        <v>1341</v>
      </c>
      <c r="C2" s="25">
        <v>1</v>
      </c>
      <c r="D2" s="26" t="s">
        <v>1337</v>
      </c>
      <c r="E2" s="26" t="s">
        <v>1338</v>
      </c>
      <c r="F2" s="116" t="str">
        <f>UnitControlCenter!$B$3</f>
        <v>million metric tons / year</v>
      </c>
      <c r="G2" s="116" t="s">
        <v>1342</v>
      </c>
      <c r="J2" s="93" t="s">
        <v>1340</v>
      </c>
      <c r="K2" s="93">
        <v>2030</v>
      </c>
      <c r="L2" s="95">
        <f>'Target Calculations'!F11</f>
        <v>28.7741945</v>
      </c>
      <c r="M2" s="95">
        <f>'Target Calculations'!G11</f>
        <v>38.180239</v>
      </c>
      <c r="N2" s="93" t="str">
        <f>'Target Calculations'!K11</f>
        <v>In a scenario limiting global warming to 1.5 °C, New Mexico would need to cut its total (excluding land use) emissions by 53 to 65 percent of 2005 levels.</v>
      </c>
      <c r="O2" s="113" t="str">
        <f>O3</f>
        <v>45% below 2005 Baseline by 2030</v>
      </c>
      <c r="P2" s="93">
        <f>P3</f>
        <v>2030</v>
      </c>
      <c r="Q2" s="95">
        <f>'Target Calculations'!H11</f>
        <v>45.08597845870473</v>
      </c>
      <c r="R2" s="95">
        <f>Q2</f>
        <v>45.08597845870473</v>
      </c>
      <c r="S2" s="113" t="str">
        <f>S3</f>
        <v>Example: New Mexico's Governor issued an executive order that set a goal of reducing emissions 45% below the 2005 baseline by 2030.</v>
      </c>
    </row>
    <row r="3" spans="1:19" ht="63.95" customHeight="1">
      <c r="A3" s="26" t="s">
        <v>1335</v>
      </c>
      <c r="B3" s="116" t="s">
        <v>1336</v>
      </c>
      <c r="C3" s="65">
        <v>1</v>
      </c>
      <c r="D3" s="116" t="s">
        <v>1337</v>
      </c>
      <c r="E3" s="116" t="s">
        <v>1338</v>
      </c>
      <c r="F3" s="116" t="str">
        <f>UnitControlCenter!$B$3</f>
        <v>million metric tons / year</v>
      </c>
      <c r="G3" s="116" t="s">
        <v>1339</v>
      </c>
      <c r="J3" s="93" t="s">
        <v>1340</v>
      </c>
      <c r="K3" s="93">
        <v>2030</v>
      </c>
      <c r="L3" s="95">
        <f>'Target Calculations'!F10</f>
        <v>22.335834500000001</v>
      </c>
      <c r="M3" s="95">
        <f>'Target Calculations'!G10</f>
        <v>31.741879000000001</v>
      </c>
      <c r="N3" s="93" t="str">
        <f>'Target Calculations'!K10</f>
        <v>In a scenario limiting global warming to 1.5 °C, New Mexico would need to cut its total (including land use) emissions by 58 to 70 percent of 2005 levels.</v>
      </c>
      <c r="O3" s="96" t="str">
        <f>'Unique State Inputs'!A12</f>
        <v>45% below 2005 Baseline by 2030</v>
      </c>
      <c r="P3" s="93">
        <f>'Unique State Inputs'!A10</f>
        <v>2030</v>
      </c>
      <c r="Q3" s="95">
        <f>'Target Calculations'!H10</f>
        <v>41.544880458704732</v>
      </c>
      <c r="R3" s="95">
        <f>Q3</f>
        <v>41.544880458704732</v>
      </c>
      <c r="S3" s="96" t="str">
        <f>'Unique State Inputs'!A14</f>
        <v>Example: New Mexico's Governor issued an executive order that set a goal of reducing emissions 45% below the 2005 baseline by 2030.</v>
      </c>
    </row>
    <row r="4" spans="1:19" ht="80.099999999999994" customHeight="1">
      <c r="A4" s="26" t="s">
        <v>1335</v>
      </c>
      <c r="B4" s="26" t="s">
        <v>1343</v>
      </c>
      <c r="C4" s="65">
        <v>1</v>
      </c>
      <c r="D4" s="116" t="s">
        <v>1344</v>
      </c>
      <c r="E4" s="116" t="s">
        <v>1345</v>
      </c>
      <c r="F4" s="116" t="str">
        <f>UnitControlCenter!$B$3</f>
        <v>million metric tons / year</v>
      </c>
      <c r="G4" s="116" t="s">
        <v>1346</v>
      </c>
      <c r="H4" s="116" t="s">
        <v>1347</v>
      </c>
      <c r="I4" s="116" t="s">
        <v>1348</v>
      </c>
      <c r="J4" s="93"/>
      <c r="K4" s="93"/>
      <c r="L4" s="95"/>
      <c r="M4" s="95"/>
      <c r="N4" s="93"/>
      <c r="O4" s="93"/>
      <c r="S4" s="93"/>
    </row>
    <row r="5" spans="1:19" ht="32.1" customHeight="1">
      <c r="A5" s="26" t="s">
        <v>1335</v>
      </c>
      <c r="B5" s="26" t="s">
        <v>1349</v>
      </c>
      <c r="C5" s="65">
        <v>1</v>
      </c>
      <c r="D5" s="116" t="s">
        <v>1344</v>
      </c>
      <c r="E5" s="116" t="s">
        <v>1345</v>
      </c>
      <c r="F5" s="116" t="str">
        <f>UnitControlCenter!$B$3</f>
        <v>million metric tons / year</v>
      </c>
      <c r="G5" s="116" t="s">
        <v>1350</v>
      </c>
      <c r="H5" s="116" t="s">
        <v>1351</v>
      </c>
      <c r="I5" s="116" t="s">
        <v>1352</v>
      </c>
      <c r="J5" s="93"/>
      <c r="K5" s="93"/>
      <c r="L5" s="95"/>
      <c r="M5" s="95"/>
      <c r="N5" s="93"/>
      <c r="O5" s="93"/>
      <c r="P5" s="93"/>
      <c r="Q5" s="93"/>
      <c r="R5" s="93"/>
      <c r="S5" s="93"/>
    </row>
    <row r="6" spans="1:19" ht="32.1" customHeight="1">
      <c r="A6" s="26" t="s">
        <v>1335</v>
      </c>
      <c r="B6" s="26" t="s">
        <v>1353</v>
      </c>
      <c r="C6" s="65">
        <v>1</v>
      </c>
      <c r="D6" s="116" t="s">
        <v>1344</v>
      </c>
      <c r="E6" s="116" t="s">
        <v>1345</v>
      </c>
      <c r="F6" s="116" t="str">
        <f>UnitControlCenter!$B$3</f>
        <v>million metric tons / year</v>
      </c>
      <c r="G6" s="116" t="s">
        <v>1354</v>
      </c>
      <c r="H6" s="116" t="s">
        <v>1355</v>
      </c>
      <c r="I6" s="116" t="s">
        <v>1356</v>
      </c>
      <c r="J6" s="93"/>
      <c r="K6" s="93"/>
      <c r="L6" s="95"/>
      <c r="M6" s="95"/>
      <c r="N6" s="93"/>
      <c r="O6" s="93"/>
      <c r="P6" s="93"/>
      <c r="Q6" s="93"/>
      <c r="R6" s="93"/>
      <c r="S6" s="93"/>
    </row>
    <row r="7" spans="1:19" ht="15.95" customHeight="1">
      <c r="A7" s="26" t="s">
        <v>1335</v>
      </c>
      <c r="B7" s="26" t="s">
        <v>1357</v>
      </c>
      <c r="C7" s="65">
        <v>0</v>
      </c>
      <c r="D7" s="116" t="s">
        <v>1337</v>
      </c>
      <c r="E7" s="116" t="s">
        <v>1338</v>
      </c>
      <c r="F7" s="116" t="str">
        <f>UnitControlCenter!$B$4</f>
        <v>g CO2e / 2019 dollar</v>
      </c>
      <c r="G7" s="116" t="s">
        <v>1358</v>
      </c>
      <c r="J7" s="93"/>
      <c r="K7" s="93"/>
      <c r="L7" s="95"/>
      <c r="M7" s="95"/>
      <c r="N7" s="93"/>
      <c r="O7" s="93"/>
      <c r="P7" s="93"/>
      <c r="Q7" s="93"/>
      <c r="R7" s="93"/>
      <c r="S7" s="93"/>
    </row>
    <row r="8" spans="1:19" ht="15.95" customHeight="1">
      <c r="A8" s="26" t="s">
        <v>1335</v>
      </c>
      <c r="B8" s="26" t="s">
        <v>776</v>
      </c>
      <c r="C8" s="65">
        <v>1</v>
      </c>
      <c r="D8" s="116" t="s">
        <v>1337</v>
      </c>
      <c r="E8" s="116" t="s">
        <v>1338</v>
      </c>
      <c r="F8" s="116" t="str">
        <f>UnitControlCenter!$B$3</f>
        <v>million metric tons / year</v>
      </c>
      <c r="G8" s="116" t="s">
        <v>1359</v>
      </c>
      <c r="J8" s="93"/>
      <c r="K8" s="93"/>
      <c r="L8" s="95"/>
      <c r="M8" s="95"/>
      <c r="N8" s="93"/>
      <c r="O8" s="93"/>
      <c r="P8" s="93"/>
      <c r="Q8" s="93"/>
      <c r="R8" s="93"/>
      <c r="S8" s="93"/>
    </row>
    <row r="9" spans="1:19" ht="48" customHeight="1">
      <c r="A9" s="26" t="s">
        <v>1335</v>
      </c>
      <c r="B9" s="26" t="s">
        <v>1360</v>
      </c>
      <c r="C9" s="65">
        <v>1</v>
      </c>
      <c r="D9" s="116" t="s">
        <v>1337</v>
      </c>
      <c r="E9" s="116" t="s">
        <v>1338</v>
      </c>
      <c r="F9" s="116" t="str">
        <f>UnitControlCenter!$B$3</f>
        <v>million metric tons / year</v>
      </c>
      <c r="G9" s="116" t="s">
        <v>1361</v>
      </c>
      <c r="J9" s="93" t="s">
        <v>1340</v>
      </c>
      <c r="K9" s="93">
        <v>2030</v>
      </c>
      <c r="L9" s="95">
        <f>'Target Calculations'!F3</f>
        <v>1.7281934999999999</v>
      </c>
      <c r="M9" s="95">
        <f>'Target Calculations'!G3</f>
        <v>2.3042579999999999</v>
      </c>
      <c r="N9" s="93" t="str">
        <f>'Target Calculations'!K3</f>
        <v>In a scenario limiting global warming to 1.5 °C, New Mexico would need to cut its buildings emissions by 53 to 65 percent of 2005 levels.</v>
      </c>
      <c r="O9" s="93"/>
      <c r="P9" s="93"/>
      <c r="Q9" s="93"/>
      <c r="R9" s="93"/>
      <c r="S9" s="93"/>
    </row>
    <row r="10" spans="1:19" ht="15.95" customHeight="1">
      <c r="A10" s="26" t="s">
        <v>1335</v>
      </c>
      <c r="B10" s="26" t="s">
        <v>1362</v>
      </c>
      <c r="C10" s="65">
        <v>1</v>
      </c>
      <c r="D10" s="116" t="s">
        <v>1337</v>
      </c>
      <c r="E10" s="116" t="s">
        <v>1338</v>
      </c>
      <c r="F10" s="116" t="str">
        <f>UnitControlCenter!$B$3</f>
        <v>million metric tons / year</v>
      </c>
      <c r="G10" s="116" t="s">
        <v>1363</v>
      </c>
      <c r="J10" s="93"/>
      <c r="K10" s="93"/>
      <c r="L10" s="95"/>
      <c r="M10" s="95"/>
      <c r="N10" s="93"/>
      <c r="O10" s="93"/>
      <c r="P10" s="93"/>
      <c r="Q10" s="93"/>
      <c r="R10" s="93"/>
      <c r="S10" s="93"/>
    </row>
    <row r="11" spans="1:19" ht="48" customHeight="1">
      <c r="A11" s="26" t="s">
        <v>1335</v>
      </c>
      <c r="B11" s="26" t="s">
        <v>1029</v>
      </c>
      <c r="C11" s="65">
        <v>1</v>
      </c>
      <c r="D11" s="116" t="s">
        <v>1337</v>
      </c>
      <c r="E11" s="116" t="s">
        <v>1338</v>
      </c>
      <c r="F11" s="116" t="str">
        <f>UnitControlCenter!$B$3</f>
        <v>million metric tons / year</v>
      </c>
      <c r="G11" s="116" t="s">
        <v>1364</v>
      </c>
      <c r="J11" s="93" t="s">
        <v>1340</v>
      </c>
      <c r="K11" s="93">
        <v>2030</v>
      </c>
      <c r="L11" s="95">
        <f>'Target Calculations'!F4</f>
        <v>1.9155729999999997</v>
      </c>
      <c r="M11" s="95">
        <f>'Target Calculations'!G4</f>
        <v>5.9208619999999996</v>
      </c>
      <c r="N11" s="93" t="str">
        <f>'Target Calculations'!K4</f>
        <v>In a scenario limiting global warming to 1.5 °C, New Mexico would need to cut its electricity emissions by 82 to 94 percent of 2005 levels.</v>
      </c>
      <c r="O11" s="93"/>
      <c r="P11" s="93"/>
      <c r="Q11" s="93"/>
      <c r="R11" s="93"/>
      <c r="S11" s="93"/>
    </row>
    <row r="12" spans="1:19" ht="48" customHeight="1">
      <c r="A12" s="26" t="s">
        <v>1335</v>
      </c>
      <c r="B12" s="26" t="s">
        <v>754</v>
      </c>
      <c r="C12" s="65">
        <v>1</v>
      </c>
      <c r="D12" s="116" t="s">
        <v>1337</v>
      </c>
      <c r="E12" s="116" t="s">
        <v>1338</v>
      </c>
      <c r="F12" s="116" t="str">
        <f>UnitControlCenter!$B$3</f>
        <v>million metric tons / year</v>
      </c>
      <c r="G12" s="116" t="s">
        <v>1365</v>
      </c>
      <c r="J12" s="93" t="s">
        <v>1340</v>
      </c>
      <c r="K12" s="93">
        <v>2030</v>
      </c>
      <c r="L12" s="95">
        <f>'Target Calculations'!F5</f>
        <v>7.0789970000000011</v>
      </c>
      <c r="M12" s="95">
        <f>'Target Calculations'!G5</f>
        <v>8.0388609999999989</v>
      </c>
      <c r="N12" s="93" t="str">
        <f>'Target Calculations'!K5</f>
        <v>In a scenario limiting global warming to 1.5 °C, New Mexico would need to cut its industry emissions by 58 to 63 percent of 2005 levels.</v>
      </c>
      <c r="O12" s="93"/>
      <c r="P12" s="93"/>
      <c r="Q12" s="93"/>
      <c r="R12" s="93"/>
      <c r="S12" s="93"/>
    </row>
    <row r="13" spans="1:19" ht="15.95" customHeight="1">
      <c r="A13" s="26" t="s">
        <v>1335</v>
      </c>
      <c r="B13" s="26" t="s">
        <v>1366</v>
      </c>
      <c r="C13" s="65">
        <v>1</v>
      </c>
      <c r="D13" s="116" t="s">
        <v>1337</v>
      </c>
      <c r="E13" s="116" t="s">
        <v>1338</v>
      </c>
      <c r="F13" s="116" t="str">
        <f>UnitControlCenter!$B$3</f>
        <v>million metric tons / year</v>
      </c>
      <c r="G13" s="116" t="s">
        <v>1367</v>
      </c>
      <c r="J13" s="93"/>
      <c r="K13" s="93"/>
      <c r="L13" s="95"/>
      <c r="M13" s="95"/>
      <c r="N13" s="93"/>
      <c r="O13" s="93"/>
      <c r="P13" s="93"/>
      <c r="Q13" s="93"/>
      <c r="R13" s="93"/>
      <c r="S13" s="93"/>
    </row>
    <row r="14" spans="1:19" ht="63.95" customHeight="1">
      <c r="A14" s="26" t="s">
        <v>1335</v>
      </c>
      <c r="B14" s="26" t="s">
        <v>305</v>
      </c>
      <c r="C14" s="65">
        <v>1</v>
      </c>
      <c r="D14" s="116" t="s">
        <v>1337</v>
      </c>
      <c r="E14" s="116" t="s">
        <v>1338</v>
      </c>
      <c r="F14" s="116" t="str">
        <f>UnitControlCenter!$B$3</f>
        <v>million metric tons / year</v>
      </c>
      <c r="G14" s="116" t="s">
        <v>1368</v>
      </c>
      <c r="J14" s="93" t="s">
        <v>1340</v>
      </c>
      <c r="K14" s="93">
        <v>2030</v>
      </c>
      <c r="L14" s="95">
        <f>'Target Calculations'!F6</f>
        <v>8.5711080000000006</v>
      </c>
      <c r="M14" s="95">
        <f>'Target Calculations'!G6</f>
        <v>12.032517</v>
      </c>
      <c r="N14" s="93" t="str">
        <f>'Target Calculations'!K6</f>
        <v>In a scenario limiting global warming to 1.5 °C, New Mexico would need to cut its transportation emissions by 26 to 47 percent of 2005 levels.</v>
      </c>
      <c r="O14" s="93"/>
      <c r="P14" s="93"/>
      <c r="Q14" s="93"/>
      <c r="R14" s="93"/>
      <c r="S14" s="93"/>
    </row>
    <row r="15" spans="1:19" ht="17.100000000000001" customHeight="1" thickBot="1">
      <c r="A15" s="55" t="s">
        <v>1335</v>
      </c>
      <c r="B15" s="55" t="s">
        <v>774</v>
      </c>
      <c r="C15" s="61">
        <v>1</v>
      </c>
      <c r="D15" s="62" t="s">
        <v>1337</v>
      </c>
      <c r="E15" s="62" t="s">
        <v>1338</v>
      </c>
      <c r="F15" s="62" t="str">
        <f>UnitControlCenter!$B$3</f>
        <v>million metric tons / year</v>
      </c>
      <c r="G15" s="62" t="s">
        <v>1369</v>
      </c>
      <c r="H15" s="62"/>
      <c r="I15" s="62"/>
      <c r="J15" s="62"/>
      <c r="K15" s="62"/>
      <c r="L15" s="62"/>
      <c r="M15" s="62"/>
      <c r="N15" s="62"/>
      <c r="O15" s="62"/>
      <c r="P15" s="62"/>
      <c r="Q15" s="62"/>
      <c r="R15" s="62"/>
      <c r="S15" s="62"/>
    </row>
    <row r="16" spans="1:19" ht="15.95" customHeight="1">
      <c r="A16" s="26" t="s">
        <v>1370</v>
      </c>
      <c r="B16" s="26" t="s">
        <v>1371</v>
      </c>
      <c r="C16" s="65">
        <v>1</v>
      </c>
      <c r="D16" s="116" t="s">
        <v>1337</v>
      </c>
      <c r="E16" s="116" t="s">
        <v>1338</v>
      </c>
      <c r="F16" s="116" t="str">
        <f>UnitControlCenter!$B$3</f>
        <v>million metric tons / year</v>
      </c>
      <c r="G16" s="116" t="s">
        <v>1372</v>
      </c>
    </row>
    <row r="17" spans="1:19" ht="15.95" customHeight="1">
      <c r="A17" s="26" t="s">
        <v>1370</v>
      </c>
      <c r="B17" s="26" t="s">
        <v>332</v>
      </c>
      <c r="C17" s="65">
        <v>1</v>
      </c>
      <c r="D17" s="116" t="s">
        <v>1337</v>
      </c>
      <c r="E17" s="116" t="s">
        <v>1338</v>
      </c>
      <c r="F17" s="116" t="str">
        <f>UnitControlCenter!$B$3</f>
        <v>million metric tons / year</v>
      </c>
      <c r="G17" s="116" t="s">
        <v>1373</v>
      </c>
    </row>
    <row r="18" spans="1:19" ht="15.95" customHeight="1">
      <c r="A18" s="26" t="s">
        <v>1370</v>
      </c>
      <c r="B18" s="26" t="s">
        <v>334</v>
      </c>
      <c r="C18" s="65">
        <v>1</v>
      </c>
      <c r="D18" s="116" t="s">
        <v>1337</v>
      </c>
      <c r="E18" s="116" t="s">
        <v>1338</v>
      </c>
      <c r="F18" s="116" t="str">
        <f>UnitControlCenter!$B$3</f>
        <v>million metric tons / year</v>
      </c>
      <c r="G18" s="116" t="s">
        <v>1374</v>
      </c>
    </row>
    <row r="19" spans="1:19" ht="15.95" customHeight="1">
      <c r="A19" s="26" t="s">
        <v>1370</v>
      </c>
      <c r="B19" s="26" t="s">
        <v>1375</v>
      </c>
      <c r="C19" s="65">
        <v>1</v>
      </c>
      <c r="D19" s="116" t="s">
        <v>1337</v>
      </c>
      <c r="E19" s="116" t="s">
        <v>1338</v>
      </c>
      <c r="F19" s="116" t="str">
        <f>UnitControlCenter!$B$3</f>
        <v>million metric tons / year</v>
      </c>
      <c r="G19" s="116" t="s">
        <v>1376</v>
      </c>
    </row>
    <row r="20" spans="1:19" ht="15.95" customHeight="1">
      <c r="A20" s="26" t="s">
        <v>1370</v>
      </c>
      <c r="B20" s="26" t="s">
        <v>324</v>
      </c>
      <c r="C20" s="65">
        <v>1</v>
      </c>
      <c r="D20" s="116" t="s">
        <v>1337</v>
      </c>
      <c r="E20" s="116" t="s">
        <v>1338</v>
      </c>
      <c r="F20" s="116" t="str">
        <f>UnitControlCenter!$B$5</f>
        <v>thousand metric tons / year</v>
      </c>
      <c r="G20" s="116" t="s">
        <v>1377</v>
      </c>
    </row>
    <row r="21" spans="1:19" ht="15.95" customHeight="1">
      <c r="A21" s="26" t="s">
        <v>1370</v>
      </c>
      <c r="B21" s="26" t="s">
        <v>321</v>
      </c>
      <c r="C21" s="65">
        <v>1</v>
      </c>
      <c r="D21" s="116" t="s">
        <v>1337</v>
      </c>
      <c r="E21" s="116" t="s">
        <v>1338</v>
      </c>
      <c r="F21" s="116" t="str">
        <f>UnitControlCenter!$B$5</f>
        <v>thousand metric tons / year</v>
      </c>
      <c r="G21" s="116" t="s">
        <v>1378</v>
      </c>
    </row>
    <row r="22" spans="1:19" ht="15.95" customHeight="1">
      <c r="A22" s="26" t="s">
        <v>1370</v>
      </c>
      <c r="B22" s="26" t="s">
        <v>328</v>
      </c>
      <c r="C22" s="65">
        <v>1</v>
      </c>
      <c r="D22" s="116" t="s">
        <v>1337</v>
      </c>
      <c r="E22" s="116" t="s">
        <v>1338</v>
      </c>
      <c r="F22" s="116" t="str">
        <f>UnitControlCenter!$B$5</f>
        <v>thousand metric tons / year</v>
      </c>
      <c r="G22" s="116" t="s">
        <v>1379</v>
      </c>
    </row>
    <row r="23" spans="1:19" ht="15.95" customHeight="1">
      <c r="A23" s="26" t="s">
        <v>1370</v>
      </c>
      <c r="B23" s="26" t="s">
        <v>330</v>
      </c>
      <c r="C23" s="65">
        <v>1</v>
      </c>
      <c r="D23" s="116" t="s">
        <v>1337</v>
      </c>
      <c r="E23" s="116" t="s">
        <v>1338</v>
      </c>
      <c r="F23" s="116" t="str">
        <f>UnitControlCenter!$B$5</f>
        <v>thousand metric tons / year</v>
      </c>
      <c r="G23" s="116" t="s">
        <v>1380</v>
      </c>
    </row>
    <row r="24" spans="1:19" ht="15.95" customHeight="1">
      <c r="A24" s="26" t="s">
        <v>1370</v>
      </c>
      <c r="B24" s="26" t="s">
        <v>319</v>
      </c>
      <c r="C24" s="65">
        <v>1</v>
      </c>
      <c r="D24" s="116" t="s">
        <v>1337</v>
      </c>
      <c r="E24" s="116" t="s">
        <v>1338</v>
      </c>
      <c r="F24" s="116" t="str">
        <f>UnitControlCenter!$B$3</f>
        <v>million metric tons / year</v>
      </c>
      <c r="G24" s="116" t="s">
        <v>1381</v>
      </c>
    </row>
    <row r="25" spans="1:19" ht="15.95" customHeight="1">
      <c r="A25" s="26" t="s">
        <v>1370</v>
      </c>
      <c r="B25" s="26" t="s">
        <v>309</v>
      </c>
      <c r="C25" s="65">
        <v>1</v>
      </c>
      <c r="D25" s="116" t="s">
        <v>1337</v>
      </c>
      <c r="E25" s="116" t="s">
        <v>1338</v>
      </c>
      <c r="F25" s="116" t="str">
        <f>UnitControlCenter!$B$5</f>
        <v>thousand metric tons / year</v>
      </c>
      <c r="G25" s="116" t="s">
        <v>1382</v>
      </c>
    </row>
    <row r="26" spans="1:19" ht="15.95" customHeight="1">
      <c r="A26" s="26" t="s">
        <v>1370</v>
      </c>
      <c r="B26" s="26" t="s">
        <v>326</v>
      </c>
      <c r="C26" s="65">
        <v>1</v>
      </c>
      <c r="D26" s="116" t="s">
        <v>1337</v>
      </c>
      <c r="E26" s="116" t="s">
        <v>1338</v>
      </c>
      <c r="F26" s="116" t="str">
        <f>UnitControlCenter!$B$3</f>
        <v>million metric tons / year</v>
      </c>
      <c r="G26" s="116" t="s">
        <v>1383</v>
      </c>
    </row>
    <row r="27" spans="1:19" ht="17.100000000000001" customHeight="1" thickBot="1">
      <c r="A27" s="55" t="s">
        <v>1370</v>
      </c>
      <c r="B27" s="55" t="s">
        <v>17</v>
      </c>
      <c r="C27" s="61">
        <v>1</v>
      </c>
      <c r="D27" s="62" t="s">
        <v>1337</v>
      </c>
      <c r="E27" s="62" t="s">
        <v>1338</v>
      </c>
      <c r="F27" s="62" t="str">
        <f>UnitControlCenter!$B$3</f>
        <v>million metric tons / year</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116" t="s">
        <v>1344</v>
      </c>
      <c r="E28" s="116" t="s">
        <v>1345</v>
      </c>
      <c r="F28" s="116" t="str">
        <f>UnitControlCenter!$B$3</f>
        <v>million metric tons / year</v>
      </c>
      <c r="G28" s="116" t="s">
        <v>1386</v>
      </c>
      <c r="H28" s="116" t="s">
        <v>1387</v>
      </c>
      <c r="I28" s="116" t="s">
        <v>1388</v>
      </c>
    </row>
    <row r="29" spans="1:19" ht="96" customHeight="1">
      <c r="A29" s="26" t="s">
        <v>1385</v>
      </c>
      <c r="B29" s="26" t="s">
        <v>1389</v>
      </c>
      <c r="C29" s="65">
        <v>1</v>
      </c>
      <c r="D29" s="116" t="s">
        <v>1344</v>
      </c>
      <c r="E29" s="116" t="s">
        <v>1345</v>
      </c>
      <c r="F29" s="116" t="str">
        <f>UnitControlCenter!$B$3</f>
        <v>million metric tons / year</v>
      </c>
      <c r="G29" s="116" t="s">
        <v>1390</v>
      </c>
      <c r="H29" s="116" t="s">
        <v>1391</v>
      </c>
      <c r="I29" s="116" t="s">
        <v>1392</v>
      </c>
    </row>
    <row r="30" spans="1:19" ht="48" customHeight="1">
      <c r="A30" s="26" t="s">
        <v>1385</v>
      </c>
      <c r="B30" s="26" t="s">
        <v>1393</v>
      </c>
      <c r="C30" s="65">
        <v>1</v>
      </c>
      <c r="D30" s="116" t="s">
        <v>1344</v>
      </c>
      <c r="E30" s="116" t="s">
        <v>1345</v>
      </c>
      <c r="F30" s="116" t="str">
        <f>UnitControlCenter!$B$3</f>
        <v>million metric tons / year</v>
      </c>
      <c r="G30" s="116" t="s">
        <v>1394</v>
      </c>
      <c r="H30" s="116" t="s">
        <v>1395</v>
      </c>
      <c r="I30" s="116" t="s">
        <v>1396</v>
      </c>
    </row>
    <row r="31" spans="1:19" ht="17.100000000000001" customHeight="1" thickBot="1">
      <c r="A31" s="55" t="s">
        <v>1385</v>
      </c>
      <c r="B31" s="55" t="s">
        <v>1357</v>
      </c>
      <c r="C31" s="61">
        <v>0</v>
      </c>
      <c r="D31" s="62" t="s">
        <v>1337</v>
      </c>
      <c r="E31" s="62" t="s">
        <v>1338</v>
      </c>
      <c r="F31" s="62" t="str">
        <f>UnitControlCenter!$B$6</f>
        <v>g CO2 / 2019 dollar</v>
      </c>
      <c r="G31" s="62" t="s">
        <v>1397</v>
      </c>
      <c r="H31" s="62"/>
      <c r="I31" s="62"/>
      <c r="J31" s="62"/>
      <c r="K31" s="62"/>
      <c r="L31" s="62"/>
      <c r="M31" s="62"/>
      <c r="N31" s="62"/>
      <c r="O31" s="62"/>
      <c r="P31" s="62"/>
      <c r="Q31" s="62"/>
      <c r="R31" s="62"/>
      <c r="S31" s="62"/>
    </row>
    <row r="32" spans="1:19" s="173" customFormat="1" ht="17.100000000000001" customHeight="1">
      <c r="A32" s="26" t="s">
        <v>1398</v>
      </c>
      <c r="B32" s="26" t="s">
        <v>1336</v>
      </c>
      <c r="C32" s="65">
        <v>1</v>
      </c>
      <c r="D32" s="173" t="s">
        <v>1337</v>
      </c>
      <c r="E32" s="173" t="s">
        <v>1400</v>
      </c>
      <c r="F32" s="173" t="str">
        <f>[1]UnitControlCenter!$B$3</f>
        <v>million metric tons / year</v>
      </c>
      <c r="G32" s="173" t="s">
        <v>1401</v>
      </c>
      <c r="H32" s="177"/>
      <c r="I32" s="177"/>
      <c r="J32" s="177"/>
      <c r="K32" s="177"/>
      <c r="L32" s="177"/>
      <c r="M32" s="177"/>
      <c r="N32" s="177"/>
      <c r="O32" s="177"/>
      <c r="P32" s="177"/>
      <c r="Q32" s="177"/>
      <c r="R32" s="177"/>
      <c r="S32" s="177"/>
    </row>
    <row r="33" spans="1:19" ht="80.099999999999994" customHeight="1">
      <c r="A33" s="26" t="s">
        <v>1398</v>
      </c>
      <c r="B33" s="26" t="s">
        <v>1341</v>
      </c>
      <c r="C33" s="65">
        <v>1</v>
      </c>
      <c r="D33" s="173" t="s">
        <v>1337</v>
      </c>
      <c r="E33" s="173" t="s">
        <v>1400</v>
      </c>
      <c r="F33" s="173" t="str">
        <f>[1]UnitControlCenter!$B$3</f>
        <v>million metric tons / year</v>
      </c>
      <c r="G33" s="173" t="s">
        <v>2090</v>
      </c>
    </row>
    <row r="34" spans="1:19" ht="15.95" customHeight="1">
      <c r="A34" s="26" t="s">
        <v>1398</v>
      </c>
      <c r="B34" s="26" t="s">
        <v>776</v>
      </c>
      <c r="C34" s="65">
        <v>1</v>
      </c>
      <c r="D34" s="116" t="s">
        <v>1337</v>
      </c>
      <c r="E34" s="116" t="s">
        <v>1400</v>
      </c>
      <c r="F34" s="116" t="str">
        <f>UnitControlCenter!$B$3</f>
        <v>million metric tons / year</v>
      </c>
      <c r="G34" s="116" t="s">
        <v>1359</v>
      </c>
    </row>
    <row r="35" spans="1:19" ht="15.95" customHeight="1">
      <c r="A35" s="26" t="s">
        <v>1398</v>
      </c>
      <c r="B35" s="26" t="s">
        <v>1360</v>
      </c>
      <c r="C35" s="65">
        <v>1</v>
      </c>
      <c r="D35" s="116" t="s">
        <v>1337</v>
      </c>
      <c r="E35" s="116" t="s">
        <v>1400</v>
      </c>
      <c r="F35" s="116" t="str">
        <f>UnitControlCenter!$B$3</f>
        <v>million metric tons / year</v>
      </c>
      <c r="G35" s="116" t="s">
        <v>1361</v>
      </c>
    </row>
    <row r="36" spans="1:19" ht="15.95" customHeight="1">
      <c r="A36" s="26" t="s">
        <v>1398</v>
      </c>
      <c r="B36" s="26" t="s">
        <v>1362</v>
      </c>
      <c r="C36" s="65">
        <v>1</v>
      </c>
      <c r="D36" s="116" t="s">
        <v>1337</v>
      </c>
      <c r="E36" s="116" t="s">
        <v>1400</v>
      </c>
      <c r="F36" s="116" t="str">
        <f>UnitControlCenter!$B$3</f>
        <v>million metric tons / year</v>
      </c>
      <c r="G36" s="116" t="s">
        <v>1363</v>
      </c>
    </row>
    <row r="37" spans="1:19" ht="15.95" customHeight="1">
      <c r="A37" s="26" t="s">
        <v>1398</v>
      </c>
      <c r="B37" s="26" t="s">
        <v>1029</v>
      </c>
      <c r="C37" s="65">
        <v>1</v>
      </c>
      <c r="D37" s="116" t="s">
        <v>1337</v>
      </c>
      <c r="E37" s="116" t="s">
        <v>1400</v>
      </c>
      <c r="F37" s="116" t="str">
        <f>UnitControlCenter!$B$3</f>
        <v>million metric tons / year</v>
      </c>
      <c r="G37" s="116" t="s">
        <v>1364</v>
      </c>
    </row>
    <row r="38" spans="1:19" ht="32.1" customHeight="1">
      <c r="A38" s="26" t="s">
        <v>1398</v>
      </c>
      <c r="B38" s="26" t="s">
        <v>754</v>
      </c>
      <c r="C38" s="65">
        <v>1</v>
      </c>
      <c r="D38" s="116" t="s">
        <v>1337</v>
      </c>
      <c r="E38" s="116" t="s">
        <v>1400</v>
      </c>
      <c r="F38" s="116" t="str">
        <f>UnitControlCenter!$B$3</f>
        <v>million metric tons / year</v>
      </c>
      <c r="G38" s="116" t="s">
        <v>1402</v>
      </c>
    </row>
    <row r="39" spans="1:19" ht="17.100000000000001" customHeight="1" thickBot="1">
      <c r="A39" s="55" t="s">
        <v>1398</v>
      </c>
      <c r="B39" s="55" t="s">
        <v>305</v>
      </c>
      <c r="C39" s="61">
        <v>1</v>
      </c>
      <c r="D39" s="62" t="s">
        <v>1337</v>
      </c>
      <c r="E39" s="62" t="s">
        <v>1400</v>
      </c>
      <c r="F39" s="62" t="str">
        <f>UnitControlCenter!$B$3</f>
        <v>million metric tons / year</v>
      </c>
      <c r="G39" s="62" t="s">
        <v>1368</v>
      </c>
      <c r="H39" s="62"/>
      <c r="I39" s="62"/>
      <c r="J39" s="62"/>
      <c r="K39" s="62"/>
      <c r="L39" s="62"/>
      <c r="M39" s="62"/>
      <c r="N39" s="62"/>
      <c r="O39" s="62"/>
      <c r="P39" s="62"/>
      <c r="Q39" s="62"/>
      <c r="R39" s="62"/>
      <c r="S39" s="62"/>
    </row>
    <row r="40" spans="1:19" ht="32.1" customHeight="1">
      <c r="A40" s="26" t="s">
        <v>1403</v>
      </c>
      <c r="B40" s="26" t="s">
        <v>1404</v>
      </c>
      <c r="C40" s="65">
        <v>1</v>
      </c>
      <c r="D40" s="116" t="s">
        <v>1344</v>
      </c>
      <c r="E40" s="116" t="s">
        <v>1405</v>
      </c>
      <c r="F40" s="116" t="str">
        <f>UnitControlCenter!$B$7</f>
        <v>2019 dollars / ton CO2e abated, Annual average abatement (MtCO2e)</v>
      </c>
      <c r="G40" s="116" t="s">
        <v>1406</v>
      </c>
    </row>
    <row r="41" spans="1:19" ht="33" customHeight="1" thickBot="1">
      <c r="A41" s="55" t="s">
        <v>1403</v>
      </c>
      <c r="B41" s="55" t="s">
        <v>1407</v>
      </c>
      <c r="C41" s="61">
        <v>1</v>
      </c>
      <c r="D41" s="62" t="s">
        <v>1344</v>
      </c>
      <c r="E41" s="62" t="s">
        <v>1405</v>
      </c>
      <c r="F41" s="62" t="str">
        <f>UnitControlCenter!$B$7</f>
        <v>2019 dollars / ton CO2e abated, Annual average abatement (MtCO2e)</v>
      </c>
      <c r="G41" s="62" t="s">
        <v>1406</v>
      </c>
      <c r="H41" s="62"/>
      <c r="I41" s="62"/>
      <c r="J41" s="62"/>
      <c r="K41" s="62"/>
      <c r="L41" s="62"/>
      <c r="M41" s="62"/>
      <c r="N41" s="62"/>
      <c r="O41" s="62"/>
      <c r="P41" s="62"/>
      <c r="Q41" s="62"/>
      <c r="R41" s="62"/>
      <c r="S41" s="62"/>
    </row>
    <row r="42" spans="1:19" ht="32.1" customHeight="1">
      <c r="A42" s="26" t="s">
        <v>1408</v>
      </c>
      <c r="B42" s="26" t="s">
        <v>1409</v>
      </c>
      <c r="C42" s="65">
        <v>1</v>
      </c>
      <c r="D42" s="116" t="s">
        <v>1344</v>
      </c>
      <c r="E42" s="116" t="s">
        <v>1338</v>
      </c>
      <c r="F42" s="116" t="str">
        <f>UnitControlCenter!$B$8</f>
        <v>billion 2019 dollars / year</v>
      </c>
      <c r="G42" s="116" t="s">
        <v>1410</v>
      </c>
      <c r="H42" s="116" t="s">
        <v>1411</v>
      </c>
      <c r="I42" s="116" t="s">
        <v>1412</v>
      </c>
    </row>
    <row r="43" spans="1:19" ht="15.95" customHeight="1">
      <c r="A43" s="26" t="s">
        <v>1408</v>
      </c>
      <c r="B43" s="53" t="s">
        <v>1413</v>
      </c>
      <c r="C43" s="65">
        <v>1</v>
      </c>
      <c r="D43" s="116" t="s">
        <v>1337</v>
      </c>
      <c r="E43" s="116" t="s">
        <v>1338</v>
      </c>
      <c r="F43" s="116" t="str">
        <f>UnitControlCenter!$B$8</f>
        <v>billion 2019 dollars / year</v>
      </c>
      <c r="G43" s="116" t="s">
        <v>1414</v>
      </c>
    </row>
    <row r="44" spans="1:19" ht="63.95" customHeight="1">
      <c r="A44" s="26" t="s">
        <v>1408</v>
      </c>
      <c r="B44" s="26" t="s">
        <v>1415</v>
      </c>
      <c r="C44" s="65">
        <v>1</v>
      </c>
      <c r="D44" s="116" t="s">
        <v>1344</v>
      </c>
      <c r="E44" s="116" t="s">
        <v>1345</v>
      </c>
      <c r="F44" s="116" t="str">
        <f>UnitControlCenter!$B$8</f>
        <v>billion 2019 dollars / year</v>
      </c>
      <c r="G44" s="116" t="s">
        <v>1416</v>
      </c>
      <c r="H44" s="116" t="s">
        <v>1417</v>
      </c>
      <c r="I44" s="116" t="s">
        <v>1418</v>
      </c>
    </row>
    <row r="45" spans="1:19" ht="32.1" customHeight="1">
      <c r="A45" s="26" t="s">
        <v>1408</v>
      </c>
      <c r="B45" s="53" t="s">
        <v>1419</v>
      </c>
      <c r="C45" s="65">
        <v>1</v>
      </c>
      <c r="D45" s="116" t="s">
        <v>1337</v>
      </c>
      <c r="E45" s="116" t="s">
        <v>1338</v>
      </c>
      <c r="F45" s="116" t="str">
        <f>UnitControlCenter!$B$9</f>
        <v>billion 2019 dollars</v>
      </c>
      <c r="G45" s="116" t="s">
        <v>1420</v>
      </c>
    </row>
    <row r="46" spans="1:19" ht="32.1" customHeight="1">
      <c r="A46" s="26" t="s">
        <v>1408</v>
      </c>
      <c r="B46" s="53" t="s">
        <v>1421</v>
      </c>
      <c r="C46" s="65">
        <v>1</v>
      </c>
      <c r="D46" s="116" t="s">
        <v>1337</v>
      </c>
      <c r="E46" s="116" t="s">
        <v>1338</v>
      </c>
      <c r="F46" s="116" t="str">
        <f>UnitControlCenter!$B$8</f>
        <v>billion 2019 dollars / year</v>
      </c>
      <c r="G46" s="116" t="s">
        <v>1422</v>
      </c>
    </row>
    <row r="47" spans="1:19" ht="113.1" customHeight="1" thickBot="1">
      <c r="A47" s="55" t="s">
        <v>1408</v>
      </c>
      <c r="B47" s="54" t="s">
        <v>1423</v>
      </c>
      <c r="C47" s="61">
        <v>1</v>
      </c>
      <c r="D47" s="62" t="s">
        <v>1344</v>
      </c>
      <c r="E47" s="62" t="s">
        <v>1338</v>
      </c>
      <c r="F47" s="62" t="str">
        <f>UnitControlCenter!$B$8</f>
        <v>billion 2019 dollars / year</v>
      </c>
      <c r="G47" s="62" t="s">
        <v>1424</v>
      </c>
      <c r="H47" s="62" t="s">
        <v>1425</v>
      </c>
      <c r="I47" s="62" t="s">
        <v>1426</v>
      </c>
      <c r="J47" s="62"/>
      <c r="K47" s="62"/>
      <c r="L47" s="62"/>
      <c r="M47" s="62"/>
      <c r="N47" s="62"/>
      <c r="O47" s="62"/>
      <c r="P47" s="62"/>
      <c r="Q47" s="62"/>
      <c r="R47" s="62"/>
      <c r="S47" s="62"/>
    </row>
    <row r="48" spans="1:19" ht="32.1" customHeight="1">
      <c r="A48" s="26" t="s">
        <v>1427</v>
      </c>
      <c r="B48" s="53" t="s">
        <v>1428</v>
      </c>
      <c r="C48" s="65">
        <v>1</v>
      </c>
      <c r="D48" s="116" t="s">
        <v>1344</v>
      </c>
      <c r="E48" s="116" t="s">
        <v>1338</v>
      </c>
      <c r="F48" s="116" t="str">
        <f>UnitControlCenter!$B$10</f>
        <v>jobs</v>
      </c>
      <c r="G48" s="116" t="s">
        <v>1429</v>
      </c>
      <c r="H48" s="116" t="s">
        <v>1430</v>
      </c>
      <c r="I48" s="116" t="s">
        <v>1431</v>
      </c>
    </row>
    <row r="49" spans="1:19" ht="32.1" customHeight="1">
      <c r="A49" s="26" t="s">
        <v>1427</v>
      </c>
      <c r="B49" s="53" t="s">
        <v>1432</v>
      </c>
      <c r="C49" s="65">
        <v>1</v>
      </c>
      <c r="D49" s="116" t="s">
        <v>1344</v>
      </c>
      <c r="E49" s="116" t="s">
        <v>1338</v>
      </c>
      <c r="F49" s="116" t="str">
        <f>UnitControlCenter!$B$10</f>
        <v>jobs</v>
      </c>
      <c r="G49" s="116" t="s">
        <v>1433</v>
      </c>
      <c r="H49" s="116" t="s">
        <v>1434</v>
      </c>
      <c r="I49" s="116" t="s">
        <v>1435</v>
      </c>
    </row>
    <row r="50" spans="1:19" ht="32.1" customHeight="1">
      <c r="A50" s="26" t="s">
        <v>1427</v>
      </c>
      <c r="B50" s="53" t="s">
        <v>1436</v>
      </c>
      <c r="C50" s="65">
        <v>1</v>
      </c>
      <c r="D50" s="116" t="s">
        <v>1344</v>
      </c>
      <c r="E50" s="116" t="s">
        <v>1338</v>
      </c>
      <c r="F50" s="116" t="str">
        <f>UnitControlCenter!$B$10</f>
        <v>jobs</v>
      </c>
      <c r="G50" s="116" t="s">
        <v>1437</v>
      </c>
      <c r="H50" s="116" t="s">
        <v>1438</v>
      </c>
      <c r="I50" s="116" t="s">
        <v>1439</v>
      </c>
    </row>
    <row r="51" spans="1:19" ht="32.1" customHeight="1">
      <c r="A51" s="26" t="s">
        <v>1427</v>
      </c>
      <c r="B51" s="53" t="s">
        <v>1440</v>
      </c>
      <c r="C51" s="65">
        <v>1</v>
      </c>
      <c r="D51" s="116" t="s">
        <v>1344</v>
      </c>
      <c r="E51" s="116" t="s">
        <v>1338</v>
      </c>
      <c r="F51" s="116" t="str">
        <f>UnitControlCenter!$B$10</f>
        <v>jobs</v>
      </c>
      <c r="G51" s="116" t="s">
        <v>1441</v>
      </c>
      <c r="H51" s="116" t="s">
        <v>1430</v>
      </c>
      <c r="I51" s="116" t="s">
        <v>1431</v>
      </c>
    </row>
    <row r="52" spans="1:19" ht="32.1" customHeight="1">
      <c r="A52" s="26" t="s">
        <v>1427</v>
      </c>
      <c r="B52" s="53" t="s">
        <v>1442</v>
      </c>
      <c r="C52" s="65">
        <v>1</v>
      </c>
      <c r="D52" s="116" t="s">
        <v>1344</v>
      </c>
      <c r="E52" s="116" t="s">
        <v>1338</v>
      </c>
      <c r="F52" s="116" t="str">
        <f>UnitControlCenter!$B$8</f>
        <v>billion 2019 dollars / year</v>
      </c>
      <c r="G52" s="116" t="s">
        <v>1443</v>
      </c>
      <c r="H52" s="116" t="s">
        <v>1444</v>
      </c>
      <c r="I52" s="116" t="s">
        <v>1431</v>
      </c>
    </row>
    <row r="53" spans="1:19" ht="32.1" customHeight="1">
      <c r="A53" s="26" t="s">
        <v>1427</v>
      </c>
      <c r="B53" s="53" t="s">
        <v>1445</v>
      </c>
      <c r="C53" s="65">
        <v>1</v>
      </c>
      <c r="D53" s="116" t="s">
        <v>1344</v>
      </c>
      <c r="E53" s="116" t="s">
        <v>1338</v>
      </c>
      <c r="F53" s="116" t="str">
        <f>UnitControlCenter!$B$12</f>
        <v>% change</v>
      </c>
      <c r="G53" s="116" t="s">
        <v>1446</v>
      </c>
      <c r="H53" s="116" t="s">
        <v>1444</v>
      </c>
      <c r="I53" s="116" t="s">
        <v>1431</v>
      </c>
    </row>
    <row r="54" spans="1:19" ht="32.1" customHeight="1">
      <c r="A54" s="26" t="s">
        <v>1427</v>
      </c>
      <c r="B54" s="53" t="s">
        <v>1447</v>
      </c>
      <c r="C54" s="65">
        <v>1</v>
      </c>
      <c r="D54" s="116" t="s">
        <v>1344</v>
      </c>
      <c r="E54" s="116" t="s">
        <v>1338</v>
      </c>
      <c r="F54" s="116" t="str">
        <f>UnitControlCenter!$B$8</f>
        <v>billion 2019 dollars / year</v>
      </c>
      <c r="G54" s="116" t="s">
        <v>1448</v>
      </c>
      <c r="H54" s="116" t="s">
        <v>1438</v>
      </c>
      <c r="I54" s="116" t="s">
        <v>1439</v>
      </c>
    </row>
    <row r="55" spans="1:19" ht="48" customHeight="1">
      <c r="A55" s="26" t="s">
        <v>1427</v>
      </c>
      <c r="B55" s="53" t="s">
        <v>1449</v>
      </c>
      <c r="C55" s="65">
        <v>1</v>
      </c>
      <c r="D55" s="116" t="s">
        <v>1344</v>
      </c>
      <c r="E55" s="116" t="s">
        <v>1338</v>
      </c>
      <c r="F55" s="116" t="str">
        <f>UnitControlCenter!$B$8</f>
        <v>billion 2019 dollars / year</v>
      </c>
      <c r="G55" s="116" t="s">
        <v>1450</v>
      </c>
      <c r="H55" s="116" t="s">
        <v>1451</v>
      </c>
      <c r="I55" s="116" t="s">
        <v>1431</v>
      </c>
    </row>
    <row r="56" spans="1:19" ht="32.1" customHeight="1">
      <c r="A56" s="26" t="s">
        <v>1427</v>
      </c>
      <c r="B56" s="53" t="s">
        <v>1452</v>
      </c>
      <c r="C56" s="65">
        <v>1</v>
      </c>
      <c r="D56" s="116" t="s">
        <v>1337</v>
      </c>
      <c r="E56" s="116" t="s">
        <v>1338</v>
      </c>
      <c r="F56" s="116" t="str">
        <f>UnitControlCenter!$B$13</f>
        <v>2019 dollars / employee-year</v>
      </c>
      <c r="G56" s="116" t="s">
        <v>1453</v>
      </c>
    </row>
    <row r="57" spans="1:19" ht="33" customHeight="1" thickBot="1">
      <c r="A57" s="55" t="s">
        <v>1427</v>
      </c>
      <c r="B57" s="54" t="s">
        <v>1454</v>
      </c>
      <c r="C57" s="61">
        <v>1</v>
      </c>
      <c r="D57" s="62" t="s">
        <v>1344</v>
      </c>
      <c r="E57" s="62" t="s">
        <v>1338</v>
      </c>
      <c r="F57" s="62" t="str">
        <f>UnitControlCenter!$B$8</f>
        <v>billion 2019 dollars / year</v>
      </c>
      <c r="G57" s="62" t="s">
        <v>1455</v>
      </c>
      <c r="H57" s="62" t="s">
        <v>1438</v>
      </c>
      <c r="I57" s="62" t="s">
        <v>1439</v>
      </c>
      <c r="J57" s="62"/>
      <c r="K57" s="62"/>
      <c r="L57" s="62"/>
      <c r="M57" s="62"/>
      <c r="N57" s="62"/>
      <c r="O57" s="62"/>
      <c r="P57" s="62"/>
      <c r="Q57" s="62"/>
      <c r="R57" s="62"/>
      <c r="S57" s="62"/>
    </row>
    <row r="58" spans="1:19" ht="80.099999999999994" customHeight="1">
      <c r="A58" s="26" t="s">
        <v>1456</v>
      </c>
      <c r="B58" s="26" t="s">
        <v>1457</v>
      </c>
      <c r="C58" s="65">
        <v>1</v>
      </c>
      <c r="D58" s="116" t="s">
        <v>1344</v>
      </c>
      <c r="E58" s="116" t="s">
        <v>1338</v>
      </c>
      <c r="F58" s="116" t="str">
        <f>UnitControlCenter!$B$8</f>
        <v>billion 2019 dollars / year</v>
      </c>
      <c r="G58" s="116" t="s">
        <v>1458</v>
      </c>
      <c r="H58" s="116" t="s">
        <v>1459</v>
      </c>
      <c r="I58" s="116" t="s">
        <v>1460</v>
      </c>
    </row>
    <row r="59" spans="1:19" ht="48" customHeight="1">
      <c r="A59" s="26" t="s">
        <v>1456</v>
      </c>
      <c r="B59" s="26" t="s">
        <v>1461</v>
      </c>
      <c r="C59" s="65">
        <v>1</v>
      </c>
      <c r="D59" s="116" t="s">
        <v>1344</v>
      </c>
      <c r="E59" s="116" t="s">
        <v>1338</v>
      </c>
      <c r="F59" s="116" t="str">
        <f>UnitControlCenter!$B$8</f>
        <v>billion 2019 dollars / year</v>
      </c>
      <c r="G59" s="116" t="s">
        <v>1462</v>
      </c>
      <c r="H59" s="116" t="s">
        <v>1463</v>
      </c>
      <c r="I59" s="116" t="s">
        <v>1464</v>
      </c>
    </row>
    <row r="60" spans="1:19" ht="63.95" customHeight="1">
      <c r="A60" s="26" t="s">
        <v>1456</v>
      </c>
      <c r="B60" s="26" t="s">
        <v>1465</v>
      </c>
      <c r="C60" s="65">
        <v>1</v>
      </c>
      <c r="D60" s="116" t="s">
        <v>1344</v>
      </c>
      <c r="E60" s="116" t="s">
        <v>1338</v>
      </c>
      <c r="F60" s="116" t="str">
        <f>UnitControlCenter!$B$8</f>
        <v>billion 2019 dollars / year</v>
      </c>
      <c r="G60" s="116" t="s">
        <v>1466</v>
      </c>
      <c r="H60" s="116" t="s">
        <v>1467</v>
      </c>
      <c r="I60" s="116" t="s">
        <v>1468</v>
      </c>
    </row>
    <row r="61" spans="1:19" ht="48" customHeight="1">
      <c r="A61" s="26" t="s">
        <v>1456</v>
      </c>
      <c r="B61" s="26" t="s">
        <v>1469</v>
      </c>
      <c r="C61" s="65">
        <v>1</v>
      </c>
      <c r="D61" s="116" t="s">
        <v>1344</v>
      </c>
      <c r="E61" s="116" t="s">
        <v>1338</v>
      </c>
      <c r="F61" s="116" t="str">
        <f>UnitControlCenter!$B$8</f>
        <v>billion 2019 dollars / year</v>
      </c>
      <c r="G61" s="116" t="s">
        <v>1470</v>
      </c>
      <c r="H61" s="116" t="s">
        <v>1463</v>
      </c>
      <c r="I61" s="116" t="s">
        <v>1471</v>
      </c>
    </row>
    <row r="62" spans="1:19" ht="48" customHeight="1">
      <c r="A62" s="26" t="s">
        <v>1456</v>
      </c>
      <c r="B62" s="26" t="s">
        <v>1472</v>
      </c>
      <c r="C62" s="65">
        <v>1</v>
      </c>
      <c r="D62" s="116" t="s">
        <v>1344</v>
      </c>
      <c r="E62" s="116" t="s">
        <v>1338</v>
      </c>
      <c r="F62" s="116" t="str">
        <f>UnitControlCenter!$B$8</f>
        <v>billion 2019 dollars / year</v>
      </c>
      <c r="G62" s="116" t="s">
        <v>1473</v>
      </c>
      <c r="H62" s="116" t="s">
        <v>1463</v>
      </c>
      <c r="I62" s="116" t="s">
        <v>1474</v>
      </c>
    </row>
    <row r="63" spans="1:19" ht="63.95" customHeight="1">
      <c r="A63" s="26" t="s">
        <v>1456</v>
      </c>
      <c r="B63" s="26" t="s">
        <v>1475</v>
      </c>
      <c r="C63" s="65">
        <v>1</v>
      </c>
      <c r="D63" s="116" t="s">
        <v>1344</v>
      </c>
      <c r="E63" s="116" t="s">
        <v>1338</v>
      </c>
      <c r="F63" s="116" t="str">
        <f>UnitControlCenter!$B$8</f>
        <v>billion 2019 dollars / year</v>
      </c>
      <c r="G63" s="116" t="s">
        <v>1476</v>
      </c>
      <c r="H63" s="116" t="s">
        <v>1467</v>
      </c>
      <c r="I63" s="116" t="s">
        <v>1468</v>
      </c>
    </row>
    <row r="64" spans="1:19" ht="63.95" customHeight="1">
      <c r="A64" s="26" t="s">
        <v>1456</v>
      </c>
      <c r="B64" s="26" t="s">
        <v>1477</v>
      </c>
      <c r="C64" s="65">
        <v>1</v>
      </c>
      <c r="D64" s="116" t="s">
        <v>1344</v>
      </c>
      <c r="E64" s="116" t="s">
        <v>1338</v>
      </c>
      <c r="F64" s="116" t="str">
        <f>UnitControlCenter!$B$8</f>
        <v>billion 2019 dollars / year</v>
      </c>
      <c r="G64" s="116" t="s">
        <v>1478</v>
      </c>
      <c r="H64" s="116" t="s">
        <v>1467</v>
      </c>
      <c r="I64" s="116" t="s">
        <v>1468</v>
      </c>
    </row>
    <row r="65" spans="1:19" ht="63.95" customHeight="1">
      <c r="A65" s="26" t="s">
        <v>1456</v>
      </c>
      <c r="B65" s="26" t="s">
        <v>1479</v>
      </c>
      <c r="C65" s="65">
        <v>1</v>
      </c>
      <c r="D65" s="116" t="s">
        <v>1344</v>
      </c>
      <c r="E65" s="116" t="s">
        <v>1338</v>
      </c>
      <c r="F65" s="116" t="str">
        <f>UnitControlCenter!$B$8</f>
        <v>billion 2019 dollars / year</v>
      </c>
      <c r="G65" s="116" t="s">
        <v>1480</v>
      </c>
      <c r="H65" s="116" t="s">
        <v>1467</v>
      </c>
      <c r="I65" s="116" t="s">
        <v>1468</v>
      </c>
    </row>
    <row r="66" spans="1:19" ht="63.95" customHeight="1">
      <c r="A66" s="26" t="s">
        <v>1456</v>
      </c>
      <c r="B66" s="26" t="s">
        <v>1481</v>
      </c>
      <c r="C66" s="65">
        <v>1</v>
      </c>
      <c r="D66" s="116" t="s">
        <v>1344</v>
      </c>
      <c r="E66" s="116" t="s">
        <v>1338</v>
      </c>
      <c r="F66" s="116" t="str">
        <f>UnitControlCenter!$B$8</f>
        <v>billion 2019 dollars / year</v>
      </c>
      <c r="G66" s="116" t="s">
        <v>1482</v>
      </c>
      <c r="H66" s="116" t="s">
        <v>1467</v>
      </c>
      <c r="I66" s="116" t="s">
        <v>1483</v>
      </c>
    </row>
    <row r="67" spans="1:19" ht="65.099999999999994" customHeight="1" thickBot="1">
      <c r="A67" s="55" t="s">
        <v>1456</v>
      </c>
      <c r="B67" s="55" t="s">
        <v>1484</v>
      </c>
      <c r="C67" s="61">
        <v>1</v>
      </c>
      <c r="D67" s="62" t="s">
        <v>1344</v>
      </c>
      <c r="E67" s="62" t="s">
        <v>1338</v>
      </c>
      <c r="F67" s="62" t="str">
        <f>UnitControlCenter!$B$8</f>
        <v>billion 2019 dollars / year</v>
      </c>
      <c r="G67" s="62" t="s">
        <v>1485</v>
      </c>
      <c r="H67" s="62" t="s">
        <v>1467</v>
      </c>
      <c r="I67" s="62" t="s">
        <v>1486</v>
      </c>
      <c r="J67" s="62"/>
      <c r="K67" s="62"/>
      <c r="L67" s="62"/>
      <c r="M67" s="62"/>
      <c r="N67" s="62"/>
      <c r="O67" s="62"/>
      <c r="P67" s="62"/>
      <c r="Q67" s="62"/>
      <c r="R67" s="62"/>
      <c r="S67" s="62"/>
    </row>
    <row r="68" spans="1:19" ht="15.95" customHeight="1">
      <c r="A68" s="26" t="s">
        <v>1487</v>
      </c>
      <c r="B68" s="26" t="s">
        <v>1488</v>
      </c>
      <c r="C68" s="65">
        <v>1</v>
      </c>
      <c r="D68" s="116" t="s">
        <v>1337</v>
      </c>
      <c r="E68" s="116" t="s">
        <v>1489</v>
      </c>
      <c r="F68" s="116" t="str">
        <f>UnitControlCenter!$B$11</f>
        <v>incidents / year</v>
      </c>
      <c r="G68" s="116" t="s">
        <v>1490</v>
      </c>
    </row>
    <row r="69" spans="1:19" ht="15.95" customHeight="1">
      <c r="A69" s="26" t="s">
        <v>1487</v>
      </c>
      <c r="B69" s="26" t="s">
        <v>1491</v>
      </c>
      <c r="C69" s="65">
        <v>1</v>
      </c>
      <c r="D69" s="116" t="s">
        <v>1337</v>
      </c>
      <c r="E69" s="116" t="s">
        <v>1338</v>
      </c>
      <c r="F69" s="116" t="str">
        <f>UnitControlCenter!$B$11</f>
        <v>incidents / year</v>
      </c>
      <c r="G69" s="116" t="s">
        <v>1490</v>
      </c>
    </row>
    <row r="70" spans="1:19" ht="32.1" customHeight="1">
      <c r="A70" s="26" t="s">
        <v>1487</v>
      </c>
      <c r="B70" s="26" t="s">
        <v>1492</v>
      </c>
      <c r="C70" s="65">
        <v>1</v>
      </c>
      <c r="D70" s="116" t="s">
        <v>1337</v>
      </c>
      <c r="E70" s="116" t="s">
        <v>1338</v>
      </c>
      <c r="F70" s="116" t="str">
        <f>UnitControlCenter!$B$8</f>
        <v>billion 2019 dollars / year</v>
      </c>
      <c r="G70" s="116" t="s">
        <v>1493</v>
      </c>
    </row>
    <row r="71" spans="1:19" ht="15.95" customHeight="1">
      <c r="A71" s="26" t="s">
        <v>1487</v>
      </c>
      <c r="B71" s="26" t="s">
        <v>1494</v>
      </c>
      <c r="C71" s="65">
        <v>1</v>
      </c>
      <c r="D71" s="116" t="s">
        <v>1337</v>
      </c>
      <c r="E71" s="116" t="s">
        <v>1338</v>
      </c>
      <c r="F71" s="116" t="str">
        <f>UnitControlCenter!$B$11</f>
        <v>incidents / year</v>
      </c>
      <c r="G71" s="116" t="s">
        <v>1495</v>
      </c>
    </row>
    <row r="72" spans="1:19" ht="32.1" customHeight="1">
      <c r="A72" s="26" t="s">
        <v>1487</v>
      </c>
      <c r="B72" s="26" t="s">
        <v>1496</v>
      </c>
      <c r="C72" s="65">
        <v>1</v>
      </c>
      <c r="D72" s="116" t="s">
        <v>1337</v>
      </c>
      <c r="E72" s="116" t="s">
        <v>1338</v>
      </c>
      <c r="F72" s="116" t="str">
        <f>UnitControlCenter!$B$11</f>
        <v>incidents / year</v>
      </c>
      <c r="G72" s="116" t="s">
        <v>1497</v>
      </c>
    </row>
    <row r="73" spans="1:19" ht="15.95" customHeight="1">
      <c r="A73" s="26" t="s">
        <v>1487</v>
      </c>
      <c r="B73" s="26" t="s">
        <v>1498</v>
      </c>
      <c r="C73" s="65">
        <v>1</v>
      </c>
      <c r="D73" s="116" t="s">
        <v>1337</v>
      </c>
      <c r="E73" s="116" t="s">
        <v>1338</v>
      </c>
      <c r="F73" s="116" t="str">
        <f>UnitControlCenter!$B$11</f>
        <v>incidents / year</v>
      </c>
      <c r="G73" s="116" t="s">
        <v>1499</v>
      </c>
    </row>
    <row r="74" spans="1:19" ht="15.95" customHeight="1">
      <c r="A74" s="26" t="s">
        <v>1487</v>
      </c>
      <c r="B74" s="26" t="s">
        <v>1500</v>
      </c>
      <c r="C74" s="65">
        <v>1</v>
      </c>
      <c r="D74" s="116" t="s">
        <v>1337</v>
      </c>
      <c r="E74" s="116" t="s">
        <v>1338</v>
      </c>
      <c r="F74" s="116" t="str">
        <f>UnitControlCenter!$B$11</f>
        <v>incidents / year</v>
      </c>
      <c r="G74" s="116" t="s">
        <v>1501</v>
      </c>
    </row>
    <row r="75" spans="1:19" ht="15.95" customHeight="1">
      <c r="A75" s="26" t="s">
        <v>1487</v>
      </c>
      <c r="B75" s="26" t="s">
        <v>1502</v>
      </c>
      <c r="C75" s="65">
        <v>1</v>
      </c>
      <c r="D75" s="116" t="s">
        <v>1337</v>
      </c>
      <c r="E75" s="116" t="s">
        <v>1338</v>
      </c>
      <c r="F75" s="116" t="str">
        <f>UnitControlCenter!$B$11</f>
        <v>incidents / year</v>
      </c>
      <c r="G75" s="116" t="s">
        <v>1503</v>
      </c>
    </row>
    <row r="76" spans="1:19" ht="15.95" customHeight="1">
      <c r="A76" s="26" t="s">
        <v>1487</v>
      </c>
      <c r="B76" s="26" t="s">
        <v>1504</v>
      </c>
      <c r="C76" s="65">
        <v>1</v>
      </c>
      <c r="D76" s="116" t="s">
        <v>1337</v>
      </c>
      <c r="E76" s="116" t="s">
        <v>1338</v>
      </c>
      <c r="F76" s="116" t="str">
        <f>UnitControlCenter!$B$11</f>
        <v>incidents / year</v>
      </c>
      <c r="G76" s="116" t="s">
        <v>1505</v>
      </c>
    </row>
    <row r="77" spans="1:19" ht="33" customHeight="1" thickBot="1">
      <c r="A77" s="55" t="s">
        <v>1487</v>
      </c>
      <c r="B77" s="55" t="s">
        <v>1506</v>
      </c>
      <c r="C77" s="61">
        <v>1</v>
      </c>
      <c r="D77" s="62" t="s">
        <v>1337</v>
      </c>
      <c r="E77" s="62" t="s">
        <v>1338</v>
      </c>
      <c r="F77" s="62" t="str">
        <f>UnitControlCenter!$B$11</f>
        <v>incidents / year</v>
      </c>
      <c r="G77" s="62" t="s">
        <v>1507</v>
      </c>
      <c r="H77" s="62"/>
      <c r="I77" s="62"/>
      <c r="J77" s="62"/>
      <c r="K77" s="62"/>
      <c r="L77" s="62"/>
      <c r="M77" s="62"/>
      <c r="N77" s="62"/>
      <c r="O77" s="62"/>
      <c r="P77" s="62"/>
      <c r="Q77" s="62"/>
      <c r="R77" s="62"/>
      <c r="S77" s="62"/>
    </row>
    <row r="78" spans="1:19" ht="128.1" customHeight="1">
      <c r="A78" s="26" t="s">
        <v>1508</v>
      </c>
      <c r="B78" s="26" t="s">
        <v>1509</v>
      </c>
      <c r="C78" s="65">
        <v>1</v>
      </c>
      <c r="D78" s="116" t="s">
        <v>1344</v>
      </c>
      <c r="E78" s="116" t="s">
        <v>1345</v>
      </c>
      <c r="F78" s="116" t="str">
        <f>UnitControlCenter!$B$15</f>
        <v>terawatt-hours (TWh) / year</v>
      </c>
      <c r="G78" s="116" t="s">
        <v>1510</v>
      </c>
      <c r="H78" s="116" t="s">
        <v>1511</v>
      </c>
      <c r="I78" s="116" t="s">
        <v>1512</v>
      </c>
    </row>
    <row r="79" spans="1:19" ht="144" customHeight="1">
      <c r="A79" s="26" t="s">
        <v>1508</v>
      </c>
      <c r="B79" s="26" t="s">
        <v>1513</v>
      </c>
      <c r="C79" s="65">
        <v>1</v>
      </c>
      <c r="D79" s="116" t="s">
        <v>1344</v>
      </c>
      <c r="E79" s="116" t="s">
        <v>1338</v>
      </c>
      <c r="F79" s="116" t="str">
        <f>UnitControlCenter!$B$15</f>
        <v>terawatt-hours (TWh) / year</v>
      </c>
      <c r="G79" s="116" t="s">
        <v>1514</v>
      </c>
      <c r="H79" s="116" t="s">
        <v>1515</v>
      </c>
      <c r="I79" s="116" t="s">
        <v>1516</v>
      </c>
    </row>
    <row r="80" spans="1:19" ht="128.1" customHeight="1">
      <c r="A80" s="26" t="s">
        <v>1508</v>
      </c>
      <c r="B80" s="26" t="s">
        <v>1517</v>
      </c>
      <c r="C80" s="65">
        <v>1</v>
      </c>
      <c r="D80" s="116" t="s">
        <v>1344</v>
      </c>
      <c r="E80" s="116" t="s">
        <v>1345</v>
      </c>
      <c r="F80" s="116" t="str">
        <f>UnitControlCenter!$B$16</f>
        <v>gigawatts (GW) / year</v>
      </c>
      <c r="G80" s="116" t="s">
        <v>1518</v>
      </c>
      <c r="H80" s="116" t="s">
        <v>1519</v>
      </c>
      <c r="I80" s="116" t="s">
        <v>1520</v>
      </c>
    </row>
    <row r="81" spans="1:19" ht="144" customHeight="1">
      <c r="A81" s="26" t="s">
        <v>1508</v>
      </c>
      <c r="B81" s="26" t="s">
        <v>1521</v>
      </c>
      <c r="C81" s="65">
        <v>1</v>
      </c>
      <c r="D81" s="116" t="s">
        <v>1344</v>
      </c>
      <c r="E81" s="116" t="s">
        <v>1338</v>
      </c>
      <c r="F81" s="116" t="str">
        <f>UnitControlCenter!$B$16</f>
        <v>gigawatts (GW) / year</v>
      </c>
      <c r="G81" s="116" t="s">
        <v>1522</v>
      </c>
      <c r="H81" s="116" t="s">
        <v>1523</v>
      </c>
      <c r="I81" s="116" t="s">
        <v>1524</v>
      </c>
    </row>
    <row r="82" spans="1:19" ht="48.95" customHeight="1" thickBot="1">
      <c r="A82" s="55" t="s">
        <v>1508</v>
      </c>
      <c r="B82" s="55" t="s">
        <v>1525</v>
      </c>
      <c r="C82" s="61">
        <v>1</v>
      </c>
      <c r="D82" s="62" t="s">
        <v>1344</v>
      </c>
      <c r="E82" s="62" t="s">
        <v>1345</v>
      </c>
      <c r="F82" s="62" t="str">
        <f>UnitControlCenter!$B$15</f>
        <v>terawatt-hours (TWh) / year</v>
      </c>
      <c r="G82" s="62" t="s">
        <v>1526</v>
      </c>
      <c r="H82" s="62" t="s">
        <v>1527</v>
      </c>
      <c r="I82" s="62" t="s">
        <v>1528</v>
      </c>
      <c r="J82" s="62"/>
      <c r="K82" s="62"/>
      <c r="L82" s="62"/>
      <c r="M82" s="62"/>
      <c r="N82" s="62"/>
      <c r="O82" s="62"/>
      <c r="P82" s="62"/>
      <c r="Q82" s="62"/>
      <c r="R82" s="62"/>
      <c r="S82" s="62"/>
    </row>
    <row r="83" spans="1:19" ht="111.95" customHeight="1">
      <c r="A83" s="26" t="s">
        <v>1529</v>
      </c>
      <c r="B83" s="26" t="s">
        <v>1530</v>
      </c>
      <c r="C83" s="65">
        <v>1</v>
      </c>
      <c r="D83" s="116" t="s">
        <v>1344</v>
      </c>
      <c r="E83" s="116" t="s">
        <v>1531</v>
      </c>
      <c r="F83" s="116" t="str">
        <f>UnitControlCenter!$B$17</f>
        <v>2019 dollars / megawatt-hour (MWh)</v>
      </c>
      <c r="G83" s="116" t="s">
        <v>1532</v>
      </c>
      <c r="H83" s="116" t="s">
        <v>1533</v>
      </c>
      <c r="I83" s="116" t="s">
        <v>1534</v>
      </c>
    </row>
    <row r="84" spans="1:19" ht="32.1" customHeight="1">
      <c r="A84" s="26" t="s">
        <v>1529</v>
      </c>
      <c r="B84" s="26" t="s">
        <v>1535</v>
      </c>
      <c r="C84" s="65">
        <v>1</v>
      </c>
      <c r="D84" s="116" t="s">
        <v>1344</v>
      </c>
      <c r="E84" s="116" t="s">
        <v>1345</v>
      </c>
      <c r="F84" s="116" t="str">
        <f>UnitControlCenter!$B$15</f>
        <v>terawatt-hours (TWh) / year</v>
      </c>
      <c r="G84" s="116" t="s">
        <v>1536</v>
      </c>
      <c r="H84" s="116" t="s">
        <v>1537</v>
      </c>
      <c r="I84" s="116" t="s">
        <v>1538</v>
      </c>
    </row>
    <row r="85" spans="1:19" ht="96" customHeight="1">
      <c r="A85" s="26" t="s">
        <v>1529</v>
      </c>
      <c r="B85" s="26" t="s">
        <v>1539</v>
      </c>
      <c r="C85" s="65">
        <v>1</v>
      </c>
      <c r="D85" s="116" t="s">
        <v>1344</v>
      </c>
      <c r="E85" s="116" t="s">
        <v>1345</v>
      </c>
      <c r="F85" s="116" t="str">
        <f>UnitControlCenter!$B$18</f>
        <v>cubic km / yr</v>
      </c>
      <c r="G85" s="116" t="s">
        <v>1540</v>
      </c>
      <c r="H85" s="116" t="s">
        <v>1541</v>
      </c>
      <c r="I85" s="116" t="s">
        <v>1542</v>
      </c>
    </row>
    <row r="86" spans="1:19" ht="96.95" customHeight="1" thickBot="1">
      <c r="A86" s="55" t="s">
        <v>1529</v>
      </c>
      <c r="B86" s="55" t="s">
        <v>1543</v>
      </c>
      <c r="C86" s="61">
        <v>1</v>
      </c>
      <c r="D86" s="62" t="s">
        <v>1344</v>
      </c>
      <c r="E86" s="62" t="s">
        <v>1345</v>
      </c>
      <c r="F86" s="62" t="str">
        <f>UnitControlCenter!$B$18</f>
        <v>cubic km / yr</v>
      </c>
      <c r="G86" s="62" t="s">
        <v>1544</v>
      </c>
      <c r="H86" s="62" t="s">
        <v>1545</v>
      </c>
      <c r="I86" s="62" t="s">
        <v>1546</v>
      </c>
    </row>
    <row r="87" spans="1:19" ht="80.099999999999994" customHeight="1">
      <c r="A87" s="26" t="s">
        <v>1547</v>
      </c>
      <c r="B87" s="26" t="s">
        <v>1548</v>
      </c>
      <c r="C87" s="65">
        <v>1</v>
      </c>
      <c r="D87" s="116" t="s">
        <v>1344</v>
      </c>
      <c r="E87" s="116" t="s">
        <v>1345</v>
      </c>
      <c r="F87" s="116" t="str">
        <f>UnitControlCenter!$B$21</f>
        <v>million vehicles / year</v>
      </c>
      <c r="G87" s="116" t="s">
        <v>1549</v>
      </c>
      <c r="H87" s="116" t="s">
        <v>1550</v>
      </c>
      <c r="I87" s="116" t="s">
        <v>1551</v>
      </c>
    </row>
    <row r="88" spans="1:19" ht="80.099999999999994" customHeight="1">
      <c r="A88" s="26" t="s">
        <v>1547</v>
      </c>
      <c r="B88" s="26" t="s">
        <v>1552</v>
      </c>
      <c r="C88" s="65">
        <v>1</v>
      </c>
      <c r="D88" s="116" t="s">
        <v>1344</v>
      </c>
      <c r="E88" s="116" t="s">
        <v>1345</v>
      </c>
      <c r="F88" s="116" t="str">
        <f>UnitControlCenter!$B$22</f>
        <v>thousand vehicles / year</v>
      </c>
      <c r="G88" s="116" t="s">
        <v>1553</v>
      </c>
      <c r="H88" s="116" t="s">
        <v>1554</v>
      </c>
      <c r="I88" s="116" t="s">
        <v>1555</v>
      </c>
    </row>
    <row r="89" spans="1:19" ht="80.099999999999994" customHeight="1">
      <c r="A89" s="26" t="s">
        <v>1547</v>
      </c>
      <c r="B89" s="26" t="s">
        <v>1556</v>
      </c>
      <c r="C89" s="65">
        <v>1</v>
      </c>
      <c r="D89" s="116" t="s">
        <v>1344</v>
      </c>
      <c r="E89" s="116" t="s">
        <v>1345</v>
      </c>
      <c r="F89" s="116" t="str">
        <f>UnitControlCenter!$B$22</f>
        <v>thousand vehicles / year</v>
      </c>
      <c r="G89" s="116" t="s">
        <v>1557</v>
      </c>
      <c r="H89" s="116" t="s">
        <v>1550</v>
      </c>
      <c r="I89" s="116" t="s">
        <v>1551</v>
      </c>
    </row>
    <row r="90" spans="1:19" ht="80.099999999999994" customHeight="1">
      <c r="A90" s="26" t="s">
        <v>1547</v>
      </c>
      <c r="B90" s="26" t="s">
        <v>1558</v>
      </c>
      <c r="C90" s="65">
        <v>1</v>
      </c>
      <c r="D90" s="116" t="s">
        <v>1344</v>
      </c>
      <c r="E90" s="116" t="s">
        <v>1345</v>
      </c>
      <c r="F90" s="116" t="str">
        <f>UnitControlCenter!$B$22</f>
        <v>thousand vehicles / year</v>
      </c>
      <c r="G90" s="116" t="s">
        <v>1559</v>
      </c>
      <c r="H90" s="116" t="s">
        <v>1554</v>
      </c>
      <c r="I90" s="116" t="s">
        <v>1555</v>
      </c>
    </row>
    <row r="91" spans="1:19" ht="32.1" customHeight="1">
      <c r="A91" s="26" t="s">
        <v>1547</v>
      </c>
      <c r="B91" s="26" t="s">
        <v>1560</v>
      </c>
      <c r="C91" s="65">
        <v>1</v>
      </c>
      <c r="D91" s="116" t="s">
        <v>1344</v>
      </c>
      <c r="E91" s="116" t="s">
        <v>1345</v>
      </c>
      <c r="F91" s="116" t="str">
        <f>UnitControlCenter!$B$22</f>
        <v>thousand vehicles / year</v>
      </c>
      <c r="G91" s="116" t="s">
        <v>1561</v>
      </c>
      <c r="H91" s="116" t="s">
        <v>1562</v>
      </c>
      <c r="I91" s="116" t="s">
        <v>1563</v>
      </c>
    </row>
    <row r="92" spans="1:19" ht="63.95" customHeight="1">
      <c r="A92" s="26" t="s">
        <v>1547</v>
      </c>
      <c r="B92" s="26" t="s">
        <v>1564</v>
      </c>
      <c r="C92" s="65">
        <v>1</v>
      </c>
      <c r="D92" s="116" t="s">
        <v>1344</v>
      </c>
      <c r="E92" s="116" t="s">
        <v>1345</v>
      </c>
      <c r="F92" s="116" t="str">
        <f>UnitControlCenter!$B$23</f>
        <v>million vehicles</v>
      </c>
      <c r="G92" s="116" t="s">
        <v>1565</v>
      </c>
      <c r="H92" s="116" t="s">
        <v>1550</v>
      </c>
      <c r="I92" s="116" t="s">
        <v>1551</v>
      </c>
    </row>
    <row r="93" spans="1:19" ht="63.95" customHeight="1">
      <c r="A93" s="26" t="s">
        <v>1547</v>
      </c>
      <c r="B93" s="26" t="s">
        <v>1566</v>
      </c>
      <c r="C93" s="65">
        <v>1</v>
      </c>
      <c r="D93" s="116" t="s">
        <v>1344</v>
      </c>
      <c r="E93" s="116" t="s">
        <v>1345</v>
      </c>
      <c r="F93" s="116" t="str">
        <f>UnitControlCenter!$B$24</f>
        <v>thousand vehicles</v>
      </c>
      <c r="G93" s="116" t="s">
        <v>1567</v>
      </c>
      <c r="H93" s="116" t="s">
        <v>1554</v>
      </c>
      <c r="I93" s="116" t="s">
        <v>1555</v>
      </c>
    </row>
    <row r="94" spans="1:19" ht="63.95" customHeight="1">
      <c r="A94" s="26" t="s">
        <v>1547</v>
      </c>
      <c r="B94" s="26" t="s">
        <v>1568</v>
      </c>
      <c r="C94" s="65">
        <v>1</v>
      </c>
      <c r="D94" s="116" t="s">
        <v>1344</v>
      </c>
      <c r="E94" s="116" t="s">
        <v>1345</v>
      </c>
      <c r="F94" s="116" t="str">
        <f>UnitControlCenter!$B$23</f>
        <v>million vehicles</v>
      </c>
      <c r="G94" s="116" t="s">
        <v>1569</v>
      </c>
      <c r="H94" s="116" t="s">
        <v>1550</v>
      </c>
      <c r="I94" s="116" t="s">
        <v>1551</v>
      </c>
    </row>
    <row r="95" spans="1:19" ht="63.95" customHeight="1">
      <c r="A95" s="26" t="s">
        <v>1547</v>
      </c>
      <c r="B95" s="26" t="s">
        <v>1570</v>
      </c>
      <c r="C95" s="65">
        <v>1</v>
      </c>
      <c r="D95" s="116" t="s">
        <v>1344</v>
      </c>
      <c r="E95" s="116" t="s">
        <v>1345</v>
      </c>
      <c r="F95" s="116" t="str">
        <f>UnitControlCenter!$B$23</f>
        <v>million vehicles</v>
      </c>
      <c r="G95" s="116" t="s">
        <v>1571</v>
      </c>
      <c r="H95" s="116" t="s">
        <v>1554</v>
      </c>
      <c r="I95" s="116" t="s">
        <v>1555</v>
      </c>
    </row>
    <row r="96" spans="1:19" ht="33" customHeight="1" thickBot="1">
      <c r="A96" s="55" t="s">
        <v>1547</v>
      </c>
      <c r="B96" s="55" t="s">
        <v>1572</v>
      </c>
      <c r="C96" s="61">
        <v>1</v>
      </c>
      <c r="D96" s="62" t="s">
        <v>1344</v>
      </c>
      <c r="E96" s="62" t="s">
        <v>1345</v>
      </c>
      <c r="F96" s="62" t="str">
        <f>UnitControlCenter!$B$23</f>
        <v>million vehicles</v>
      </c>
      <c r="G96" s="62" t="s">
        <v>1573</v>
      </c>
      <c r="H96" s="62" t="s">
        <v>1562</v>
      </c>
      <c r="I96" s="62" t="s">
        <v>1563</v>
      </c>
      <c r="J96" s="62"/>
      <c r="K96" s="62"/>
      <c r="L96" s="62"/>
      <c r="M96" s="62"/>
      <c r="N96" s="62"/>
      <c r="O96" s="62"/>
      <c r="P96" s="62"/>
      <c r="Q96" s="62"/>
      <c r="R96" s="62"/>
      <c r="S96" s="62"/>
    </row>
    <row r="97" spans="1:19" ht="128.1" customHeight="1">
      <c r="A97" s="26" t="s">
        <v>1574</v>
      </c>
      <c r="B97" s="26" t="s">
        <v>1575</v>
      </c>
      <c r="C97" s="65">
        <v>1</v>
      </c>
      <c r="D97" s="116" t="s">
        <v>1344</v>
      </c>
      <c r="E97" s="116" t="s">
        <v>1345</v>
      </c>
      <c r="F97" s="116" t="str">
        <f>UnitControlCenter!$B$3</f>
        <v>million metric tons / year</v>
      </c>
      <c r="G97" s="116" t="s">
        <v>1576</v>
      </c>
      <c r="H97" s="116" t="s">
        <v>1577</v>
      </c>
      <c r="I97" s="116" t="s">
        <v>1578</v>
      </c>
    </row>
    <row r="98" spans="1:19" ht="80.099999999999994" customHeight="1">
      <c r="A98" s="26" t="s">
        <v>1574</v>
      </c>
      <c r="B98" s="26" t="s">
        <v>1579</v>
      </c>
      <c r="C98" s="65">
        <v>1</v>
      </c>
      <c r="D98" s="116" t="s">
        <v>1344</v>
      </c>
      <c r="E98" s="116" t="s">
        <v>1345</v>
      </c>
      <c r="F98" s="116" t="str">
        <f>UnitControlCenter!$B$25</f>
        <v>quads / year</v>
      </c>
      <c r="G98" s="116" t="s">
        <v>1580</v>
      </c>
      <c r="H98" s="116" t="s">
        <v>1581</v>
      </c>
      <c r="I98" s="116" t="s">
        <v>1582</v>
      </c>
    </row>
    <row r="99" spans="1:19" ht="111.95" customHeight="1">
      <c r="A99" s="26" t="s">
        <v>1574</v>
      </c>
      <c r="B99" s="26" t="s">
        <v>1583</v>
      </c>
      <c r="C99" s="65">
        <v>1</v>
      </c>
      <c r="D99" s="116" t="s">
        <v>1344</v>
      </c>
      <c r="E99" s="116" t="s">
        <v>1345</v>
      </c>
      <c r="F99" s="116" t="str">
        <f>UnitControlCenter!$B$25</f>
        <v>quads / year</v>
      </c>
      <c r="G99" s="116" t="s">
        <v>1584</v>
      </c>
      <c r="H99" s="116" t="s">
        <v>1577</v>
      </c>
      <c r="I99" s="116" t="s">
        <v>1578</v>
      </c>
    </row>
    <row r="100" spans="1:19" ht="48" customHeight="1">
      <c r="A100" s="26" t="s">
        <v>1574</v>
      </c>
      <c r="B100" s="26" t="s">
        <v>1585</v>
      </c>
      <c r="C100" s="65">
        <v>1</v>
      </c>
      <c r="D100" s="116" t="s">
        <v>1344</v>
      </c>
      <c r="E100" s="116" t="s">
        <v>1345</v>
      </c>
      <c r="F100" s="116" t="str">
        <f>UnitControlCenter!$B$19</f>
        <v>trillion passenger-miles / year</v>
      </c>
      <c r="G100" s="116" t="s">
        <v>1586</v>
      </c>
      <c r="H100" s="116" t="s">
        <v>1587</v>
      </c>
      <c r="I100" s="116" t="s">
        <v>1588</v>
      </c>
    </row>
    <row r="101" spans="1:19" ht="33" customHeight="1" thickBot="1">
      <c r="A101" s="55" t="s">
        <v>1574</v>
      </c>
      <c r="B101" s="55" t="s">
        <v>1589</v>
      </c>
      <c r="C101" s="61">
        <v>1</v>
      </c>
      <c r="D101" s="62" t="s">
        <v>1344</v>
      </c>
      <c r="E101" s="62" t="s">
        <v>1345</v>
      </c>
      <c r="F101" s="62" t="str">
        <f>UnitControlCenter!$B$20</f>
        <v>trillion freight ton-miles / year</v>
      </c>
      <c r="G101" s="62" t="s">
        <v>1590</v>
      </c>
      <c r="H101" s="62" t="s">
        <v>1591</v>
      </c>
      <c r="I101" s="62" t="s">
        <v>1592</v>
      </c>
      <c r="J101" s="62"/>
      <c r="K101" s="62"/>
      <c r="L101" s="62"/>
      <c r="M101" s="62"/>
      <c r="N101" s="62"/>
      <c r="O101" s="62"/>
      <c r="P101" s="62"/>
      <c r="Q101" s="62"/>
      <c r="R101" s="62"/>
      <c r="S101" s="62"/>
    </row>
    <row r="102" spans="1:19" ht="63.95" customHeight="1">
      <c r="A102" s="26" t="s">
        <v>1593</v>
      </c>
      <c r="B102" s="26" t="s">
        <v>1594</v>
      </c>
      <c r="C102" s="65">
        <v>1</v>
      </c>
      <c r="D102" s="116" t="s">
        <v>1344</v>
      </c>
      <c r="E102" s="116" t="s">
        <v>1345</v>
      </c>
      <c r="F102" s="116" t="str">
        <f>UnitControlCenter!$B$25</f>
        <v>quads / year</v>
      </c>
      <c r="G102" s="116" t="s">
        <v>1595</v>
      </c>
      <c r="H102" s="116" t="s">
        <v>1596</v>
      </c>
      <c r="I102" s="116" t="s">
        <v>1597</v>
      </c>
    </row>
    <row r="103" spans="1:19" ht="80.099999999999994" customHeight="1">
      <c r="A103" s="26" t="s">
        <v>1593</v>
      </c>
      <c r="B103" s="26" t="s">
        <v>1598</v>
      </c>
      <c r="C103" s="65">
        <v>1</v>
      </c>
      <c r="D103" s="116" t="s">
        <v>1344</v>
      </c>
      <c r="E103" s="116" t="s">
        <v>1345</v>
      </c>
      <c r="F103" s="116" t="str">
        <f>UnitControlCenter!$B$25</f>
        <v>quads / year</v>
      </c>
      <c r="G103" s="116" t="s">
        <v>1599</v>
      </c>
      <c r="H103" s="116" t="s">
        <v>1600</v>
      </c>
      <c r="I103" s="116" t="s">
        <v>1601</v>
      </c>
    </row>
    <row r="104" spans="1:19" ht="63.95" customHeight="1">
      <c r="A104" s="26" t="s">
        <v>1593</v>
      </c>
      <c r="B104" s="26" t="s">
        <v>1602</v>
      </c>
      <c r="C104" s="65">
        <v>1</v>
      </c>
      <c r="D104" s="116" t="s">
        <v>1344</v>
      </c>
      <c r="E104" s="116" t="s">
        <v>1345</v>
      </c>
      <c r="F104" s="116" t="str">
        <f>UnitControlCenter!$B$25</f>
        <v>quads / year</v>
      </c>
      <c r="G104" s="116" t="s">
        <v>1603</v>
      </c>
      <c r="H104" s="116" t="s">
        <v>1596</v>
      </c>
      <c r="I104" s="116" t="s">
        <v>1597</v>
      </c>
    </row>
    <row r="105" spans="1:19" ht="113.1" customHeight="1" thickBot="1">
      <c r="A105" s="55" t="s">
        <v>1593</v>
      </c>
      <c r="B105" s="55" t="s">
        <v>1604</v>
      </c>
      <c r="C105" s="61">
        <v>1</v>
      </c>
      <c r="D105" s="62" t="s">
        <v>1344</v>
      </c>
      <c r="E105" s="62" t="s">
        <v>1345</v>
      </c>
      <c r="F105" s="62" t="str">
        <f>UnitControlCenter!$B$25</f>
        <v>quads / year</v>
      </c>
      <c r="G105" s="62" t="s">
        <v>1605</v>
      </c>
      <c r="H105" s="62" t="s">
        <v>1600</v>
      </c>
      <c r="I105" s="62" t="s">
        <v>1601</v>
      </c>
      <c r="J105" s="62"/>
      <c r="K105" s="62"/>
      <c r="L105" s="62"/>
      <c r="M105" s="62"/>
      <c r="N105" s="62"/>
      <c r="O105" s="62"/>
      <c r="P105" s="62"/>
      <c r="Q105" s="62"/>
      <c r="R105" s="62"/>
      <c r="S105" s="62"/>
    </row>
    <row r="106" spans="1:19" ht="63.95" customHeight="1">
      <c r="A106" s="26" t="s">
        <v>1606</v>
      </c>
      <c r="B106" s="26" t="s">
        <v>1607</v>
      </c>
      <c r="C106" s="65">
        <v>1</v>
      </c>
      <c r="D106" s="116" t="s">
        <v>1344</v>
      </c>
      <c r="E106" s="116" t="s">
        <v>1345</v>
      </c>
      <c r="F106" s="116" t="str">
        <f>UnitControlCenter!$B$3</f>
        <v>million metric tons / year</v>
      </c>
      <c r="G106" s="116" t="s">
        <v>1608</v>
      </c>
      <c r="H106" s="116" t="s">
        <v>1596</v>
      </c>
      <c r="I106" s="116" t="s">
        <v>1597</v>
      </c>
    </row>
    <row r="107" spans="1:19" ht="32.1" customHeight="1">
      <c r="A107" s="26" t="s">
        <v>1606</v>
      </c>
      <c r="B107" s="26" t="s">
        <v>1609</v>
      </c>
      <c r="C107" s="65">
        <v>1</v>
      </c>
      <c r="D107" s="116" t="s">
        <v>1344</v>
      </c>
      <c r="E107" s="116" t="s">
        <v>1345</v>
      </c>
      <c r="F107" s="116" t="str">
        <f>UnitControlCenter!$B$3</f>
        <v>million metric tons / year</v>
      </c>
      <c r="G107" s="116" t="s">
        <v>1610</v>
      </c>
      <c r="H107" s="116" t="s">
        <v>1355</v>
      </c>
      <c r="I107" s="116" t="s">
        <v>1356</v>
      </c>
    </row>
    <row r="108" spans="1:19" ht="63.95" customHeight="1">
      <c r="A108" s="26" t="s">
        <v>1606</v>
      </c>
      <c r="B108" s="26" t="s">
        <v>1611</v>
      </c>
      <c r="C108" s="65">
        <v>1</v>
      </c>
      <c r="D108" s="116" t="s">
        <v>1344</v>
      </c>
      <c r="E108" s="116" t="s">
        <v>1345</v>
      </c>
      <c r="F108" s="116" t="str">
        <f>UnitControlCenter!$B$3</f>
        <v>million metric tons / year</v>
      </c>
      <c r="G108" s="116" t="s">
        <v>1612</v>
      </c>
      <c r="H108" s="116" t="s">
        <v>1596</v>
      </c>
      <c r="I108" s="116" t="s">
        <v>1597</v>
      </c>
    </row>
    <row r="109" spans="1:19" ht="32.1" customHeight="1">
      <c r="A109" s="26" t="s">
        <v>1606</v>
      </c>
      <c r="B109" s="26" t="s">
        <v>1613</v>
      </c>
      <c r="C109" s="65">
        <v>1</v>
      </c>
      <c r="D109" s="116" t="s">
        <v>1344</v>
      </c>
      <c r="E109" s="116" t="s">
        <v>1345</v>
      </c>
      <c r="F109" s="116" t="str">
        <f>UnitControlCenter!$B$3</f>
        <v>million metric tons / year</v>
      </c>
      <c r="G109" s="116" t="s">
        <v>1614</v>
      </c>
      <c r="H109" s="116" t="s">
        <v>1355</v>
      </c>
      <c r="I109" s="116" t="s">
        <v>1356</v>
      </c>
    </row>
    <row r="110" spans="1:19" ht="80.099999999999994" customHeight="1">
      <c r="A110" s="26" t="s">
        <v>1606</v>
      </c>
      <c r="B110" s="26" t="s">
        <v>1615</v>
      </c>
      <c r="C110" s="65">
        <v>1</v>
      </c>
      <c r="D110" s="116" t="s">
        <v>1344</v>
      </c>
      <c r="E110" s="116" t="s">
        <v>1345</v>
      </c>
      <c r="F110" s="116" t="str">
        <f>UnitControlCenter!$B$3</f>
        <v>million metric tons / year</v>
      </c>
      <c r="G110" s="116" t="s">
        <v>1616</v>
      </c>
      <c r="H110" s="116" t="s">
        <v>1596</v>
      </c>
      <c r="I110" s="116" t="s">
        <v>1597</v>
      </c>
    </row>
    <row r="111" spans="1:19" ht="33" customHeight="1" thickBot="1">
      <c r="A111" s="55" t="s">
        <v>1606</v>
      </c>
      <c r="B111" s="55" t="s">
        <v>1617</v>
      </c>
      <c r="C111" s="61">
        <v>1</v>
      </c>
      <c r="D111" s="62" t="s">
        <v>1344</v>
      </c>
      <c r="E111" s="62" t="s">
        <v>1345</v>
      </c>
      <c r="F111" s="62" t="str">
        <f>UnitControlCenter!$B$3</f>
        <v>million metric tons / year</v>
      </c>
      <c r="G111" s="62" t="s">
        <v>1618</v>
      </c>
      <c r="H111" s="62" t="s">
        <v>1619</v>
      </c>
      <c r="I111" s="62" t="s">
        <v>1620</v>
      </c>
      <c r="J111" s="62"/>
      <c r="K111" s="62"/>
      <c r="L111" s="62"/>
      <c r="M111" s="62"/>
      <c r="N111" s="62"/>
      <c r="O111" s="62"/>
      <c r="P111" s="62"/>
      <c r="Q111" s="62"/>
      <c r="R111" s="62"/>
      <c r="S111" s="62"/>
    </row>
    <row r="112" spans="1:19" ht="48" customHeight="1">
      <c r="A112" s="26" t="s">
        <v>1621</v>
      </c>
      <c r="B112" s="26" t="s">
        <v>1622</v>
      </c>
      <c r="C112" s="65">
        <v>1</v>
      </c>
      <c r="D112" s="116" t="s">
        <v>1344</v>
      </c>
      <c r="E112" s="116" t="s">
        <v>1345</v>
      </c>
      <c r="F112" s="116" t="str">
        <f>UnitControlCenter!$B$25</f>
        <v>quads / year</v>
      </c>
      <c r="G112" s="116" t="s">
        <v>1623</v>
      </c>
      <c r="H112" s="116" t="s">
        <v>1624</v>
      </c>
      <c r="I112" s="116" t="s">
        <v>1625</v>
      </c>
    </row>
    <row r="113" spans="1:19" ht="32.1" customHeight="1">
      <c r="A113" s="26" t="s">
        <v>1621</v>
      </c>
      <c r="B113" s="26" t="s">
        <v>1626</v>
      </c>
      <c r="C113" s="65">
        <v>1</v>
      </c>
      <c r="D113" s="116" t="s">
        <v>1344</v>
      </c>
      <c r="E113" s="116" t="s">
        <v>1345</v>
      </c>
      <c r="F113" s="116" t="str">
        <f>UnitControlCenter!$B$25</f>
        <v>quads / year</v>
      </c>
      <c r="G113" s="116" t="s">
        <v>1627</v>
      </c>
      <c r="H113" s="116" t="s">
        <v>1628</v>
      </c>
      <c r="I113" s="116" t="s">
        <v>1629</v>
      </c>
    </row>
    <row r="114" spans="1:19" ht="81" customHeight="1" thickBot="1">
      <c r="A114" s="55" t="s">
        <v>1621</v>
      </c>
      <c r="B114" s="55" t="s">
        <v>1630</v>
      </c>
      <c r="C114" s="61">
        <v>1</v>
      </c>
      <c r="D114" s="62" t="s">
        <v>1344</v>
      </c>
      <c r="E114" s="62" t="s">
        <v>1345</v>
      </c>
      <c r="F114" s="62" t="str">
        <f>UnitControlCenter!$B$25</f>
        <v>quads / year</v>
      </c>
      <c r="G114" s="62" t="s">
        <v>1631</v>
      </c>
      <c r="H114" s="62" t="s">
        <v>1632</v>
      </c>
      <c r="I114" s="62" t="s">
        <v>1633</v>
      </c>
      <c r="J114" s="62"/>
      <c r="K114" s="62"/>
      <c r="L114" s="62"/>
      <c r="M114" s="62"/>
      <c r="N114" s="62"/>
      <c r="O114" s="62"/>
      <c r="P114" s="62"/>
      <c r="Q114" s="62"/>
      <c r="R114" s="62"/>
      <c r="S114" s="62"/>
    </row>
    <row r="115" spans="1:19" ht="96" customHeight="1">
      <c r="A115" s="26" t="s">
        <v>1634</v>
      </c>
      <c r="B115" s="26" t="s">
        <v>1635</v>
      </c>
      <c r="C115" s="65">
        <v>1</v>
      </c>
      <c r="D115" s="116" t="s">
        <v>1344</v>
      </c>
      <c r="E115" s="116" t="s">
        <v>1345</v>
      </c>
      <c r="F115" s="116" t="str">
        <f>UnitControlCenter!$B$25</f>
        <v>quads / year</v>
      </c>
      <c r="G115" s="116" t="s">
        <v>1636</v>
      </c>
      <c r="H115" s="116" t="s">
        <v>1637</v>
      </c>
      <c r="I115" s="116" t="s">
        <v>1638</v>
      </c>
    </row>
    <row r="116" spans="1:19" ht="48" customHeight="1">
      <c r="A116" s="26" t="s">
        <v>1634</v>
      </c>
      <c r="B116" s="26" t="s">
        <v>1639</v>
      </c>
      <c r="C116" s="65">
        <v>1</v>
      </c>
      <c r="D116" s="116" t="s">
        <v>1344</v>
      </c>
      <c r="E116" s="116" t="s">
        <v>1345</v>
      </c>
      <c r="F116" s="116" t="str">
        <f>UnitControlCenter!$B$25</f>
        <v>quads / year</v>
      </c>
      <c r="G116" s="116" t="s">
        <v>1640</v>
      </c>
      <c r="H116" s="116" t="s">
        <v>1641</v>
      </c>
      <c r="I116" s="116" t="s">
        <v>1642</v>
      </c>
    </row>
    <row r="117" spans="1:19" ht="15.95" customHeight="1">
      <c r="A117" s="26" t="s">
        <v>1634</v>
      </c>
      <c r="B117" s="26" t="s">
        <v>1357</v>
      </c>
      <c r="C117" s="65">
        <v>0</v>
      </c>
      <c r="D117" s="116" t="s">
        <v>1337</v>
      </c>
      <c r="E117" s="116" t="s">
        <v>1338</v>
      </c>
      <c r="F117" s="116" t="str">
        <f>UnitControlCenter!$B$26</f>
        <v>thousand BTU / 2019 dollar</v>
      </c>
      <c r="G117" s="116" t="s">
        <v>1643</v>
      </c>
    </row>
    <row r="118" spans="1:19" ht="15.95" customHeight="1">
      <c r="A118" s="26" t="s">
        <v>1634</v>
      </c>
      <c r="B118" s="26" t="s">
        <v>1644</v>
      </c>
      <c r="C118" s="65">
        <v>1</v>
      </c>
      <c r="D118" s="116" t="s">
        <v>1337</v>
      </c>
      <c r="E118" s="116" t="s">
        <v>1338</v>
      </c>
      <c r="F118" s="116" t="str">
        <f>UnitControlCenter!$B$15</f>
        <v>terawatt-hours (TWh) / year</v>
      </c>
      <c r="G118" s="116" t="s">
        <v>1645</v>
      </c>
    </row>
    <row r="119" spans="1:19" ht="15.95" customHeight="1">
      <c r="A119" s="26" t="s">
        <v>1634</v>
      </c>
      <c r="B119" s="26" t="s">
        <v>1646</v>
      </c>
      <c r="C119" s="65">
        <v>1</v>
      </c>
      <c r="D119" s="116" t="s">
        <v>1337</v>
      </c>
      <c r="E119" s="116" t="s">
        <v>1338</v>
      </c>
      <c r="F119" s="116" t="str">
        <f>UnitControlCenter!$B$27</f>
        <v>millions of short tons / year</v>
      </c>
      <c r="G119" s="116" t="s">
        <v>1647</v>
      </c>
    </row>
    <row r="120" spans="1:19" ht="15.95" customHeight="1">
      <c r="A120" s="26" t="s">
        <v>1634</v>
      </c>
      <c r="B120" s="26" t="s">
        <v>1648</v>
      </c>
      <c r="C120" s="65">
        <v>1</v>
      </c>
      <c r="D120" s="116" t="s">
        <v>1337</v>
      </c>
      <c r="E120" s="116" t="s">
        <v>1338</v>
      </c>
      <c r="F120" s="116" t="str">
        <f>UnitControlCenter!$B$27</f>
        <v>millions of short tons / year</v>
      </c>
      <c r="G120" s="116" t="s">
        <v>1649</v>
      </c>
    </row>
    <row r="121" spans="1:19" ht="15.95" customHeight="1">
      <c r="A121" s="26" t="s">
        <v>1634</v>
      </c>
      <c r="B121" s="26" t="s">
        <v>1650</v>
      </c>
      <c r="C121" s="65">
        <v>1</v>
      </c>
      <c r="D121" s="116" t="s">
        <v>1337</v>
      </c>
      <c r="E121" s="116" t="s">
        <v>1338</v>
      </c>
      <c r="F121" s="116" t="str">
        <f>UnitControlCenter!$B$28</f>
        <v>trillion cubic feet / year</v>
      </c>
      <c r="G121" s="116" t="s">
        <v>1651</v>
      </c>
    </row>
    <row r="122" spans="1:19" ht="15.95" customHeight="1">
      <c r="A122" s="26" t="s">
        <v>1634</v>
      </c>
      <c r="B122" s="26" t="s">
        <v>1652</v>
      </c>
      <c r="C122" s="65">
        <v>1</v>
      </c>
      <c r="D122" s="116" t="s">
        <v>1337</v>
      </c>
      <c r="E122" s="116" t="s">
        <v>1338</v>
      </c>
      <c r="F122" s="116" t="str">
        <f>UnitControlCenter!$B$29</f>
        <v>million barrels / year</v>
      </c>
      <c r="G122" s="116" t="s">
        <v>1653</v>
      </c>
    </row>
    <row r="123" spans="1:19" ht="15.95" customHeight="1">
      <c r="A123" s="26" t="s">
        <v>1634</v>
      </c>
      <c r="B123" s="26" t="s">
        <v>1654</v>
      </c>
      <c r="C123" s="65">
        <v>1</v>
      </c>
      <c r="D123" s="116" t="s">
        <v>1337</v>
      </c>
      <c r="E123" s="116" t="s">
        <v>1338</v>
      </c>
      <c r="F123" s="116" t="str">
        <f>UnitControlCenter!$B$29</f>
        <v>million barrels / year</v>
      </c>
      <c r="G123" s="116" t="s">
        <v>1655</v>
      </c>
    </row>
    <row r="124" spans="1:19" ht="15.95" customHeight="1">
      <c r="A124" s="26" t="s">
        <v>1634</v>
      </c>
      <c r="B124" s="26" t="s">
        <v>1656</v>
      </c>
      <c r="C124" s="65">
        <v>1</v>
      </c>
      <c r="D124" s="116" t="s">
        <v>1337</v>
      </c>
      <c r="E124" s="116" t="s">
        <v>1338</v>
      </c>
      <c r="F124" s="116" t="str">
        <f>UnitControlCenter!$B$27</f>
        <v>millions of short tons / year</v>
      </c>
      <c r="G124" s="116" t="s">
        <v>1657</v>
      </c>
    </row>
    <row r="125" spans="1:19" ht="32.1" customHeight="1">
      <c r="A125" s="26" t="s">
        <v>1634</v>
      </c>
      <c r="B125" s="26" t="s">
        <v>1658</v>
      </c>
      <c r="C125" s="65">
        <v>1</v>
      </c>
      <c r="D125" s="116" t="s">
        <v>1337</v>
      </c>
      <c r="E125" s="116" t="s">
        <v>1338</v>
      </c>
      <c r="F125" s="116" t="str">
        <f>UnitControlCenter!$B$30</f>
        <v>million gallons / year</v>
      </c>
      <c r="G125" s="116" t="s">
        <v>1659</v>
      </c>
    </row>
    <row r="126" spans="1:19" ht="32.1" customHeight="1">
      <c r="A126" s="26" t="s">
        <v>1634</v>
      </c>
      <c r="B126" s="26" t="s">
        <v>1660</v>
      </c>
      <c r="C126" s="65">
        <v>1</v>
      </c>
      <c r="D126" s="116" t="s">
        <v>1337</v>
      </c>
      <c r="E126" s="116" t="s">
        <v>1338</v>
      </c>
      <c r="F126" s="116" t="str">
        <f>UnitControlCenter!$B$27</f>
        <v>millions of short tons / year</v>
      </c>
      <c r="G126" s="116" t="s">
        <v>1661</v>
      </c>
    </row>
    <row r="127" spans="1:19" ht="17.100000000000001" customHeight="1" thickBot="1">
      <c r="A127" s="55" t="s">
        <v>1634</v>
      </c>
      <c r="B127" s="55" t="s">
        <v>1662</v>
      </c>
      <c r="C127" s="61">
        <v>1</v>
      </c>
      <c r="D127" s="62" t="s">
        <v>1337</v>
      </c>
      <c r="E127" s="62" t="s">
        <v>1338</v>
      </c>
      <c r="F127" s="62" t="str">
        <f>UnitControlCenter!$B$5</f>
        <v>thousand metric tons / year</v>
      </c>
      <c r="G127" s="62" t="s">
        <v>1663</v>
      </c>
      <c r="H127" s="62"/>
      <c r="I127" s="62"/>
      <c r="J127" s="62"/>
      <c r="K127" s="62"/>
      <c r="L127" s="62"/>
      <c r="M127" s="62"/>
      <c r="N127" s="62"/>
      <c r="O127" s="62"/>
      <c r="P127" s="62"/>
      <c r="Q127" s="62"/>
      <c r="R127" s="62"/>
      <c r="S127" s="62"/>
    </row>
    <row r="128" spans="1:19" ht="48" customHeight="1">
      <c r="A128" s="26" t="s">
        <v>1664</v>
      </c>
      <c r="B128" s="26" t="s">
        <v>1665</v>
      </c>
      <c r="C128" s="65">
        <v>1</v>
      </c>
      <c r="D128" s="116" t="s">
        <v>1344</v>
      </c>
      <c r="E128" s="116" t="s">
        <v>1345</v>
      </c>
      <c r="F128" s="116" t="str">
        <f>UnitControlCenter!$B$31</f>
        <v>trillion BTU / year</v>
      </c>
      <c r="G128" s="116" t="s">
        <v>1666</v>
      </c>
      <c r="H128" s="116" t="s">
        <v>1667</v>
      </c>
      <c r="I128" s="116" t="s">
        <v>1668</v>
      </c>
    </row>
    <row r="129" spans="1:19" ht="63.95" customHeight="1">
      <c r="A129" s="26" t="s">
        <v>1664</v>
      </c>
      <c r="B129" s="26" t="s">
        <v>1669</v>
      </c>
      <c r="C129" s="65">
        <v>1</v>
      </c>
      <c r="D129" s="116" t="s">
        <v>1344</v>
      </c>
      <c r="E129" s="116" t="s">
        <v>1338</v>
      </c>
      <c r="F129" s="116" t="str">
        <f>UnitControlCenter!$B$31</f>
        <v>trillion BTU / year</v>
      </c>
      <c r="G129" s="116" t="s">
        <v>1670</v>
      </c>
      <c r="H129" s="116" t="s">
        <v>1667</v>
      </c>
      <c r="I129" s="116" t="s">
        <v>1668</v>
      </c>
    </row>
    <row r="130" spans="1:19" ht="63.95" customHeight="1">
      <c r="A130" s="26" t="s">
        <v>1664</v>
      </c>
      <c r="B130" s="26" t="s">
        <v>1671</v>
      </c>
      <c r="C130" s="65">
        <v>1</v>
      </c>
      <c r="D130" s="116" t="s">
        <v>1344</v>
      </c>
      <c r="E130" s="116" t="s">
        <v>1345</v>
      </c>
      <c r="F130" s="116" t="str">
        <f>UnitControlCenter!$B$8</f>
        <v>billion 2019 dollars / year</v>
      </c>
      <c r="G130" s="116" t="s">
        <v>1672</v>
      </c>
      <c r="H130" s="116" t="s">
        <v>1667</v>
      </c>
      <c r="I130" s="116" t="s">
        <v>1668</v>
      </c>
    </row>
    <row r="131" spans="1:19" ht="63.95" customHeight="1">
      <c r="A131" s="26" t="s">
        <v>1664</v>
      </c>
      <c r="B131" s="26" t="s">
        <v>1673</v>
      </c>
      <c r="C131" s="65">
        <v>1</v>
      </c>
      <c r="D131" s="116" t="s">
        <v>1344</v>
      </c>
      <c r="E131" s="116" t="s">
        <v>1338</v>
      </c>
      <c r="F131" s="116" t="str">
        <f>UnitControlCenter!$B$8</f>
        <v>billion 2019 dollars / year</v>
      </c>
      <c r="G131" s="116" t="s">
        <v>1674</v>
      </c>
      <c r="H131" s="116" t="s">
        <v>1667</v>
      </c>
      <c r="I131" s="116" t="s">
        <v>1668</v>
      </c>
    </row>
    <row r="132" spans="1:19" ht="48" customHeight="1">
      <c r="A132" s="26" t="s">
        <v>1664</v>
      </c>
      <c r="B132" s="26" t="s">
        <v>1675</v>
      </c>
      <c r="C132" s="65">
        <v>1</v>
      </c>
      <c r="D132" s="116" t="s">
        <v>1344</v>
      </c>
      <c r="E132" s="116" t="s">
        <v>1345</v>
      </c>
      <c r="F132" s="116" t="str">
        <f>UnitControlCenter!B3</f>
        <v>million metric tons / year</v>
      </c>
      <c r="G132" s="116" t="s">
        <v>1676</v>
      </c>
      <c r="H132" s="116" t="s">
        <v>1677</v>
      </c>
      <c r="I132" s="116" t="s">
        <v>1678</v>
      </c>
    </row>
    <row r="133" spans="1:19" ht="63.95" customHeight="1">
      <c r="A133" s="26" t="s">
        <v>1664</v>
      </c>
      <c r="B133" s="26" t="s">
        <v>1679</v>
      </c>
      <c r="C133" s="65">
        <v>1</v>
      </c>
      <c r="D133" s="116" t="s">
        <v>1344</v>
      </c>
      <c r="E133" s="116" t="s">
        <v>1338</v>
      </c>
      <c r="F133" s="116" t="str">
        <f>UnitControlCenter!B3</f>
        <v>million metric tons / year</v>
      </c>
      <c r="G133" s="116" t="s">
        <v>1680</v>
      </c>
      <c r="H133" s="116" t="s">
        <v>1677</v>
      </c>
      <c r="I133" s="116" t="s">
        <v>1678</v>
      </c>
    </row>
    <row r="134" spans="1:19" ht="63.95" customHeight="1">
      <c r="A134" s="26" t="s">
        <v>1664</v>
      </c>
      <c r="B134" s="26" t="s">
        <v>1681</v>
      </c>
      <c r="C134" s="65">
        <v>1</v>
      </c>
      <c r="D134" s="116" t="s">
        <v>1344</v>
      </c>
      <c r="E134" s="116" t="s">
        <v>1345</v>
      </c>
      <c r="F134" s="116" t="str">
        <f>UnitControlCenter!$B$31</f>
        <v>trillion BTU / year</v>
      </c>
      <c r="G134" s="116" t="s">
        <v>1682</v>
      </c>
      <c r="H134" s="116" t="s">
        <v>1683</v>
      </c>
      <c r="I134" s="116" t="s">
        <v>1684</v>
      </c>
    </row>
    <row r="135" spans="1:19" ht="63.95" customHeight="1">
      <c r="A135" s="26" t="s">
        <v>1664</v>
      </c>
      <c r="B135" s="26" t="s">
        <v>1685</v>
      </c>
      <c r="C135" s="65">
        <v>1</v>
      </c>
      <c r="D135" s="116" t="s">
        <v>1344</v>
      </c>
      <c r="E135" s="116" t="s">
        <v>1338</v>
      </c>
      <c r="F135" s="116" t="str">
        <f>UnitControlCenter!$B$31</f>
        <v>trillion BTU / year</v>
      </c>
      <c r="G135" s="116" t="s">
        <v>1686</v>
      </c>
      <c r="H135" s="116" t="s">
        <v>1683</v>
      </c>
      <c r="I135" s="116" t="s">
        <v>1687</v>
      </c>
    </row>
    <row r="136" spans="1:19" ht="80.099999999999994" customHeight="1">
      <c r="A136" s="26" t="s">
        <v>1664</v>
      </c>
      <c r="B136" s="26" t="s">
        <v>1688</v>
      </c>
      <c r="C136" s="65">
        <v>1</v>
      </c>
      <c r="D136" s="116" t="s">
        <v>1344</v>
      </c>
      <c r="E136" s="116" t="s">
        <v>1345</v>
      </c>
      <c r="F136" s="116" t="str">
        <f>UnitControlCenter!$B$8</f>
        <v>billion 2019 dollars / year</v>
      </c>
      <c r="G136" s="116" t="s">
        <v>1689</v>
      </c>
      <c r="H136" s="116" t="s">
        <v>1683</v>
      </c>
      <c r="I136" s="116" t="s">
        <v>1690</v>
      </c>
    </row>
    <row r="137" spans="1:19" ht="80.099999999999994" customHeight="1">
      <c r="A137" s="26" t="s">
        <v>1664</v>
      </c>
      <c r="B137" s="26" t="s">
        <v>1691</v>
      </c>
      <c r="C137" s="65">
        <v>1</v>
      </c>
      <c r="D137" s="116" t="s">
        <v>1344</v>
      </c>
      <c r="E137" s="116" t="s">
        <v>1338</v>
      </c>
      <c r="F137" s="116" t="str">
        <f>UnitControlCenter!$B$8</f>
        <v>billion 2019 dollars / year</v>
      </c>
      <c r="G137" s="116" t="s">
        <v>1692</v>
      </c>
      <c r="H137" s="116" t="s">
        <v>1683</v>
      </c>
      <c r="I137" s="116" t="s">
        <v>1693</v>
      </c>
    </row>
    <row r="138" spans="1:19" ht="96" customHeight="1">
      <c r="A138" s="26" t="s">
        <v>1664</v>
      </c>
      <c r="B138" s="26" t="s">
        <v>1694</v>
      </c>
      <c r="C138" s="65">
        <v>1</v>
      </c>
      <c r="D138" s="116" t="s">
        <v>1344</v>
      </c>
      <c r="E138" s="116" t="s">
        <v>1345</v>
      </c>
      <c r="F138" s="116" t="str">
        <f>UnitControlCenter!$B$25</f>
        <v>quads / year</v>
      </c>
      <c r="G138" s="116" t="s">
        <v>1695</v>
      </c>
      <c r="H138" s="116" t="s">
        <v>1696</v>
      </c>
      <c r="I138" s="116" t="s">
        <v>1697</v>
      </c>
    </row>
    <row r="139" spans="1:19" ht="113.1" customHeight="1" thickBot="1">
      <c r="A139" s="55" t="s">
        <v>1664</v>
      </c>
      <c r="B139" s="55" t="s">
        <v>1698</v>
      </c>
      <c r="C139" s="61">
        <v>1</v>
      </c>
      <c r="D139" s="62" t="s">
        <v>1344</v>
      </c>
      <c r="E139" s="62" t="s">
        <v>1338</v>
      </c>
      <c r="F139" s="62" t="str">
        <f>UnitControlCenter!$B$25</f>
        <v>quads / year</v>
      </c>
      <c r="G139" s="62" t="s">
        <v>1699</v>
      </c>
      <c r="H139" s="62" t="s">
        <v>1696</v>
      </c>
      <c r="I139" s="62" t="s">
        <v>1697</v>
      </c>
      <c r="J139" s="62"/>
      <c r="K139" s="62"/>
      <c r="L139" s="62"/>
      <c r="M139" s="62"/>
      <c r="N139" s="62"/>
      <c r="O139" s="62"/>
      <c r="P139" s="62"/>
      <c r="Q139" s="62"/>
      <c r="R139" s="62"/>
      <c r="S139" s="62"/>
    </row>
    <row r="140" spans="1:19" ht="63.95" customHeight="1">
      <c r="A140" s="26" t="s">
        <v>1700</v>
      </c>
      <c r="B140" s="26" t="s">
        <v>1029</v>
      </c>
      <c r="C140" s="65">
        <v>1</v>
      </c>
      <c r="D140" s="116" t="s">
        <v>1344</v>
      </c>
      <c r="E140" s="116" t="s">
        <v>1531</v>
      </c>
      <c r="F140" s="116" t="str">
        <f>UnitControlCenter!$B$17</f>
        <v>2019 dollars / megawatt-hour (MWh)</v>
      </c>
      <c r="G140" s="116" t="s">
        <v>1701</v>
      </c>
      <c r="H140" s="116" t="s">
        <v>1702</v>
      </c>
      <c r="I140" s="116" t="s">
        <v>1703</v>
      </c>
    </row>
    <row r="141" spans="1:19" ht="32.1" customHeight="1">
      <c r="A141" s="26" t="s">
        <v>1700</v>
      </c>
      <c r="B141" s="26" t="s">
        <v>580</v>
      </c>
      <c r="C141" s="65">
        <v>1</v>
      </c>
      <c r="D141" s="116" t="s">
        <v>1344</v>
      </c>
      <c r="E141" s="116" t="s">
        <v>1531</v>
      </c>
      <c r="F141" s="116" t="str">
        <f>UnitControlCenter!$B$32</f>
        <v>2019 dollars / short ton</v>
      </c>
      <c r="G141" s="116" t="s">
        <v>1704</v>
      </c>
      <c r="H141" s="116" t="s">
        <v>1705</v>
      </c>
      <c r="I141" s="116" t="s">
        <v>1706</v>
      </c>
    </row>
    <row r="142" spans="1:19" ht="15.95" customHeight="1">
      <c r="A142" s="26" t="s">
        <v>1700</v>
      </c>
      <c r="B142" s="26" t="s">
        <v>610</v>
      </c>
      <c r="C142" s="65">
        <v>1</v>
      </c>
      <c r="D142" s="116" t="s">
        <v>1344</v>
      </c>
      <c r="E142" s="116" t="s">
        <v>1531</v>
      </c>
      <c r="F142" s="116" t="str">
        <f>UnitControlCenter!$B$32</f>
        <v>2019 dollars / short ton</v>
      </c>
      <c r="G142" s="116" t="s">
        <v>1707</v>
      </c>
      <c r="H142" s="116" t="s">
        <v>1017</v>
      </c>
      <c r="I142" s="116" t="s">
        <v>1708</v>
      </c>
    </row>
    <row r="143" spans="1:19" ht="80.099999999999994" customHeight="1">
      <c r="A143" s="26" t="s">
        <v>1700</v>
      </c>
      <c r="B143" s="26" t="s">
        <v>742</v>
      </c>
      <c r="C143" s="65">
        <v>1</v>
      </c>
      <c r="D143" s="116" t="s">
        <v>1344</v>
      </c>
      <c r="E143" s="116" t="s">
        <v>1531</v>
      </c>
      <c r="F143" s="116" t="str">
        <f>UnitControlCenter!$B$33</f>
        <v>2019 dollars / thousand cubic feet</v>
      </c>
      <c r="G143" s="116" t="s">
        <v>1709</v>
      </c>
      <c r="H143" s="116" t="s">
        <v>1710</v>
      </c>
      <c r="I143" s="116" t="s">
        <v>1711</v>
      </c>
    </row>
    <row r="144" spans="1:19" ht="15.95" customHeight="1">
      <c r="A144" s="26" t="s">
        <v>1700</v>
      </c>
      <c r="B144" s="26" t="s">
        <v>924</v>
      </c>
      <c r="C144" s="65">
        <v>1</v>
      </c>
      <c r="D144" s="116" t="s">
        <v>1344</v>
      </c>
      <c r="E144" s="116" t="s">
        <v>1531</v>
      </c>
      <c r="F144" s="116" t="str">
        <f>UnitControlCenter!$B$34</f>
        <v>2019 dollars / gallon</v>
      </c>
      <c r="G144" s="116" t="s">
        <v>1712</v>
      </c>
      <c r="H144" s="116" t="s">
        <v>1010</v>
      </c>
      <c r="I144" s="65">
        <v>969696</v>
      </c>
    </row>
    <row r="145" spans="1:19" ht="80.099999999999994" customHeight="1">
      <c r="A145" s="26" t="s">
        <v>1700</v>
      </c>
      <c r="B145" s="26" t="s">
        <v>925</v>
      </c>
      <c r="C145" s="65">
        <v>1</v>
      </c>
      <c r="D145" s="116" t="s">
        <v>1344</v>
      </c>
      <c r="E145" s="116" t="s">
        <v>1531</v>
      </c>
      <c r="F145" s="116" t="str">
        <f>UnitControlCenter!$B$34</f>
        <v>2019 dollars / gallon</v>
      </c>
      <c r="G145" s="116" t="s">
        <v>1713</v>
      </c>
      <c r="H145" s="116" t="s">
        <v>1710</v>
      </c>
      <c r="I145" s="116" t="s">
        <v>1711</v>
      </c>
    </row>
    <row r="146" spans="1:19" ht="63.95" customHeight="1">
      <c r="A146" s="26" t="s">
        <v>1700</v>
      </c>
      <c r="B146" s="26" t="s">
        <v>602</v>
      </c>
      <c r="C146" s="65">
        <v>1</v>
      </c>
      <c r="D146" s="116" t="s">
        <v>1344</v>
      </c>
      <c r="E146" s="116" t="s">
        <v>1531</v>
      </c>
      <c r="F146" s="116" t="str">
        <f>UnitControlCenter!$B$32</f>
        <v>2019 dollars / short ton</v>
      </c>
      <c r="G146" s="116" t="s">
        <v>1714</v>
      </c>
      <c r="H146" s="116" t="s">
        <v>1715</v>
      </c>
      <c r="I146" s="116" t="s">
        <v>1716</v>
      </c>
    </row>
    <row r="147" spans="1:19" ht="63.95" customHeight="1">
      <c r="A147" s="26" t="s">
        <v>1700</v>
      </c>
      <c r="B147" s="26" t="s">
        <v>617</v>
      </c>
      <c r="C147" s="65">
        <v>1</v>
      </c>
      <c r="D147" s="116" t="s">
        <v>1344</v>
      </c>
      <c r="E147" s="116" t="s">
        <v>1531</v>
      </c>
      <c r="F147" s="116" t="str">
        <f>UnitControlCenter!$B$35</f>
        <v>2019 dollars / barrel</v>
      </c>
      <c r="G147" s="116" t="s">
        <v>1717</v>
      </c>
      <c r="H147" s="116" t="s">
        <v>1718</v>
      </c>
      <c r="I147" s="116" t="s">
        <v>1719</v>
      </c>
    </row>
    <row r="148" spans="1:19" ht="63.95" customHeight="1">
      <c r="A148" s="26" t="s">
        <v>1700</v>
      </c>
      <c r="B148" s="26" t="s">
        <v>1720</v>
      </c>
      <c r="C148" s="65">
        <v>1</v>
      </c>
      <c r="D148" s="116" t="s">
        <v>1344</v>
      </c>
      <c r="E148" s="116" t="s">
        <v>1531</v>
      </c>
      <c r="F148" s="116" t="str">
        <f>UnitControlCenter!$B$34</f>
        <v>2019 dollars / gallon</v>
      </c>
      <c r="G148" s="116" t="s">
        <v>1721</v>
      </c>
      <c r="H148" s="116" t="s">
        <v>1722</v>
      </c>
      <c r="I148" s="116" t="s">
        <v>1723</v>
      </c>
    </row>
    <row r="149" spans="1:19" ht="33" customHeight="1" thickBot="1">
      <c r="A149" s="55" t="s">
        <v>1700</v>
      </c>
      <c r="B149" s="55" t="s">
        <v>1056</v>
      </c>
      <c r="C149" s="61">
        <v>1</v>
      </c>
      <c r="D149" s="62" t="s">
        <v>1344</v>
      </c>
      <c r="E149" s="62" t="s">
        <v>1531</v>
      </c>
      <c r="F149" s="62" t="str">
        <f>UnitControlCenter!$B$36</f>
        <v>2019 dollars / kg</v>
      </c>
      <c r="G149" s="62" t="s">
        <v>1724</v>
      </c>
      <c r="H149" s="62" t="s">
        <v>1725</v>
      </c>
      <c r="I149" s="62" t="s">
        <v>1726</v>
      </c>
      <c r="J149" s="62"/>
      <c r="K149" s="62"/>
      <c r="L149" s="62"/>
      <c r="M149" s="62"/>
      <c r="N149" s="62"/>
      <c r="O149" s="62"/>
      <c r="P149" s="62"/>
      <c r="Q149" s="62"/>
      <c r="R149" s="62"/>
      <c r="S149" s="62"/>
    </row>
    <row r="150" spans="1:19" ht="15.95" customHeight="1">
      <c r="A150" s="26" t="s">
        <v>1727</v>
      </c>
      <c r="B150" s="26" t="s">
        <v>1728</v>
      </c>
      <c r="C150" s="65">
        <v>1</v>
      </c>
      <c r="D150" s="116" t="s">
        <v>1337</v>
      </c>
      <c r="E150" s="116" t="s">
        <v>1338</v>
      </c>
      <c r="F150" s="116" t="str">
        <f>UnitControlCenter!$B$37</f>
        <v>2019 dollars / kilowatt-hour (kWh)</v>
      </c>
      <c r="G150" s="116" t="s">
        <v>1729</v>
      </c>
    </row>
    <row r="151" spans="1:19" ht="32.1" customHeight="1">
      <c r="A151" s="26" t="s">
        <v>1727</v>
      </c>
      <c r="B151" s="26" t="s">
        <v>1730</v>
      </c>
      <c r="C151" s="65">
        <v>1</v>
      </c>
      <c r="D151" s="116" t="s">
        <v>1344</v>
      </c>
      <c r="E151" s="116" t="s">
        <v>1338</v>
      </c>
      <c r="F151" s="116" t="str">
        <f>UnitControlCenter!$B$38</f>
        <v>cost of eqpt. to capture 1 metric ton CO2e/yr (2019 dollars)</v>
      </c>
      <c r="G151" s="116" t="s">
        <v>1731</v>
      </c>
      <c r="H151" s="116" t="s">
        <v>1732</v>
      </c>
      <c r="I151" s="116" t="s">
        <v>1733</v>
      </c>
    </row>
    <row r="152" spans="1:19" ht="15.95" customHeight="1">
      <c r="A152" s="26" t="s">
        <v>1727</v>
      </c>
      <c r="B152" s="26" t="s">
        <v>1734</v>
      </c>
      <c r="C152" s="65">
        <v>1</v>
      </c>
      <c r="D152" s="116" t="s">
        <v>1337</v>
      </c>
      <c r="E152" s="116" t="s">
        <v>1338</v>
      </c>
      <c r="F152" s="116" t="str">
        <f>UnitControlCenter!$B$39</f>
        <v>million 2019 dollars / megawatt (MW)</v>
      </c>
      <c r="G152" s="116" t="s">
        <v>1735</v>
      </c>
    </row>
    <row r="153" spans="1:19" ht="15.95" customHeight="1">
      <c r="A153" s="26" t="s">
        <v>1727</v>
      </c>
      <c r="B153" s="26" t="s">
        <v>1736</v>
      </c>
      <c r="C153" s="65">
        <v>1</v>
      </c>
      <c r="D153" s="116" t="s">
        <v>1337</v>
      </c>
      <c r="E153" s="116" t="s">
        <v>1338</v>
      </c>
      <c r="F153" s="116" t="str">
        <f>UnitControlCenter!$B$39</f>
        <v>million 2019 dollars / megawatt (MW)</v>
      </c>
      <c r="G153" s="116" t="s">
        <v>1737</v>
      </c>
    </row>
    <row r="154" spans="1:19" ht="15.95" customHeight="1">
      <c r="A154" s="26" t="s">
        <v>1727</v>
      </c>
      <c r="B154" s="26" t="s">
        <v>1738</v>
      </c>
      <c r="C154" s="65">
        <v>1</v>
      </c>
      <c r="D154" s="116" t="s">
        <v>1337</v>
      </c>
      <c r="E154" s="116" t="s">
        <v>1338</v>
      </c>
      <c r="F154" s="116" t="str">
        <f>UnitControlCenter!$B$39</f>
        <v>million 2019 dollars / megawatt (MW)</v>
      </c>
      <c r="G154" s="116" t="s">
        <v>1739</v>
      </c>
    </row>
    <row r="155" spans="1:19" ht="33" customHeight="1" thickBot="1">
      <c r="A155" s="55" t="s">
        <v>1727</v>
      </c>
      <c r="B155" s="55" t="s">
        <v>1740</v>
      </c>
      <c r="C155" s="61">
        <v>1</v>
      </c>
      <c r="D155" s="62" t="s">
        <v>1337</v>
      </c>
      <c r="E155" s="62" t="s">
        <v>1338</v>
      </c>
      <c r="F155" s="62" t="str">
        <f>UnitControlCenter!$B$40</f>
        <v>cost of eqpt. to produce 1 kg H2/yr (2019 dollars)</v>
      </c>
      <c r="G155" s="62" t="s">
        <v>1741</v>
      </c>
      <c r="H155" s="62"/>
      <c r="I155" s="62"/>
      <c r="J155" s="62"/>
      <c r="K155" s="62"/>
      <c r="L155" s="62"/>
      <c r="M155" s="62"/>
      <c r="N155" s="62"/>
      <c r="O155" s="62"/>
      <c r="P155" s="62"/>
      <c r="Q155" s="62"/>
      <c r="R155" s="62"/>
      <c r="S155" s="62"/>
    </row>
  </sheetData>
  <conditionalFormatting sqref="C48:C52 C55:C155 C2:C31 C34:C44">
    <cfRule type="cellIs" dxfId="153" priority="11" operator="equal">
      <formula>0</formula>
    </cfRule>
    <cfRule type="cellIs" dxfId="152" priority="12" operator="equal">
      <formula>1</formula>
    </cfRule>
  </conditionalFormatting>
  <conditionalFormatting sqref="C53:C54">
    <cfRule type="cellIs" dxfId="151" priority="9" operator="equal">
      <formula>0</formula>
    </cfRule>
    <cfRule type="cellIs" dxfId="150" priority="10" operator="equal">
      <formula>1</formula>
    </cfRule>
  </conditionalFormatting>
  <conditionalFormatting sqref="C45">
    <cfRule type="cellIs" dxfId="149" priority="7" operator="equal">
      <formula>0</formula>
    </cfRule>
    <cfRule type="cellIs" dxfId="148" priority="8" operator="equal">
      <formula>1</formula>
    </cfRule>
  </conditionalFormatting>
  <conditionalFormatting sqref="C46:C47">
    <cfRule type="cellIs" dxfId="147" priority="5" operator="equal">
      <formula>0</formula>
    </cfRule>
    <cfRule type="cellIs" dxfId="146" priority="6" operator="equal">
      <formula>1</formula>
    </cfRule>
  </conditionalFormatting>
  <conditionalFormatting sqref="C32">
    <cfRule type="cellIs" dxfId="145" priority="3" operator="equal">
      <formula>0</formula>
    </cfRule>
    <cfRule type="cellIs" dxfId="144" priority="4" operator="equal">
      <formula>1</formula>
    </cfRule>
  </conditionalFormatting>
  <conditionalFormatting sqref="C33">
    <cfRule type="cellIs" dxfId="143" priority="1" operator="equal">
      <formula>0</formula>
    </cfRule>
    <cfRule type="cellIs" dxfId="142"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topLeftCell="I1" zoomScale="75" zoomScaleNormal="100" workbookViewId="0">
      <pane ySplit="1" topLeftCell="A200" activePane="bottomLeft" state="frozen"/>
      <selection pane="bottomLeft" activeCell="M204" sqref="M204"/>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2053</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2053</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2054</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2060</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ht="330">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104"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No</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2052</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756</v>
      </c>
      <c r="E359" s="192"/>
      <c r="F359" s="199" t="s">
        <v>758</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tr">
        <f t="shared" ref="A360:C361" si="75">A$359</f>
        <v>Industry</v>
      </c>
      <c r="B360" s="197" t="str">
        <f t="shared" si="75"/>
        <v>Material Efficiency, Longevity, &amp; Re-Use</v>
      </c>
      <c r="C360" s="197" t="str">
        <f t="shared" si="75"/>
        <v>Percent Reduction in Nonenergy Nonagriculture Industry Product Demand</v>
      </c>
      <c r="D360" s="199" t="s">
        <v>767</v>
      </c>
      <c r="E360" s="192"/>
      <c r="F360" s="199" t="s">
        <v>768</v>
      </c>
      <c r="G360" s="192"/>
      <c r="H360" s="43">
        <v>430</v>
      </c>
      <c r="I360" s="192" t="s">
        <v>311</v>
      </c>
      <c r="J360" s="197" t="str">
        <f t="shared" ref="J360:O361" si="76">J$359</f>
        <v>Material Efficiency, Longevity, &amp; Re-Use</v>
      </c>
      <c r="K360" s="197" t="str">
        <f t="shared" si="76"/>
        <v>indst reduce nonenergy product demand</v>
      </c>
      <c r="L360" s="198">
        <f t="shared" si="76"/>
        <v>0</v>
      </c>
      <c r="M360" s="198">
        <f t="shared" si="76"/>
        <v>1</v>
      </c>
      <c r="N360" s="198">
        <f t="shared" si="76"/>
        <v>0.01</v>
      </c>
      <c r="O360" s="198" t="str">
        <f t="shared" si="76"/>
        <v>% demand reduction</v>
      </c>
      <c r="P360" s="194" t="s">
        <v>896</v>
      </c>
      <c r="Q360" s="192"/>
      <c r="R360" s="197" t="str">
        <f>R$359</f>
        <v>material-efficiency-longevity-reuse.html</v>
      </c>
      <c r="S360" s="213" t="s">
        <v>897</v>
      </c>
      <c r="T360" s="207"/>
    </row>
    <row r="361" spans="1:25" s="197" customFormat="1">
      <c r="A361" s="197" t="str">
        <f t="shared" si="75"/>
        <v>Industry</v>
      </c>
      <c r="B361" s="197" t="str">
        <f t="shared" si="75"/>
        <v>Material Efficiency, Longevity, &amp; Re-Use</v>
      </c>
      <c r="C361" s="197" t="str">
        <f t="shared" si="75"/>
        <v>Percent Reduction in Nonenergy Nonagriculture Industry Product Demand</v>
      </c>
      <c r="D361" s="199" t="s">
        <v>773</v>
      </c>
      <c r="E361" s="192"/>
      <c r="F361" s="199" t="s">
        <v>774</v>
      </c>
      <c r="G361" s="192"/>
      <c r="H361" s="43">
        <v>432</v>
      </c>
      <c r="I361" s="192" t="s">
        <v>311</v>
      </c>
      <c r="J361" s="197" t="str">
        <f t="shared" si="76"/>
        <v>Material Efficiency, Longevity, &amp; Re-Use</v>
      </c>
      <c r="K361" s="197" t="str">
        <f t="shared" si="76"/>
        <v>indst reduce nonenergy product demand</v>
      </c>
      <c r="L361" s="198">
        <f t="shared" si="76"/>
        <v>0</v>
      </c>
      <c r="M361" s="198">
        <f t="shared" si="76"/>
        <v>1</v>
      </c>
      <c r="N361" s="198">
        <f t="shared" si="76"/>
        <v>0.01</v>
      </c>
      <c r="O361" s="198" t="str">
        <f t="shared" si="76"/>
        <v>% demand reduction</v>
      </c>
      <c r="P361" s="194" t="s">
        <v>898</v>
      </c>
      <c r="Q361" s="192"/>
      <c r="R361" s="199" t="s">
        <v>899</v>
      </c>
      <c r="S361" s="213" t="s">
        <v>900</v>
      </c>
      <c r="T361" s="207"/>
    </row>
    <row r="362" spans="1:25">
      <c r="A362" s="197" t="e">
        <f>#REF!</f>
        <v>#REF!</v>
      </c>
      <c r="B362" s="197" t="e">
        <f>#REF!</f>
        <v>#REF!</v>
      </c>
      <c r="C362" s="197" t="e">
        <f>#REF!</f>
        <v>#REF!</v>
      </c>
      <c r="D362" s="192" t="s">
        <v>771</v>
      </c>
      <c r="E362" s="192"/>
      <c r="F362" s="192" t="s">
        <v>772</v>
      </c>
      <c r="G362" s="192"/>
      <c r="H362" s="43">
        <v>513</v>
      </c>
      <c r="I362" s="192" t="s">
        <v>311</v>
      </c>
      <c r="J362" s="197" t="e">
        <f>#REF!</f>
        <v>#REF!</v>
      </c>
      <c r="K362" s="197" t="e">
        <f>#REF!</f>
        <v>#REF!</v>
      </c>
      <c r="L362" s="198" t="e">
        <f>#REF!</f>
        <v>#REF!</v>
      </c>
      <c r="M362" s="198" t="e">
        <f>#REF!</f>
        <v>#REF!</v>
      </c>
      <c r="N362" s="198" t="e">
        <f>#REF!</f>
        <v>#REF!</v>
      </c>
      <c r="O362" s="197" t="e">
        <f>#REF!</f>
        <v>#REF!</v>
      </c>
      <c r="P362" s="194" t="s">
        <v>908</v>
      </c>
      <c r="Q362" s="197" t="e">
        <f>#REF!</f>
        <v>#REF!</v>
      </c>
      <c r="R362" s="197" t="e">
        <f>#REF!</f>
        <v>#REF!</v>
      </c>
      <c r="S362" s="232" t="e">
        <f>#REF!</f>
        <v>#REF!</v>
      </c>
      <c r="T362" s="192"/>
    </row>
    <row r="363" spans="1:25">
      <c r="A363" s="197" t="e">
        <f>#REF!</f>
        <v>#REF!</v>
      </c>
      <c r="B363" s="197" t="e">
        <f>#REF!</f>
        <v>#REF!</v>
      </c>
      <c r="C363" s="197" t="e">
        <f>#REF!</f>
        <v>#REF!</v>
      </c>
      <c r="D363" s="192" t="s">
        <v>773</v>
      </c>
      <c r="E363" s="192"/>
      <c r="F363" s="199" t="s">
        <v>774</v>
      </c>
      <c r="G363" s="192"/>
      <c r="H363" s="43">
        <v>514</v>
      </c>
      <c r="I363" s="192" t="s">
        <v>311</v>
      </c>
      <c r="J363" s="197" t="e">
        <f>#REF!</f>
        <v>#REF!</v>
      </c>
      <c r="K363" s="197" t="e">
        <f>#REF!</f>
        <v>#REF!</v>
      </c>
      <c r="L363" s="198" t="e">
        <f>#REF!</f>
        <v>#REF!</v>
      </c>
      <c r="M363" s="198" t="e">
        <f>#REF!</f>
        <v>#REF!</v>
      </c>
      <c r="N363" s="198" t="e">
        <f>#REF!</f>
        <v>#REF!</v>
      </c>
      <c r="O363" s="197" t="e">
        <f>#REF!</f>
        <v>#REF!</v>
      </c>
      <c r="P363" s="194" t="s">
        <v>909</v>
      </c>
      <c r="Q363" s="197" t="e">
        <f>#REF!</f>
        <v>#REF!</v>
      </c>
      <c r="R363" s="197" t="e">
        <f>#REF!</f>
        <v>#REF!</v>
      </c>
      <c r="S363" s="232" t="e">
        <f>#REF!</f>
        <v>#REF!</v>
      </c>
      <c r="T363" s="192"/>
    </row>
    <row r="364" spans="1:25">
      <c r="A364" s="197" t="e">
        <f>#REF!</f>
        <v>#REF!</v>
      </c>
      <c r="B364" s="197" t="e">
        <f>#REF!</f>
        <v>#REF!</v>
      </c>
      <c r="C364" s="197" t="e">
        <f>#REF!</f>
        <v>#REF!</v>
      </c>
      <c r="D364" s="192" t="s">
        <v>771</v>
      </c>
      <c r="E364" s="192"/>
      <c r="F364" s="192" t="s">
        <v>772</v>
      </c>
      <c r="G364" s="192"/>
      <c r="H364" s="43">
        <v>515</v>
      </c>
      <c r="I364" s="192" t="s">
        <v>311</v>
      </c>
      <c r="J364" s="197" t="e">
        <f>#REF!</f>
        <v>#REF!</v>
      </c>
      <c r="K364" s="197" t="e">
        <f>#REF!</f>
        <v>#REF!</v>
      </c>
      <c r="L364" s="198" t="e">
        <f>#REF!</f>
        <v>#REF!</v>
      </c>
      <c r="M364" s="198" t="e">
        <f>#REF!</f>
        <v>#REF!</v>
      </c>
      <c r="N364" s="198" t="e">
        <f>#REF!</f>
        <v>#REF!</v>
      </c>
      <c r="O364" s="197" t="e">
        <f>#REF!</f>
        <v>#REF!</v>
      </c>
      <c r="P364" s="194" t="s">
        <v>916</v>
      </c>
      <c r="Q364" s="197" t="e">
        <f>#REF!</f>
        <v>#REF!</v>
      </c>
      <c r="R364" s="197" t="e">
        <f>#REF!</f>
        <v>#REF!</v>
      </c>
      <c r="S364" s="232" t="e">
        <f>#REF!</f>
        <v>#REF!</v>
      </c>
      <c r="T364" s="192"/>
    </row>
    <row r="365" spans="1:25">
      <c r="A365" s="197" t="e">
        <f>#REF!</f>
        <v>#REF!</v>
      </c>
      <c r="B365" s="197" t="e">
        <f>#REF!</f>
        <v>#REF!</v>
      </c>
      <c r="C365" s="197" t="e">
        <f>#REF!</f>
        <v>#REF!</v>
      </c>
      <c r="D365" s="192" t="s">
        <v>773</v>
      </c>
      <c r="E365" s="192"/>
      <c r="F365" s="199" t="s">
        <v>774</v>
      </c>
      <c r="G365" s="192"/>
      <c r="H365" s="43">
        <v>516</v>
      </c>
      <c r="I365" s="192" t="s">
        <v>311</v>
      </c>
      <c r="J365" s="197" t="e">
        <f>#REF!</f>
        <v>#REF!</v>
      </c>
      <c r="K365" s="197" t="e">
        <f>#REF!</f>
        <v>#REF!</v>
      </c>
      <c r="L365" s="198" t="e">
        <f>#REF!</f>
        <v>#REF!</v>
      </c>
      <c r="M365" s="198" t="e">
        <f>#REF!</f>
        <v>#REF!</v>
      </c>
      <c r="N365" s="198" t="e">
        <f>#REF!</f>
        <v>#REF!</v>
      </c>
      <c r="O365" s="197" t="e">
        <f>#REF!</f>
        <v>#REF!</v>
      </c>
      <c r="P365" s="194" t="s">
        <v>917</v>
      </c>
      <c r="Q365" s="197" t="e">
        <f>#REF!</f>
        <v>#REF!</v>
      </c>
      <c r="R365" s="197" t="e">
        <f>#REF!</f>
        <v>#REF!</v>
      </c>
      <c r="S365" s="232" t="e">
        <f>#REF!</f>
        <v>#REF!</v>
      </c>
      <c r="T365" s="192"/>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366" s="192"/>
      <c r="R366" s="199" t="s">
        <v>922</v>
      </c>
      <c r="S366" s="213" t="s">
        <v>446</v>
      </c>
      <c r="T366" s="192"/>
      <c r="U366" s="189" t="s">
        <v>149</v>
      </c>
      <c r="Y366" s="189" t="s">
        <v>923</v>
      </c>
    </row>
    <row r="367" spans="1:25">
      <c r="A367" s="197" t="str">
        <f t="shared" ref="A367:C374" si="77">A$366</f>
        <v>Industry</v>
      </c>
      <c r="B367" s="197" t="str">
        <f t="shared" si="77"/>
        <v>Reduce Fossil Fuel Exports</v>
      </c>
      <c r="C367" s="197" t="str">
        <f t="shared" si="77"/>
        <v>Percent Reduction in Fossil Fuel Exports</v>
      </c>
      <c r="D367" s="199" t="s">
        <v>256</v>
      </c>
      <c r="E367" s="192"/>
      <c r="F367" s="199" t="s">
        <v>742</v>
      </c>
      <c r="G367" s="192"/>
      <c r="H367" s="43">
        <v>452</v>
      </c>
      <c r="I367" s="192" t="s">
        <v>311</v>
      </c>
      <c r="J367" s="197" t="str">
        <f t="shared" ref="J367:O370" si="78">J$366</f>
        <v>Percent Reduction in Fossil Fuel Exports</v>
      </c>
      <c r="K367" s="197" t="str">
        <f t="shared" si="78"/>
        <v>indst reduce fossil fuel exports</v>
      </c>
      <c r="L367" s="198">
        <f t="shared" si="78"/>
        <v>0</v>
      </c>
      <c r="M367" s="198">
        <f t="shared" si="78"/>
        <v>1</v>
      </c>
      <c r="N367" s="198">
        <f t="shared" si="78"/>
        <v>0.01</v>
      </c>
      <c r="O367" s="197" t="str">
        <f t="shared" si="78"/>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367" s="192"/>
      <c r="R367" s="197" t="str">
        <f t="shared" ref="R367:S370" si="79">R$366</f>
        <v>reduce-fuel-exports.html</v>
      </c>
      <c r="S367" s="232" t="str">
        <f t="shared" si="79"/>
        <v>Calculated from model data; see the relevant variable(s) in the InputData folder for source information.</v>
      </c>
      <c r="T367" s="192"/>
      <c r="U367" s="189" t="s">
        <v>149</v>
      </c>
    </row>
    <row r="368" spans="1:25">
      <c r="A368" s="197" t="str">
        <f t="shared" si="77"/>
        <v>Industry</v>
      </c>
      <c r="B368" s="197" t="str">
        <f t="shared" si="77"/>
        <v>Reduce Fossil Fuel Exports</v>
      </c>
      <c r="C368" s="197" t="str">
        <f t="shared" si="77"/>
        <v>Percent Reduction in Fossil Fuel Exports</v>
      </c>
      <c r="D368" s="199" t="s">
        <v>258</v>
      </c>
      <c r="E368" s="192"/>
      <c r="F368" s="199" t="s">
        <v>924</v>
      </c>
      <c r="G368" s="192"/>
      <c r="H368" s="43">
        <v>453</v>
      </c>
      <c r="I368" s="192" t="s">
        <v>311</v>
      </c>
      <c r="J368" s="197" t="str">
        <f t="shared" si="78"/>
        <v>Percent Reduction in Fossil Fuel Exports</v>
      </c>
      <c r="K368" s="197" t="str">
        <f t="shared" si="78"/>
        <v>indst reduce fossil fuel exports</v>
      </c>
      <c r="L368" s="198">
        <f t="shared" si="78"/>
        <v>0</v>
      </c>
      <c r="M368" s="198">
        <f t="shared" si="78"/>
        <v>1</v>
      </c>
      <c r="N368" s="198">
        <f t="shared" si="78"/>
        <v>0.01</v>
      </c>
      <c r="O368" s="197" t="str">
        <f t="shared" si="78"/>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9"/>
        <v>reduce-fuel-exports.html</v>
      </c>
      <c r="S368" s="232" t="str">
        <f t="shared" si="79"/>
        <v>Calculated from model data; see the relevant variable(s) in the InputData folder for source information.</v>
      </c>
      <c r="T368" s="192"/>
      <c r="U368" s="189" t="s">
        <v>149</v>
      </c>
    </row>
    <row r="369" spans="1:21">
      <c r="A369" s="197" t="str">
        <f t="shared" si="77"/>
        <v>Industry</v>
      </c>
      <c r="B369" s="197" t="str">
        <f t="shared" si="77"/>
        <v>Reduce Fossil Fuel Exports</v>
      </c>
      <c r="C369" s="197" t="str">
        <f t="shared" si="77"/>
        <v>Percent Reduction in Fossil Fuel Exports</v>
      </c>
      <c r="D369" s="199" t="s">
        <v>257</v>
      </c>
      <c r="E369" s="192"/>
      <c r="F369" s="199" t="s">
        <v>925</v>
      </c>
      <c r="G369" s="192"/>
      <c r="H369" s="43">
        <v>454</v>
      </c>
      <c r="I369" s="192" t="s">
        <v>311</v>
      </c>
      <c r="J369" s="197" t="str">
        <f t="shared" si="78"/>
        <v>Percent Reduction in Fossil Fuel Exports</v>
      </c>
      <c r="K369" s="197" t="str">
        <f t="shared" si="78"/>
        <v>indst reduce fossil fuel exports</v>
      </c>
      <c r="L369" s="198">
        <f t="shared" si="78"/>
        <v>0</v>
      </c>
      <c r="M369" s="198">
        <f t="shared" si="78"/>
        <v>1</v>
      </c>
      <c r="N369" s="198">
        <f t="shared" si="78"/>
        <v>0.01</v>
      </c>
      <c r="O369" s="197" t="str">
        <f t="shared" si="78"/>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9"/>
        <v>reduce-fuel-exports.html</v>
      </c>
      <c r="S369" s="232" t="str">
        <f t="shared" si="79"/>
        <v>Calculated from model data; see the relevant variable(s) in the InputData folder for source information.</v>
      </c>
      <c r="T369" s="192"/>
      <c r="U369" s="189" t="s">
        <v>149</v>
      </c>
    </row>
    <row r="370" spans="1:21">
      <c r="A370" s="197" t="str">
        <f t="shared" si="77"/>
        <v>Industry</v>
      </c>
      <c r="B370" s="197" t="str">
        <f t="shared" si="77"/>
        <v>Reduce Fossil Fuel Exports</v>
      </c>
      <c r="C370" s="197" t="str">
        <f t="shared" si="77"/>
        <v>Percent Reduction in Fossil Fuel Exports</v>
      </c>
      <c r="D370" s="199" t="s">
        <v>254</v>
      </c>
      <c r="E370" s="192"/>
      <c r="F370" s="199" t="s">
        <v>926</v>
      </c>
      <c r="G370" s="192"/>
      <c r="H370" s="43">
        <v>455</v>
      </c>
      <c r="I370" s="192" t="s">
        <v>311</v>
      </c>
      <c r="J370" s="197" t="str">
        <f t="shared" si="78"/>
        <v>Percent Reduction in Fossil Fuel Exports</v>
      </c>
      <c r="K370" s="197" t="str">
        <f t="shared" si="78"/>
        <v>indst reduce fossil fuel exports</v>
      </c>
      <c r="L370" s="198">
        <f t="shared" si="78"/>
        <v>0</v>
      </c>
      <c r="M370" s="198">
        <f t="shared" si="78"/>
        <v>1</v>
      </c>
      <c r="N370" s="198">
        <f t="shared" si="78"/>
        <v>0.01</v>
      </c>
      <c r="O370" s="197" t="str">
        <f t="shared" si="78"/>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370" s="192"/>
      <c r="R370" s="197" t="str">
        <f t="shared" si="79"/>
        <v>reduce-fuel-exports.html</v>
      </c>
      <c r="S370" s="232" t="str">
        <f t="shared" si="79"/>
        <v>Calculated from model data; see the relevant variable(s) in the InputData folder for source information.</v>
      </c>
      <c r="T370" s="192"/>
      <c r="U370" s="189" t="s">
        <v>149</v>
      </c>
    </row>
    <row r="371" spans="1:21">
      <c r="A371" s="197" t="str">
        <f t="shared" si="77"/>
        <v>Industry</v>
      </c>
      <c r="B371" s="197" t="str">
        <f t="shared" si="77"/>
        <v>Reduce Fossil Fuel Exports</v>
      </c>
      <c r="C371" s="197" t="str">
        <f t="shared" si="77"/>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7"/>
        <v>Industry</v>
      </c>
      <c r="B372" s="197" t="str">
        <f t="shared" si="77"/>
        <v>Reduce Fossil Fuel Exports</v>
      </c>
      <c r="C372" s="197" t="str">
        <f t="shared" si="77"/>
        <v>Percent Reduction in Fossil Fuel Exports</v>
      </c>
      <c r="D372" s="199" t="s">
        <v>251</v>
      </c>
      <c r="E372" s="192"/>
      <c r="F372" s="199" t="s">
        <v>615</v>
      </c>
      <c r="G372" s="192"/>
      <c r="H372" s="43">
        <v>457</v>
      </c>
      <c r="I372" s="192" t="s">
        <v>311</v>
      </c>
      <c r="J372" s="197" t="str">
        <f t="shared" ref="J372:O374" si="80">J$366</f>
        <v>Percent Reduction in Fossil Fuel Exports</v>
      </c>
      <c r="K372" s="197" t="str">
        <f t="shared" si="80"/>
        <v>indst reduce fossil fuel exports</v>
      </c>
      <c r="L372" s="198">
        <f t="shared" si="80"/>
        <v>0</v>
      </c>
      <c r="M372" s="198">
        <f t="shared" si="80"/>
        <v>1</v>
      </c>
      <c r="N372" s="198">
        <f t="shared" si="80"/>
        <v>0.01</v>
      </c>
      <c r="O372" s="197" t="str">
        <f t="shared" si="80"/>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7"/>
        <v>Industry</v>
      </c>
      <c r="B373" s="197" t="str">
        <f t="shared" si="77"/>
        <v>Reduce Fossil Fuel Exports</v>
      </c>
      <c r="C373" s="197" t="str">
        <f t="shared" si="77"/>
        <v>Percent Reduction in Fossil Fuel Exports</v>
      </c>
      <c r="D373" s="199" t="s">
        <v>928</v>
      </c>
      <c r="E373" s="192"/>
      <c r="F373" s="199" t="s">
        <v>929</v>
      </c>
      <c r="G373" s="192"/>
      <c r="H373" s="43">
        <v>458</v>
      </c>
      <c r="I373" s="192" t="s">
        <v>311</v>
      </c>
      <c r="J373" s="197" t="str">
        <f t="shared" si="80"/>
        <v>Percent Reduction in Fossil Fuel Exports</v>
      </c>
      <c r="K373" s="197" t="str">
        <f t="shared" si="80"/>
        <v>indst reduce fossil fuel exports</v>
      </c>
      <c r="L373" s="198">
        <f t="shared" si="80"/>
        <v>0</v>
      </c>
      <c r="M373" s="198">
        <f t="shared" si="80"/>
        <v>1</v>
      </c>
      <c r="N373" s="198">
        <f t="shared" si="80"/>
        <v>0.01</v>
      </c>
      <c r="O373" s="197" t="str">
        <f t="shared" si="80"/>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7"/>
        <v>Industry</v>
      </c>
      <c r="B374" s="197" t="str">
        <f t="shared" si="77"/>
        <v>Reduce Fossil Fuel Exports</v>
      </c>
      <c r="C374" s="197" t="str">
        <f t="shared" si="77"/>
        <v>Percent Reduction in Fossil Fuel Exports</v>
      </c>
      <c r="D374" s="199" t="s">
        <v>255</v>
      </c>
      <c r="E374" s="192"/>
      <c r="F374" s="199" t="s">
        <v>930</v>
      </c>
      <c r="G374" s="192"/>
      <c r="H374" s="43">
        <v>459</v>
      </c>
      <c r="I374" s="192" t="s">
        <v>311</v>
      </c>
      <c r="J374" s="197" t="str">
        <f t="shared" si="80"/>
        <v>Percent Reduction in Fossil Fuel Exports</v>
      </c>
      <c r="K374" s="197" t="str">
        <f t="shared" si="80"/>
        <v>indst reduce fossil fuel exports</v>
      </c>
      <c r="L374" s="198">
        <f t="shared" si="80"/>
        <v>0</v>
      </c>
      <c r="M374" s="198">
        <f t="shared" si="80"/>
        <v>1</v>
      </c>
      <c r="N374" s="198">
        <f t="shared" si="80"/>
        <v>0.01</v>
      </c>
      <c r="O374" s="197" t="str">
        <f t="shared" si="80"/>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81">A$387</f>
        <v>Cross-Sector</v>
      </c>
      <c r="B388" s="197" t="str">
        <f t="shared" si="81"/>
        <v>Carbon Tax</v>
      </c>
      <c r="C388" s="197" t="str">
        <f t="shared" si="81"/>
        <v>Additional Carbon Tax Rate</v>
      </c>
      <c r="D388" s="192" t="s">
        <v>1016</v>
      </c>
      <c r="E388" s="192"/>
      <c r="F388" s="192" t="s">
        <v>1017</v>
      </c>
      <c r="G388" s="192"/>
      <c r="H388" s="43">
        <v>172</v>
      </c>
      <c r="I388" s="192" t="s">
        <v>311</v>
      </c>
      <c r="J388" s="197" t="str">
        <f t="shared" ref="J388:O392" si="82">J$387</f>
        <v>Carbon Tax</v>
      </c>
      <c r="K388" s="197" t="str">
        <f t="shared" si="82"/>
        <v>cross carbon tax</v>
      </c>
      <c r="L388" s="197">
        <f t="shared" si="82"/>
        <v>0</v>
      </c>
      <c r="M388" s="197">
        <f t="shared" si="82"/>
        <v>300</v>
      </c>
      <c r="N388" s="197">
        <f t="shared" si="82"/>
        <v>5</v>
      </c>
      <c r="O388" s="207" t="str">
        <f t="shared" si="82"/>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3">Q$387</f>
        <v>fuels.html#carbon-tax</v>
      </c>
      <c r="R388" s="207" t="str">
        <f t="shared" si="83"/>
        <v>carbon-tax.html</v>
      </c>
      <c r="S388" s="220"/>
      <c r="T388" s="207"/>
    </row>
    <row r="389" spans="1:21" s="197" customFormat="1">
      <c r="A389" s="197" t="str">
        <f t="shared" si="81"/>
        <v>Cross-Sector</v>
      </c>
      <c r="B389" s="197" t="str">
        <f t="shared" si="81"/>
        <v>Carbon Tax</v>
      </c>
      <c r="C389" s="197" t="str">
        <f t="shared" si="81"/>
        <v>Additional Carbon Tax Rate</v>
      </c>
      <c r="D389" s="192" t="s">
        <v>1018</v>
      </c>
      <c r="E389" s="192"/>
      <c r="F389" s="192" t="s">
        <v>1019</v>
      </c>
      <c r="G389" s="192"/>
      <c r="H389" s="43">
        <v>173</v>
      </c>
      <c r="I389" s="192" t="s">
        <v>311</v>
      </c>
      <c r="J389" s="197" t="str">
        <f t="shared" si="82"/>
        <v>Carbon Tax</v>
      </c>
      <c r="K389" s="197" t="str">
        <f t="shared" si="82"/>
        <v>cross carbon tax</v>
      </c>
      <c r="L389" s="197">
        <f t="shared" si="82"/>
        <v>0</v>
      </c>
      <c r="M389" s="197">
        <f t="shared" si="82"/>
        <v>300</v>
      </c>
      <c r="N389" s="197">
        <f t="shared" si="82"/>
        <v>5</v>
      </c>
      <c r="O389" s="207" t="str">
        <f t="shared" si="82"/>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3"/>
        <v>fuels.html#carbon-tax</v>
      </c>
      <c r="R389" s="207" t="str">
        <f t="shared" si="83"/>
        <v>carbon-tax.html</v>
      </c>
      <c r="S389" s="220"/>
      <c r="T389" s="207"/>
    </row>
    <row r="390" spans="1:21" s="197" customFormat="1">
      <c r="A390" s="197" t="str">
        <f t="shared" si="81"/>
        <v>Cross-Sector</v>
      </c>
      <c r="B390" s="197" t="str">
        <f t="shared" si="81"/>
        <v>Carbon Tax</v>
      </c>
      <c r="C390" s="197" t="str">
        <f t="shared" si="81"/>
        <v>Additional Carbon Tax Rate</v>
      </c>
      <c r="D390" s="192" t="s">
        <v>1020</v>
      </c>
      <c r="E390" s="192"/>
      <c r="F390" s="192" t="s">
        <v>1021</v>
      </c>
      <c r="G390" s="192"/>
      <c r="H390" s="43">
        <v>174</v>
      </c>
      <c r="I390" s="192" t="s">
        <v>311</v>
      </c>
      <c r="J390" s="197" t="str">
        <f t="shared" si="82"/>
        <v>Carbon Tax</v>
      </c>
      <c r="K390" s="197" t="str">
        <f t="shared" si="82"/>
        <v>cross carbon tax</v>
      </c>
      <c r="L390" s="197">
        <f t="shared" si="82"/>
        <v>0</v>
      </c>
      <c r="M390" s="197">
        <f t="shared" si="82"/>
        <v>300</v>
      </c>
      <c r="N390" s="197">
        <f t="shared" si="82"/>
        <v>5</v>
      </c>
      <c r="O390" s="207" t="str">
        <f t="shared" si="82"/>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3"/>
        <v>fuels.html#carbon-tax</v>
      </c>
      <c r="R390" s="207" t="str">
        <f t="shared" si="83"/>
        <v>carbon-tax.html</v>
      </c>
      <c r="S390" s="220"/>
      <c r="T390" s="207"/>
    </row>
    <row r="391" spans="1:21" s="197" customFormat="1">
      <c r="A391" s="197" t="str">
        <f t="shared" si="81"/>
        <v>Cross-Sector</v>
      </c>
      <c r="B391" s="197" t="str">
        <f t="shared" si="81"/>
        <v>Carbon Tax</v>
      </c>
      <c r="C391" s="197" t="str">
        <f t="shared" si="81"/>
        <v>Additional Carbon Tax Rate</v>
      </c>
      <c r="D391" s="192" t="s">
        <v>1022</v>
      </c>
      <c r="E391" s="192"/>
      <c r="F391" s="192" t="s">
        <v>1023</v>
      </c>
      <c r="G391" s="192"/>
      <c r="H391" s="43">
        <v>175</v>
      </c>
      <c r="I391" s="192" t="s">
        <v>311</v>
      </c>
      <c r="J391" s="197" t="str">
        <f t="shared" si="82"/>
        <v>Carbon Tax</v>
      </c>
      <c r="K391" s="197" t="str">
        <f t="shared" si="82"/>
        <v>cross carbon tax</v>
      </c>
      <c r="L391" s="197">
        <f t="shared" si="82"/>
        <v>0</v>
      </c>
      <c r="M391" s="197">
        <f t="shared" si="82"/>
        <v>300</v>
      </c>
      <c r="N391" s="197">
        <f t="shared" si="82"/>
        <v>5</v>
      </c>
      <c r="O391" s="207" t="str">
        <f t="shared" si="82"/>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3"/>
        <v>fuels.html#carbon-tax</v>
      </c>
      <c r="R391" s="207" t="str">
        <f t="shared" si="83"/>
        <v>carbon-tax.html</v>
      </c>
      <c r="S391" s="220"/>
      <c r="T391" s="207"/>
    </row>
    <row r="392" spans="1:21" s="197" customFormat="1">
      <c r="A392" s="197" t="str">
        <f t="shared" si="81"/>
        <v>Cross-Sector</v>
      </c>
      <c r="B392" s="197" t="str">
        <f t="shared" si="81"/>
        <v>Carbon Tax</v>
      </c>
      <c r="C392" s="197" t="str">
        <f t="shared" si="81"/>
        <v>Additional Carbon Tax Rate</v>
      </c>
      <c r="D392" s="192" t="s">
        <v>1024</v>
      </c>
      <c r="E392" s="192"/>
      <c r="F392" s="192" t="s">
        <v>1025</v>
      </c>
      <c r="G392" s="192"/>
      <c r="H392" s="43">
        <v>544</v>
      </c>
      <c r="I392" s="192" t="s">
        <v>311</v>
      </c>
      <c r="J392" s="197" t="str">
        <f t="shared" si="82"/>
        <v>Carbon Tax</v>
      </c>
      <c r="K392" s="197" t="str">
        <f t="shared" si="82"/>
        <v>cross carbon tax</v>
      </c>
      <c r="L392" s="197">
        <f t="shared" si="82"/>
        <v>0</v>
      </c>
      <c r="M392" s="197">
        <f t="shared" si="82"/>
        <v>300</v>
      </c>
      <c r="N392" s="197">
        <f t="shared" si="82"/>
        <v>5</v>
      </c>
      <c r="O392" s="207" t="str">
        <f t="shared" si="82"/>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3"/>
        <v>fuels.html#carbon-tax</v>
      </c>
      <c r="R392" s="207" t="str">
        <f t="shared" si="83"/>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4">A$393</f>
        <v>Cross-Sector</v>
      </c>
      <c r="B394" s="197" t="str">
        <f t="shared" si="84"/>
        <v>End Existing Subsidies</v>
      </c>
      <c r="C394" s="197" t="str">
        <f t="shared" si="84"/>
        <v>Percent Reduction in BAU Subsidies</v>
      </c>
      <c r="D394" s="199" t="s">
        <v>252</v>
      </c>
      <c r="E394" s="192"/>
      <c r="F394" s="199" t="s">
        <v>580</v>
      </c>
      <c r="G394" s="192"/>
      <c r="H394" s="43">
        <v>69</v>
      </c>
      <c r="I394" s="199" t="s">
        <v>311</v>
      </c>
      <c r="J394" s="197" t="str">
        <f t="shared" ref="J394:K413" si="85">J$393</f>
        <v>End Existing Subsidies</v>
      </c>
      <c r="K394" s="197" t="str">
        <f t="shared" si="85"/>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4"/>
        <v>Cross-Sector</v>
      </c>
      <c r="B395" s="197" t="str">
        <f t="shared" si="84"/>
        <v>End Existing Subsidies</v>
      </c>
      <c r="C395" s="197" t="str">
        <f t="shared" si="84"/>
        <v>Percent Reduction in BAU Subsidies</v>
      </c>
      <c r="D395" s="199" t="s">
        <v>256</v>
      </c>
      <c r="E395" s="192"/>
      <c r="F395" s="199" t="s">
        <v>742</v>
      </c>
      <c r="G395" s="192"/>
      <c r="H395" s="43">
        <v>70</v>
      </c>
      <c r="I395" s="199" t="s">
        <v>311</v>
      </c>
      <c r="J395" s="197" t="str">
        <f t="shared" si="85"/>
        <v>End Existing Subsidies</v>
      </c>
      <c r="K395" s="197" t="str">
        <f t="shared" si="85"/>
        <v>cross reduce BAU subsidies</v>
      </c>
      <c r="L395" s="205">
        <f t="shared" ref="L395:O396" si="86">L$394</f>
        <v>0</v>
      </c>
      <c r="M395" s="205">
        <f t="shared" si="86"/>
        <v>1</v>
      </c>
      <c r="N395" s="205">
        <f t="shared" si="86"/>
        <v>0.01</v>
      </c>
      <c r="O395" s="207" t="str">
        <f t="shared" si="86"/>
        <v>% reduction in BAU subsidies</v>
      </c>
      <c r="P395" s="194" t="s">
        <v>1035</v>
      </c>
      <c r="Q395" s="199" t="s">
        <v>1033</v>
      </c>
      <c r="R395" s="199" t="s">
        <v>1034</v>
      </c>
      <c r="S395" s="213" t="s">
        <v>446</v>
      </c>
      <c r="T395" s="207"/>
    </row>
    <row r="396" spans="1:21" s="197" customFormat="1">
      <c r="A396" s="197" t="str">
        <f t="shared" si="84"/>
        <v>Cross-Sector</v>
      </c>
      <c r="B396" s="197" t="str">
        <f t="shared" si="84"/>
        <v>End Existing Subsidies</v>
      </c>
      <c r="C396" s="197" t="str">
        <f t="shared" si="84"/>
        <v>Percent Reduction in BAU Subsidies</v>
      </c>
      <c r="D396" s="199" t="s">
        <v>1036</v>
      </c>
      <c r="E396" s="192"/>
      <c r="F396" s="199" t="s">
        <v>590</v>
      </c>
      <c r="G396" s="192"/>
      <c r="H396" s="43">
        <v>71</v>
      </c>
      <c r="I396" s="199" t="s">
        <v>311</v>
      </c>
      <c r="J396" s="197" t="str">
        <f t="shared" si="85"/>
        <v>End Existing Subsidies</v>
      </c>
      <c r="K396" s="197" t="str">
        <f t="shared" si="85"/>
        <v>cross reduce BAU subsidies</v>
      </c>
      <c r="L396" s="205">
        <f t="shared" si="86"/>
        <v>0</v>
      </c>
      <c r="M396" s="205">
        <f t="shared" si="86"/>
        <v>1</v>
      </c>
      <c r="N396" s="205">
        <f t="shared" si="86"/>
        <v>0.01</v>
      </c>
      <c r="O396" s="207" t="str">
        <f t="shared" si="86"/>
        <v>% reduction in BAU subsidies</v>
      </c>
      <c r="P396" s="194" t="s">
        <v>1037</v>
      </c>
      <c r="Q396" s="199" t="s">
        <v>1033</v>
      </c>
      <c r="R396" s="199" t="s">
        <v>1034</v>
      </c>
      <c r="S396" s="213" t="s">
        <v>446</v>
      </c>
      <c r="T396" s="207"/>
    </row>
    <row r="397" spans="1:21" s="197" customFormat="1">
      <c r="A397" s="197" t="str">
        <f t="shared" si="84"/>
        <v>Cross-Sector</v>
      </c>
      <c r="B397" s="197" t="str">
        <f t="shared" si="84"/>
        <v>End Existing Subsidies</v>
      </c>
      <c r="C397" s="197" t="str">
        <f t="shared" si="84"/>
        <v>Percent Reduction in BAU Subsidies</v>
      </c>
      <c r="D397" s="199" t="s">
        <v>1038</v>
      </c>
      <c r="E397" s="192"/>
      <c r="F397" s="199" t="s">
        <v>593</v>
      </c>
      <c r="G397" s="192"/>
      <c r="H397" s="43">
        <v>72</v>
      </c>
      <c r="I397" s="199" t="s">
        <v>333</v>
      </c>
      <c r="J397" s="197" t="str">
        <f t="shared" si="85"/>
        <v>End Existing Subsidies</v>
      </c>
      <c r="K397" s="197" t="str">
        <f t="shared" si="85"/>
        <v>cross reduce BAU subsidies</v>
      </c>
      <c r="L397" s="205"/>
      <c r="M397" s="205"/>
      <c r="N397" s="205"/>
      <c r="O397" s="207"/>
      <c r="P397" s="194"/>
      <c r="Q397" s="199"/>
      <c r="R397" s="199"/>
      <c r="S397" s="213"/>
      <c r="T397" s="207"/>
    </row>
    <row r="398" spans="1:21" s="197" customFormat="1">
      <c r="A398" s="197" t="str">
        <f t="shared" si="84"/>
        <v>Cross-Sector</v>
      </c>
      <c r="B398" s="197" t="str">
        <f t="shared" si="84"/>
        <v>End Existing Subsidies</v>
      </c>
      <c r="C398" s="197" t="str">
        <f t="shared" si="84"/>
        <v>Percent Reduction in BAU Subsidies</v>
      </c>
      <c r="D398" s="199" t="s">
        <v>1039</v>
      </c>
      <c r="E398" s="192"/>
      <c r="F398" s="199" t="s">
        <v>596</v>
      </c>
      <c r="G398" s="192"/>
      <c r="H398" s="43">
        <v>73</v>
      </c>
      <c r="I398" s="199" t="s">
        <v>333</v>
      </c>
      <c r="J398" s="197" t="str">
        <f t="shared" si="85"/>
        <v>End Existing Subsidies</v>
      </c>
      <c r="K398" s="197" t="str">
        <f t="shared" si="85"/>
        <v>cross reduce BAU subsidies</v>
      </c>
      <c r="L398" s="205"/>
      <c r="M398" s="205"/>
      <c r="N398" s="205"/>
      <c r="O398" s="207"/>
      <c r="P398" s="194"/>
      <c r="Q398" s="199"/>
      <c r="R398" s="199"/>
      <c r="S398" s="213"/>
      <c r="T398" s="207"/>
    </row>
    <row r="399" spans="1:21" s="197" customFormat="1">
      <c r="A399" s="197" t="str">
        <f t="shared" si="84"/>
        <v>Cross-Sector</v>
      </c>
      <c r="B399" s="197" t="str">
        <f t="shared" si="84"/>
        <v>End Existing Subsidies</v>
      </c>
      <c r="C399" s="197" t="str">
        <f t="shared" si="84"/>
        <v>Percent Reduction in BAU Subsidies</v>
      </c>
      <c r="D399" s="199" t="s">
        <v>1040</v>
      </c>
      <c r="E399" s="192"/>
      <c r="F399" s="199" t="s">
        <v>1041</v>
      </c>
      <c r="G399" s="192"/>
      <c r="H399" s="43">
        <v>74</v>
      </c>
      <c r="I399" s="199" t="s">
        <v>311</v>
      </c>
      <c r="J399" s="197" t="str">
        <f t="shared" si="85"/>
        <v>End Existing Subsidies</v>
      </c>
      <c r="K399" s="197" t="str">
        <f t="shared" si="85"/>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4"/>
        <v>Cross-Sector</v>
      </c>
      <c r="B400" s="197" t="str">
        <f t="shared" si="84"/>
        <v>End Existing Subsidies</v>
      </c>
      <c r="C400" s="197" t="str">
        <f t="shared" si="84"/>
        <v>Percent Reduction in BAU Subsidies</v>
      </c>
      <c r="D400" s="199" t="s">
        <v>1043</v>
      </c>
      <c r="E400" s="192"/>
      <c r="F400" s="199" t="s">
        <v>602</v>
      </c>
      <c r="G400" s="192"/>
      <c r="H400" s="43">
        <v>707</v>
      </c>
      <c r="I400" s="199" t="s">
        <v>333</v>
      </c>
      <c r="J400" s="197" t="str">
        <f t="shared" si="85"/>
        <v>End Existing Subsidies</v>
      </c>
      <c r="K400" s="197" t="str">
        <f t="shared" si="85"/>
        <v>cross reduce BAU subsidies</v>
      </c>
      <c r="L400" s="189"/>
      <c r="M400" s="189"/>
      <c r="N400" s="189"/>
      <c r="O400" s="192"/>
      <c r="P400" s="194"/>
      <c r="Q400" s="207"/>
      <c r="R400" s="199"/>
      <c r="S400" s="227"/>
      <c r="T400" s="207"/>
    </row>
    <row r="401" spans="1:20" s="197" customFormat="1">
      <c r="A401" s="197" t="str">
        <f t="shared" si="84"/>
        <v>Cross-Sector</v>
      </c>
      <c r="B401" s="197" t="str">
        <f t="shared" si="84"/>
        <v>End Existing Subsidies</v>
      </c>
      <c r="C401" s="197" t="str">
        <f t="shared" si="84"/>
        <v>Percent Reduction in BAU Subsidies</v>
      </c>
      <c r="D401" s="199" t="s">
        <v>258</v>
      </c>
      <c r="E401" s="192"/>
      <c r="F401" s="199" t="s">
        <v>924</v>
      </c>
      <c r="G401" s="192"/>
      <c r="H401" s="43">
        <v>75</v>
      </c>
      <c r="I401" s="199" t="s">
        <v>311</v>
      </c>
      <c r="J401" s="197" t="str">
        <f t="shared" si="85"/>
        <v>End Existing Subsidies</v>
      </c>
      <c r="K401" s="197" t="str">
        <f t="shared" si="85"/>
        <v>cross reduce BAU subsidies</v>
      </c>
      <c r="L401" s="205">
        <f t="shared" ref="L401:O402" si="87">L$394</f>
        <v>0</v>
      </c>
      <c r="M401" s="205">
        <f t="shared" si="87"/>
        <v>1</v>
      </c>
      <c r="N401" s="205">
        <f t="shared" si="87"/>
        <v>0.01</v>
      </c>
      <c r="O401" s="207" t="str">
        <f t="shared" si="87"/>
        <v>% reduction in BAU subsidies</v>
      </c>
      <c r="P401" s="194" t="s">
        <v>1044</v>
      </c>
      <c r="Q401" s="199" t="s">
        <v>1033</v>
      </c>
      <c r="R401" s="199" t="s">
        <v>1034</v>
      </c>
      <c r="S401" s="213" t="s">
        <v>446</v>
      </c>
      <c r="T401" s="207"/>
    </row>
    <row r="402" spans="1:20" s="197" customFormat="1">
      <c r="A402" s="197" t="str">
        <f t="shared" si="84"/>
        <v>Cross-Sector</v>
      </c>
      <c r="B402" s="197" t="str">
        <f t="shared" si="84"/>
        <v>End Existing Subsidies</v>
      </c>
      <c r="C402" s="197" t="str">
        <f t="shared" si="84"/>
        <v>Percent Reduction in BAU Subsidies</v>
      </c>
      <c r="D402" s="199" t="s">
        <v>257</v>
      </c>
      <c r="E402" s="192"/>
      <c r="F402" s="199" t="s">
        <v>925</v>
      </c>
      <c r="G402" s="192"/>
      <c r="H402" s="43">
        <v>76</v>
      </c>
      <c r="I402" s="199" t="s">
        <v>311</v>
      </c>
      <c r="J402" s="197" t="str">
        <f t="shared" si="85"/>
        <v>End Existing Subsidies</v>
      </c>
      <c r="K402" s="197" t="str">
        <f t="shared" si="85"/>
        <v>cross reduce BAU subsidies</v>
      </c>
      <c r="L402" s="205">
        <f t="shared" si="87"/>
        <v>0</v>
      </c>
      <c r="M402" s="205">
        <f t="shared" si="87"/>
        <v>1</v>
      </c>
      <c r="N402" s="205">
        <f t="shared" si="87"/>
        <v>0.01</v>
      </c>
      <c r="O402" s="207" t="str">
        <f t="shared" si="87"/>
        <v>% reduction in BAU subsidies</v>
      </c>
      <c r="P402" s="194" t="s">
        <v>1045</v>
      </c>
      <c r="Q402" s="199" t="s">
        <v>1033</v>
      </c>
      <c r="R402" s="199" t="s">
        <v>1034</v>
      </c>
      <c r="S402" s="213" t="s">
        <v>446</v>
      </c>
      <c r="T402" s="207"/>
    </row>
    <row r="403" spans="1:20" s="197" customFormat="1">
      <c r="A403" s="197" t="str">
        <f t="shared" si="84"/>
        <v>Cross-Sector</v>
      </c>
      <c r="B403" s="197" t="str">
        <f t="shared" si="84"/>
        <v>End Existing Subsidies</v>
      </c>
      <c r="C403" s="197" t="str">
        <f t="shared" si="84"/>
        <v>Percent Reduction in BAU Subsidies</v>
      </c>
      <c r="D403" s="199" t="s">
        <v>1046</v>
      </c>
      <c r="E403" s="192"/>
      <c r="F403" s="199" t="s">
        <v>1047</v>
      </c>
      <c r="G403" s="192"/>
      <c r="H403" s="43">
        <v>708</v>
      </c>
      <c r="I403" s="199" t="s">
        <v>333</v>
      </c>
      <c r="J403" s="197" t="str">
        <f t="shared" si="85"/>
        <v>End Existing Subsidies</v>
      </c>
      <c r="K403" s="197" t="str">
        <f t="shared" si="85"/>
        <v>cross reduce BAU subsidies</v>
      </c>
      <c r="L403" s="189"/>
      <c r="M403" s="189"/>
      <c r="N403" s="189"/>
      <c r="O403" s="192"/>
      <c r="P403" s="194"/>
      <c r="Q403" s="207"/>
      <c r="R403" s="199"/>
      <c r="S403" s="227"/>
      <c r="T403" s="207"/>
    </row>
    <row r="404" spans="1:20" s="197" customFormat="1">
      <c r="A404" s="197" t="str">
        <f t="shared" si="84"/>
        <v>Cross-Sector</v>
      </c>
      <c r="B404" s="197" t="str">
        <f t="shared" si="84"/>
        <v>End Existing Subsidies</v>
      </c>
      <c r="C404" s="197" t="str">
        <f t="shared" si="84"/>
        <v>Percent Reduction in BAU Subsidies</v>
      </c>
      <c r="D404" s="199" t="s">
        <v>1048</v>
      </c>
      <c r="E404" s="192"/>
      <c r="F404" s="199" t="s">
        <v>1049</v>
      </c>
      <c r="G404" s="192"/>
      <c r="H404" s="43">
        <v>709</v>
      </c>
      <c r="I404" s="199" t="s">
        <v>333</v>
      </c>
      <c r="J404" s="197" t="str">
        <f t="shared" si="85"/>
        <v>End Existing Subsidies</v>
      </c>
      <c r="K404" s="197" t="str">
        <f t="shared" si="85"/>
        <v>cross reduce BAU subsidies</v>
      </c>
      <c r="L404" s="189"/>
      <c r="M404" s="189"/>
      <c r="N404" s="189"/>
      <c r="O404" s="192"/>
      <c r="P404" s="194" t="s">
        <v>1050</v>
      </c>
      <c r="Q404" s="207"/>
      <c r="R404" s="199"/>
      <c r="S404" s="227"/>
      <c r="T404" s="207"/>
    </row>
    <row r="405" spans="1:20" s="197" customFormat="1">
      <c r="A405" s="197" t="str">
        <f t="shared" si="84"/>
        <v>Cross-Sector</v>
      </c>
      <c r="B405" s="197" t="str">
        <f t="shared" si="84"/>
        <v>End Existing Subsidies</v>
      </c>
      <c r="C405" s="197" t="str">
        <f t="shared" si="84"/>
        <v>Percent Reduction in BAU Subsidies</v>
      </c>
      <c r="D405" s="199" t="s">
        <v>254</v>
      </c>
      <c r="E405" s="192"/>
      <c r="F405" s="199" t="s">
        <v>926</v>
      </c>
      <c r="G405" s="192"/>
      <c r="H405" s="43">
        <v>710</v>
      </c>
      <c r="I405" s="199" t="s">
        <v>333</v>
      </c>
      <c r="J405" s="197" t="str">
        <f t="shared" si="85"/>
        <v>End Existing Subsidies</v>
      </c>
      <c r="K405" s="197" t="str">
        <f t="shared" si="85"/>
        <v>cross reduce BAU subsidies</v>
      </c>
      <c r="L405" s="205"/>
      <c r="M405" s="205"/>
      <c r="N405" s="205"/>
      <c r="O405" s="207"/>
      <c r="P405" s="194"/>
      <c r="Q405" s="199"/>
      <c r="R405" s="199"/>
      <c r="S405" s="213"/>
      <c r="T405" s="207"/>
    </row>
    <row r="406" spans="1:20" s="197" customFormat="1">
      <c r="A406" s="197" t="str">
        <f t="shared" si="84"/>
        <v>Cross-Sector</v>
      </c>
      <c r="B406" s="197" t="str">
        <f t="shared" si="84"/>
        <v>End Existing Subsidies</v>
      </c>
      <c r="C406" s="197" t="str">
        <f t="shared" si="84"/>
        <v>Percent Reduction in BAU Subsidies</v>
      </c>
      <c r="D406" s="199" t="s">
        <v>1051</v>
      </c>
      <c r="E406" s="192"/>
      <c r="F406" s="199" t="s">
        <v>1052</v>
      </c>
      <c r="G406" s="192"/>
      <c r="H406" s="43">
        <v>711</v>
      </c>
      <c r="I406" s="199" t="s">
        <v>333</v>
      </c>
      <c r="J406" s="197" t="str">
        <f t="shared" si="85"/>
        <v>End Existing Subsidies</v>
      </c>
      <c r="K406" s="197" t="str">
        <f t="shared" si="85"/>
        <v>cross reduce BAU subsidies</v>
      </c>
      <c r="L406" s="189"/>
      <c r="M406" s="189"/>
      <c r="N406" s="189"/>
      <c r="O406" s="192"/>
      <c r="P406" s="194"/>
      <c r="Q406" s="207"/>
      <c r="R406" s="199"/>
      <c r="S406" s="227"/>
      <c r="T406" s="207"/>
    </row>
    <row r="407" spans="1:20" s="197" customFormat="1">
      <c r="A407" s="197" t="str">
        <f t="shared" si="84"/>
        <v>Cross-Sector</v>
      </c>
      <c r="B407" s="197" t="str">
        <f t="shared" si="84"/>
        <v>End Existing Subsidies</v>
      </c>
      <c r="C407" s="197" t="str">
        <f t="shared" si="84"/>
        <v>Percent Reduction in BAU Subsidies</v>
      </c>
      <c r="D407" s="199" t="s">
        <v>1053</v>
      </c>
      <c r="E407" s="192"/>
      <c r="F407" s="199" t="s">
        <v>604</v>
      </c>
      <c r="G407" s="192"/>
      <c r="H407" s="43">
        <v>712</v>
      </c>
      <c r="I407" s="199" t="s">
        <v>333</v>
      </c>
      <c r="J407" s="197" t="str">
        <f t="shared" si="85"/>
        <v>End Existing Subsidies</v>
      </c>
      <c r="K407" s="197" t="str">
        <f t="shared" si="85"/>
        <v>cross reduce BAU subsidies</v>
      </c>
      <c r="L407" s="189"/>
      <c r="M407" s="189"/>
      <c r="N407" s="189"/>
      <c r="O407" s="192"/>
      <c r="P407" s="194"/>
      <c r="Q407" s="207"/>
      <c r="R407" s="199"/>
      <c r="S407" s="227"/>
      <c r="T407" s="207"/>
    </row>
    <row r="408" spans="1:20" s="197" customFormat="1">
      <c r="A408" s="197" t="str">
        <f t="shared" si="84"/>
        <v>Cross-Sector</v>
      </c>
      <c r="B408" s="197" t="str">
        <f t="shared" si="84"/>
        <v>End Existing Subsidies</v>
      </c>
      <c r="C408" s="197" t="str">
        <f t="shared" si="84"/>
        <v>Percent Reduction in BAU Subsidies</v>
      </c>
      <c r="D408" s="199" t="s">
        <v>927</v>
      </c>
      <c r="E408" s="192"/>
      <c r="F408" s="199" t="s">
        <v>610</v>
      </c>
      <c r="G408" s="192"/>
      <c r="H408" s="43">
        <v>713</v>
      </c>
      <c r="I408" s="199" t="s">
        <v>333</v>
      </c>
      <c r="J408" s="197" t="str">
        <f t="shared" si="85"/>
        <v>End Existing Subsidies</v>
      </c>
      <c r="K408" s="197" t="str">
        <f t="shared" si="85"/>
        <v>cross reduce BAU subsidies</v>
      </c>
      <c r="L408" s="198"/>
      <c r="M408" s="198"/>
      <c r="N408" s="198"/>
      <c r="O408" s="207"/>
      <c r="P408" s="194"/>
      <c r="Q408" s="207"/>
      <c r="R408" s="199"/>
      <c r="S408" s="227"/>
      <c r="T408" s="207"/>
    </row>
    <row r="409" spans="1:20" s="197" customFormat="1">
      <c r="A409" s="197" t="str">
        <f t="shared" si="84"/>
        <v>Cross-Sector</v>
      </c>
      <c r="B409" s="197" t="str">
        <f t="shared" si="84"/>
        <v>End Existing Subsidies</v>
      </c>
      <c r="C409" s="197" t="str">
        <f t="shared" si="84"/>
        <v>Percent Reduction in BAU Subsidies</v>
      </c>
      <c r="D409" s="199" t="s">
        <v>251</v>
      </c>
      <c r="E409" s="192"/>
      <c r="F409" s="199" t="s">
        <v>615</v>
      </c>
      <c r="G409" s="192"/>
      <c r="H409" s="43">
        <v>714</v>
      </c>
      <c r="I409" s="199" t="s">
        <v>333</v>
      </c>
      <c r="J409" s="197" t="str">
        <f t="shared" si="85"/>
        <v>End Existing Subsidies</v>
      </c>
      <c r="K409" s="197" t="str">
        <f t="shared" si="85"/>
        <v>cross reduce BAU subsidies</v>
      </c>
      <c r="L409" s="198"/>
      <c r="M409" s="198"/>
      <c r="N409" s="198"/>
      <c r="O409" s="207"/>
      <c r="P409" s="194"/>
      <c r="Q409" s="207"/>
      <c r="R409" s="199"/>
      <c r="S409" s="227"/>
      <c r="T409" s="207"/>
    </row>
    <row r="410" spans="1:20" s="197" customFormat="1">
      <c r="A410" s="197" t="str">
        <f t="shared" si="84"/>
        <v>Cross-Sector</v>
      </c>
      <c r="B410" s="197" t="str">
        <f t="shared" si="84"/>
        <v>End Existing Subsidies</v>
      </c>
      <c r="C410" s="197" t="str">
        <f t="shared" si="84"/>
        <v>Percent Reduction in BAU Subsidies</v>
      </c>
      <c r="D410" s="199" t="s">
        <v>928</v>
      </c>
      <c r="E410" s="192"/>
      <c r="F410" s="199" t="s">
        <v>929</v>
      </c>
      <c r="G410" s="192"/>
      <c r="H410" s="43">
        <v>715</v>
      </c>
      <c r="I410" s="199" t="s">
        <v>333</v>
      </c>
      <c r="J410" s="197" t="str">
        <f t="shared" si="85"/>
        <v>End Existing Subsidies</v>
      </c>
      <c r="K410" s="197" t="str">
        <f t="shared" si="85"/>
        <v>cross reduce BAU subsidies</v>
      </c>
      <c r="L410" s="198"/>
      <c r="M410" s="198"/>
      <c r="N410" s="198"/>
      <c r="O410" s="207"/>
      <c r="P410" s="194"/>
      <c r="Q410" s="207"/>
      <c r="R410" s="199"/>
      <c r="S410" s="227"/>
      <c r="T410" s="207"/>
    </row>
    <row r="411" spans="1:20" s="197" customFormat="1">
      <c r="A411" s="197" t="str">
        <f t="shared" si="84"/>
        <v>Cross-Sector</v>
      </c>
      <c r="B411" s="197" t="str">
        <f t="shared" si="84"/>
        <v>End Existing Subsidies</v>
      </c>
      <c r="C411" s="197" t="str">
        <f t="shared" si="84"/>
        <v>Percent Reduction in BAU Subsidies</v>
      </c>
      <c r="D411" s="199" t="s">
        <v>255</v>
      </c>
      <c r="E411" s="192"/>
      <c r="F411" s="199" t="s">
        <v>930</v>
      </c>
      <c r="G411" s="192"/>
      <c r="H411" s="43">
        <v>716</v>
      </c>
      <c r="I411" s="199" t="s">
        <v>333</v>
      </c>
      <c r="J411" s="197" t="str">
        <f t="shared" si="85"/>
        <v>End Existing Subsidies</v>
      </c>
      <c r="K411" s="197" t="str">
        <f t="shared" si="85"/>
        <v>cross reduce BAU subsidies</v>
      </c>
      <c r="L411" s="198"/>
      <c r="M411" s="198"/>
      <c r="N411" s="198"/>
      <c r="O411" s="207"/>
      <c r="P411" s="194"/>
      <c r="Q411" s="207"/>
      <c r="R411" s="199"/>
      <c r="S411" s="227"/>
      <c r="T411" s="207"/>
    </row>
    <row r="412" spans="1:20" s="197" customFormat="1">
      <c r="A412" s="197" t="str">
        <f t="shared" si="84"/>
        <v>Cross-Sector</v>
      </c>
      <c r="B412" s="197" t="str">
        <f t="shared" si="84"/>
        <v>End Existing Subsidies</v>
      </c>
      <c r="C412" s="197" t="str">
        <f t="shared" si="84"/>
        <v>Percent Reduction in BAU Subsidies</v>
      </c>
      <c r="D412" s="199" t="s">
        <v>1054</v>
      </c>
      <c r="E412" s="192"/>
      <c r="F412" s="199" t="s">
        <v>619</v>
      </c>
      <c r="G412" s="192"/>
      <c r="H412" s="43">
        <v>717</v>
      </c>
      <c r="I412" s="199" t="s">
        <v>333</v>
      </c>
      <c r="J412" s="197" t="str">
        <f t="shared" si="85"/>
        <v>End Existing Subsidies</v>
      </c>
      <c r="K412" s="197" t="str">
        <f t="shared" si="85"/>
        <v>cross reduce BAU subsidies</v>
      </c>
      <c r="L412" s="198"/>
      <c r="M412" s="198"/>
      <c r="N412" s="198"/>
      <c r="O412" s="207"/>
      <c r="P412" s="194"/>
      <c r="Q412" s="207"/>
      <c r="R412" s="199"/>
      <c r="S412" s="227"/>
      <c r="T412" s="207"/>
    </row>
    <row r="413" spans="1:20" s="197" customFormat="1">
      <c r="A413" s="197" t="str">
        <f t="shared" si="84"/>
        <v>Cross-Sector</v>
      </c>
      <c r="B413" s="197" t="str">
        <f t="shared" si="84"/>
        <v>End Existing Subsidies</v>
      </c>
      <c r="C413" s="197" t="str">
        <f t="shared" si="84"/>
        <v>Percent Reduction in BAU Subsidies</v>
      </c>
      <c r="D413" s="199" t="s">
        <v>1055</v>
      </c>
      <c r="E413" s="192"/>
      <c r="F413" s="199" t="s">
        <v>1056</v>
      </c>
      <c r="G413" s="192"/>
      <c r="H413" s="43">
        <v>718</v>
      </c>
      <c r="I413" s="199" t="s">
        <v>333</v>
      </c>
      <c r="J413" s="197" t="str">
        <f t="shared" si="85"/>
        <v>End Existing Subsidies</v>
      </c>
      <c r="K413" s="197" t="str">
        <f t="shared" si="85"/>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8">A$416</f>
        <v>Cross-Sector</v>
      </c>
      <c r="B417" s="197" t="str">
        <f t="shared" si="88"/>
        <v>Fixed Energy Prices</v>
      </c>
      <c r="C417" s="197" t="str">
        <f t="shared" si="88"/>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8"/>
        <v>Cross-Sector</v>
      </c>
      <c r="B418" s="197" t="str">
        <f t="shared" si="88"/>
        <v>Fixed Energy Prices</v>
      </c>
      <c r="C418" s="197" t="str">
        <f t="shared" si="88"/>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9">K$416</f>
        <v>cross toggle whether policies affect energy prices</v>
      </c>
      <c r="L419" s="189"/>
      <c r="M419" s="189"/>
      <c r="N419" s="189"/>
      <c r="O419" s="199"/>
      <c r="P419" s="221"/>
      <c r="Q419" s="199"/>
      <c r="R419" s="199"/>
      <c r="S419" s="213"/>
      <c r="T419" s="199"/>
    </row>
    <row r="420" spans="1:20" s="190" customFormat="1">
      <c r="A420" s="197" t="str">
        <f t="shared" ref="A420:C430" si="90">A$419</f>
        <v>Cross-Sector</v>
      </c>
      <c r="B420" s="197" t="str">
        <f t="shared" si="90"/>
        <v>Variable Energy Prices</v>
      </c>
      <c r="C420" s="197" t="str">
        <f t="shared" si="90"/>
        <v>Toggle Whether Policies Affect Energy Prices</v>
      </c>
      <c r="D420" s="199" t="s">
        <v>256</v>
      </c>
      <c r="E420" s="192"/>
      <c r="F420" s="199" t="s">
        <v>742</v>
      </c>
      <c r="G420" s="199"/>
      <c r="H420" s="43">
        <v>837</v>
      </c>
      <c r="I420" s="199" t="s">
        <v>333</v>
      </c>
      <c r="J420" s="197" t="str">
        <f t="shared" ref="J420:J430" si="91">J$419</f>
        <v>Variable Energy Prices</v>
      </c>
      <c r="K420" s="197" t="str">
        <f t="shared" si="89"/>
        <v>cross toggle whether policies affect energy prices</v>
      </c>
      <c r="L420" s="189"/>
      <c r="M420" s="189"/>
      <c r="N420" s="189"/>
      <c r="O420" s="199"/>
      <c r="P420" s="221"/>
      <c r="Q420" s="199"/>
      <c r="R420" s="199"/>
      <c r="S420" s="213"/>
      <c r="T420" s="199"/>
    </row>
    <row r="421" spans="1:20" s="190" customFormat="1">
      <c r="A421" s="197" t="str">
        <f t="shared" si="90"/>
        <v>Cross-Sector</v>
      </c>
      <c r="B421" s="197" t="str">
        <f t="shared" si="90"/>
        <v>Variable Energy Prices</v>
      </c>
      <c r="C421" s="197" t="str">
        <f t="shared" si="90"/>
        <v>Toggle Whether Policies Affect Energy Prices</v>
      </c>
      <c r="D421" s="199" t="s">
        <v>1043</v>
      </c>
      <c r="E421" s="192"/>
      <c r="F421" s="199" t="s">
        <v>602</v>
      </c>
      <c r="G421" s="199"/>
      <c r="H421" s="191">
        <v>838</v>
      </c>
      <c r="I421" s="199" t="s">
        <v>333</v>
      </c>
      <c r="J421" s="197" t="str">
        <f t="shared" si="91"/>
        <v>Variable Energy Prices</v>
      </c>
      <c r="K421" s="197" t="str">
        <f t="shared" si="89"/>
        <v>cross toggle whether policies affect energy prices</v>
      </c>
      <c r="L421" s="189"/>
      <c r="M421" s="189"/>
      <c r="N421" s="189"/>
      <c r="O421" s="199"/>
      <c r="P421" s="221"/>
      <c r="Q421" s="199"/>
      <c r="R421" s="199"/>
      <c r="S421" s="213"/>
      <c r="T421" s="199"/>
    </row>
    <row r="422" spans="1:20" s="190" customFormat="1">
      <c r="A422" s="197" t="str">
        <f t="shared" si="90"/>
        <v>Cross-Sector</v>
      </c>
      <c r="B422" s="197" t="str">
        <f t="shared" si="90"/>
        <v>Variable Energy Prices</v>
      </c>
      <c r="C422" s="197" t="str">
        <f t="shared" si="90"/>
        <v>Toggle Whether Policies Affect Energy Prices</v>
      </c>
      <c r="D422" s="199" t="s">
        <v>258</v>
      </c>
      <c r="E422" s="192"/>
      <c r="F422" s="199" t="s">
        <v>924</v>
      </c>
      <c r="G422" s="199"/>
      <c r="H422" s="43">
        <v>839</v>
      </c>
      <c r="I422" s="199" t="s">
        <v>333</v>
      </c>
      <c r="J422" s="197" t="str">
        <f t="shared" si="91"/>
        <v>Variable Energy Prices</v>
      </c>
      <c r="K422" s="197" t="str">
        <f t="shared" si="89"/>
        <v>cross toggle whether policies affect energy prices</v>
      </c>
      <c r="L422" s="189"/>
      <c r="M422" s="189"/>
      <c r="N422" s="189"/>
      <c r="O422" s="199"/>
      <c r="P422" s="221"/>
      <c r="Q422" s="199"/>
      <c r="R422" s="199"/>
      <c r="S422" s="213"/>
      <c r="T422" s="199"/>
    </row>
    <row r="423" spans="1:20" s="190" customFormat="1">
      <c r="A423" s="197" t="str">
        <f t="shared" si="90"/>
        <v>Cross-Sector</v>
      </c>
      <c r="B423" s="197" t="str">
        <f t="shared" si="90"/>
        <v>Variable Energy Prices</v>
      </c>
      <c r="C423" s="197" t="str">
        <f t="shared" si="90"/>
        <v>Toggle Whether Policies Affect Energy Prices</v>
      </c>
      <c r="D423" s="199" t="s">
        <v>257</v>
      </c>
      <c r="E423" s="192"/>
      <c r="F423" s="199" t="s">
        <v>925</v>
      </c>
      <c r="G423" s="199"/>
      <c r="H423" s="191">
        <v>840</v>
      </c>
      <c r="I423" s="199" t="s">
        <v>333</v>
      </c>
      <c r="J423" s="197" t="str">
        <f t="shared" si="91"/>
        <v>Variable Energy Prices</v>
      </c>
      <c r="K423" s="197" t="str">
        <f t="shared" si="89"/>
        <v>cross toggle whether policies affect energy prices</v>
      </c>
      <c r="L423" s="189"/>
      <c r="M423" s="189"/>
      <c r="N423" s="189"/>
      <c r="O423" s="199"/>
      <c r="P423" s="221"/>
      <c r="Q423" s="199"/>
      <c r="R423" s="199"/>
      <c r="S423" s="213"/>
      <c r="T423" s="199"/>
    </row>
    <row r="424" spans="1:20" s="190" customFormat="1">
      <c r="A424" s="197" t="str">
        <f t="shared" si="90"/>
        <v>Cross-Sector</v>
      </c>
      <c r="B424" s="197" t="str">
        <f t="shared" si="90"/>
        <v>Variable Energy Prices</v>
      </c>
      <c r="C424" s="197" t="str">
        <f t="shared" si="90"/>
        <v>Toggle Whether Policies Affect Energy Prices</v>
      </c>
      <c r="D424" s="199" t="s">
        <v>1046</v>
      </c>
      <c r="E424" s="192"/>
      <c r="F424" s="199" t="s">
        <v>1047</v>
      </c>
      <c r="G424" s="199"/>
      <c r="H424" s="43">
        <v>841</v>
      </c>
      <c r="I424" s="199" t="s">
        <v>333</v>
      </c>
      <c r="J424" s="197" t="str">
        <f t="shared" si="91"/>
        <v>Variable Energy Prices</v>
      </c>
      <c r="K424" s="197" t="str">
        <f t="shared" si="89"/>
        <v>cross toggle whether policies affect energy prices</v>
      </c>
      <c r="L424" s="189"/>
      <c r="M424" s="189"/>
      <c r="N424" s="189"/>
      <c r="O424" s="199"/>
      <c r="P424" s="221"/>
      <c r="Q424" s="199"/>
      <c r="R424" s="199"/>
      <c r="S424" s="213"/>
      <c r="T424" s="199"/>
    </row>
    <row r="425" spans="1:20" s="190" customFormat="1">
      <c r="A425" s="197" t="str">
        <f t="shared" si="90"/>
        <v>Cross-Sector</v>
      </c>
      <c r="B425" s="197" t="str">
        <f t="shared" si="90"/>
        <v>Variable Energy Prices</v>
      </c>
      <c r="C425" s="197" t="str">
        <f t="shared" si="90"/>
        <v>Toggle Whether Policies Affect Energy Prices</v>
      </c>
      <c r="D425" s="199" t="s">
        <v>1048</v>
      </c>
      <c r="E425" s="192"/>
      <c r="F425" s="199" t="s">
        <v>1049</v>
      </c>
      <c r="G425" s="199"/>
      <c r="H425" s="191">
        <v>842</v>
      </c>
      <c r="I425" s="199" t="s">
        <v>333</v>
      </c>
      <c r="J425" s="197" t="str">
        <f t="shared" si="91"/>
        <v>Variable Energy Prices</v>
      </c>
      <c r="K425" s="197" t="str">
        <f t="shared" si="89"/>
        <v>cross toggle whether policies affect energy prices</v>
      </c>
      <c r="L425" s="189"/>
      <c r="M425" s="189"/>
      <c r="N425" s="189"/>
      <c r="O425" s="199"/>
      <c r="P425" s="221"/>
      <c r="Q425" s="199"/>
      <c r="R425" s="199"/>
      <c r="S425" s="213"/>
      <c r="T425" s="199"/>
    </row>
    <row r="426" spans="1:20" s="190" customFormat="1">
      <c r="A426" s="197" t="str">
        <f t="shared" si="90"/>
        <v>Cross-Sector</v>
      </c>
      <c r="B426" s="197" t="str">
        <f t="shared" si="90"/>
        <v>Variable Energy Prices</v>
      </c>
      <c r="C426" s="197" t="str">
        <f t="shared" si="90"/>
        <v>Toggle Whether Policies Affect Energy Prices</v>
      </c>
      <c r="D426" s="199" t="s">
        <v>254</v>
      </c>
      <c r="E426" s="192"/>
      <c r="F426" s="199" t="s">
        <v>926</v>
      </c>
      <c r="G426" s="199"/>
      <c r="H426" s="43">
        <v>843</v>
      </c>
      <c r="I426" s="199" t="s">
        <v>333</v>
      </c>
      <c r="J426" s="197" t="str">
        <f t="shared" si="91"/>
        <v>Variable Energy Prices</v>
      </c>
      <c r="K426" s="197" t="str">
        <f t="shared" si="89"/>
        <v>cross toggle whether policies affect energy prices</v>
      </c>
      <c r="L426" s="189"/>
      <c r="M426" s="189"/>
      <c r="N426" s="189"/>
      <c r="O426" s="199"/>
      <c r="P426" s="221"/>
      <c r="Q426" s="199"/>
      <c r="R426" s="199"/>
      <c r="S426" s="213"/>
      <c r="T426" s="199"/>
    </row>
    <row r="427" spans="1:20" s="190" customFormat="1">
      <c r="A427" s="197" t="str">
        <f t="shared" si="90"/>
        <v>Cross-Sector</v>
      </c>
      <c r="B427" s="197" t="str">
        <f t="shared" si="90"/>
        <v>Variable Energy Prices</v>
      </c>
      <c r="C427" s="197" t="str">
        <f t="shared" si="90"/>
        <v>Toggle Whether Policies Affect Energy Prices</v>
      </c>
      <c r="D427" s="199" t="s">
        <v>927</v>
      </c>
      <c r="E427" s="192"/>
      <c r="F427" s="199" t="s">
        <v>610</v>
      </c>
      <c r="G427" s="199"/>
      <c r="H427" s="191">
        <v>844</v>
      </c>
      <c r="I427" s="199" t="s">
        <v>333</v>
      </c>
      <c r="J427" s="197" t="str">
        <f t="shared" si="91"/>
        <v>Variable Energy Prices</v>
      </c>
      <c r="K427" s="197" t="str">
        <f t="shared" si="89"/>
        <v>cross toggle whether policies affect energy prices</v>
      </c>
      <c r="L427" s="189"/>
      <c r="M427" s="189"/>
      <c r="N427" s="189"/>
      <c r="O427" s="199"/>
      <c r="P427" s="221"/>
      <c r="Q427" s="199"/>
      <c r="R427" s="199"/>
      <c r="S427" s="213"/>
      <c r="T427" s="199"/>
    </row>
    <row r="428" spans="1:20" s="190" customFormat="1">
      <c r="A428" s="197" t="str">
        <f t="shared" si="90"/>
        <v>Cross-Sector</v>
      </c>
      <c r="B428" s="197" t="str">
        <f t="shared" si="90"/>
        <v>Variable Energy Prices</v>
      </c>
      <c r="C428" s="197" t="str">
        <f t="shared" si="90"/>
        <v>Toggle Whether Policies Affect Energy Prices</v>
      </c>
      <c r="D428" s="199" t="s">
        <v>251</v>
      </c>
      <c r="E428" s="192"/>
      <c r="F428" s="199" t="s">
        <v>615</v>
      </c>
      <c r="G428" s="199"/>
      <c r="H428" s="43">
        <v>845</v>
      </c>
      <c r="I428" s="199" t="s">
        <v>333</v>
      </c>
      <c r="J428" s="197" t="str">
        <f t="shared" si="91"/>
        <v>Variable Energy Prices</v>
      </c>
      <c r="K428" s="197" t="str">
        <f t="shared" si="89"/>
        <v>cross toggle whether policies affect energy prices</v>
      </c>
      <c r="L428" s="189"/>
      <c r="M428" s="189"/>
      <c r="N428" s="189"/>
      <c r="O428" s="199"/>
      <c r="P428" s="221"/>
      <c r="Q428" s="199"/>
      <c r="R428" s="199"/>
      <c r="S428" s="213"/>
      <c r="T428" s="199"/>
    </row>
    <row r="429" spans="1:20" s="190" customFormat="1">
      <c r="A429" s="197" t="str">
        <f t="shared" si="90"/>
        <v>Cross-Sector</v>
      </c>
      <c r="B429" s="197" t="str">
        <f t="shared" si="90"/>
        <v>Variable Energy Prices</v>
      </c>
      <c r="C429" s="197" t="str">
        <f t="shared" si="90"/>
        <v>Toggle Whether Policies Affect Energy Prices</v>
      </c>
      <c r="D429" s="199" t="s">
        <v>928</v>
      </c>
      <c r="E429" s="192"/>
      <c r="F429" s="199" t="s">
        <v>929</v>
      </c>
      <c r="G429" s="199"/>
      <c r="H429" s="191">
        <v>846</v>
      </c>
      <c r="I429" s="199" t="s">
        <v>333</v>
      </c>
      <c r="J429" s="197" t="str">
        <f t="shared" si="91"/>
        <v>Variable Energy Prices</v>
      </c>
      <c r="K429" s="197" t="str">
        <f t="shared" si="89"/>
        <v>cross toggle whether policies affect energy prices</v>
      </c>
      <c r="L429" s="189"/>
      <c r="M429" s="189"/>
      <c r="N429" s="189"/>
      <c r="O429" s="199"/>
      <c r="P429" s="221"/>
      <c r="Q429" s="199"/>
      <c r="R429" s="199"/>
      <c r="S429" s="213"/>
      <c r="T429" s="199"/>
    </row>
    <row r="430" spans="1:20" s="190" customFormat="1">
      <c r="A430" s="197" t="str">
        <f t="shared" si="90"/>
        <v>Cross-Sector</v>
      </c>
      <c r="B430" s="197" t="str">
        <f t="shared" si="90"/>
        <v>Variable Energy Prices</v>
      </c>
      <c r="C430" s="197" t="str">
        <f t="shared" si="90"/>
        <v>Toggle Whether Policies Affect Energy Prices</v>
      </c>
      <c r="D430" s="199" t="s">
        <v>255</v>
      </c>
      <c r="E430" s="192"/>
      <c r="F430" s="199" t="s">
        <v>930</v>
      </c>
      <c r="G430" s="199"/>
      <c r="H430" s="43">
        <v>847</v>
      </c>
      <c r="I430" s="199" t="s">
        <v>333</v>
      </c>
      <c r="J430" s="197" t="str">
        <f t="shared" si="91"/>
        <v>Variable Energy Prices</v>
      </c>
      <c r="K430" s="197" t="str">
        <f t="shared" si="89"/>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2">A$431</f>
        <v>Cross-Sector</v>
      </c>
      <c r="B432" s="197" t="str">
        <f t="shared" si="92"/>
        <v>Fuel Price Deregulation</v>
      </c>
      <c r="C432" s="197" t="str">
        <f t="shared" si="92"/>
        <v>Fuel Price Deregulation</v>
      </c>
      <c r="D432" s="199" t="s">
        <v>256</v>
      </c>
      <c r="E432" s="192"/>
      <c r="F432" s="199" t="s">
        <v>742</v>
      </c>
      <c r="G432" s="199"/>
      <c r="H432" s="43">
        <v>724</v>
      </c>
      <c r="I432" s="199" t="s">
        <v>333</v>
      </c>
      <c r="J432" s="197" t="str">
        <f t="shared" ref="J432:K445" si="93">J$431</f>
        <v>Fuel Price Deregulation</v>
      </c>
      <c r="K432" s="197" t="str">
        <f t="shared" si="93"/>
        <v>cross fuel price deregulation</v>
      </c>
      <c r="L432" s="189"/>
      <c r="M432" s="189"/>
      <c r="N432" s="189"/>
      <c r="O432" s="199"/>
      <c r="P432" s="194"/>
      <c r="Q432" s="199"/>
      <c r="R432" s="199"/>
      <c r="S432" s="213"/>
      <c r="T432" s="199"/>
    </row>
    <row r="433" spans="1:20" s="190" customFormat="1">
      <c r="A433" s="197" t="str">
        <f t="shared" si="92"/>
        <v>Cross-Sector</v>
      </c>
      <c r="B433" s="197" t="str">
        <f t="shared" si="92"/>
        <v>Fuel Price Deregulation</v>
      </c>
      <c r="C433" s="197" t="str">
        <f t="shared" si="92"/>
        <v>Fuel Price Deregulation</v>
      </c>
      <c r="D433" s="199" t="s">
        <v>1036</v>
      </c>
      <c r="E433" s="192"/>
      <c r="F433" s="199" t="s">
        <v>590</v>
      </c>
      <c r="G433" s="199"/>
      <c r="H433" s="43">
        <v>725</v>
      </c>
      <c r="I433" s="199" t="s">
        <v>333</v>
      </c>
      <c r="J433" s="197" t="str">
        <f t="shared" si="93"/>
        <v>Fuel Price Deregulation</v>
      </c>
      <c r="K433" s="197" t="str">
        <f t="shared" si="93"/>
        <v>cross fuel price deregulation</v>
      </c>
      <c r="L433" s="189"/>
      <c r="M433" s="189"/>
      <c r="N433" s="189"/>
      <c r="O433" s="199"/>
      <c r="P433" s="194"/>
      <c r="Q433" s="199"/>
      <c r="R433" s="199"/>
      <c r="S433" s="213"/>
      <c r="T433" s="199"/>
    </row>
    <row r="434" spans="1:20" s="190" customFormat="1">
      <c r="A434" s="197" t="str">
        <f t="shared" si="92"/>
        <v>Cross-Sector</v>
      </c>
      <c r="B434" s="197" t="str">
        <f t="shared" si="92"/>
        <v>Fuel Price Deregulation</v>
      </c>
      <c r="C434" s="197" t="str">
        <f t="shared" si="92"/>
        <v>Fuel Price Deregulation</v>
      </c>
      <c r="D434" s="199" t="s">
        <v>1043</v>
      </c>
      <c r="E434" s="192"/>
      <c r="F434" s="199" t="s">
        <v>602</v>
      </c>
      <c r="G434" s="199"/>
      <c r="H434" s="43">
        <v>726</v>
      </c>
      <c r="I434" s="199" t="s">
        <v>333</v>
      </c>
      <c r="J434" s="197" t="str">
        <f t="shared" si="93"/>
        <v>Fuel Price Deregulation</v>
      </c>
      <c r="K434" s="197" t="str">
        <f t="shared" si="93"/>
        <v>cross fuel price deregulation</v>
      </c>
      <c r="L434" s="189"/>
      <c r="M434" s="189"/>
      <c r="N434" s="189"/>
      <c r="O434" s="199"/>
      <c r="P434" s="194"/>
      <c r="Q434" s="199"/>
      <c r="R434" s="199"/>
      <c r="S434" s="213"/>
      <c r="T434" s="199"/>
    </row>
    <row r="435" spans="1:20" s="190" customFormat="1">
      <c r="A435" s="197" t="str">
        <f t="shared" si="92"/>
        <v>Cross-Sector</v>
      </c>
      <c r="B435" s="197" t="str">
        <f t="shared" si="92"/>
        <v>Fuel Price Deregulation</v>
      </c>
      <c r="C435" s="197" t="str">
        <f t="shared" si="92"/>
        <v>Fuel Price Deregulation</v>
      </c>
      <c r="D435" s="199" t="s">
        <v>258</v>
      </c>
      <c r="E435" s="192"/>
      <c r="F435" s="199" t="s">
        <v>924</v>
      </c>
      <c r="G435" s="199"/>
      <c r="H435" s="43">
        <v>727</v>
      </c>
      <c r="I435" s="199" t="s">
        <v>333</v>
      </c>
      <c r="J435" s="197" t="str">
        <f t="shared" si="93"/>
        <v>Fuel Price Deregulation</v>
      </c>
      <c r="K435" s="197" t="str">
        <f t="shared" si="93"/>
        <v>cross fuel price deregulation</v>
      </c>
      <c r="L435" s="189"/>
      <c r="M435" s="189"/>
      <c r="N435" s="189"/>
      <c r="O435" s="199"/>
      <c r="P435" s="194"/>
      <c r="Q435" s="199"/>
      <c r="R435" s="199"/>
      <c r="S435" s="213"/>
      <c r="T435" s="199"/>
    </row>
    <row r="436" spans="1:20" s="190" customFormat="1">
      <c r="A436" s="197" t="str">
        <f t="shared" si="92"/>
        <v>Cross-Sector</v>
      </c>
      <c r="B436" s="197" t="str">
        <f t="shared" si="92"/>
        <v>Fuel Price Deregulation</v>
      </c>
      <c r="C436" s="197" t="str">
        <f t="shared" si="92"/>
        <v>Fuel Price Deregulation</v>
      </c>
      <c r="D436" s="199" t="s">
        <v>257</v>
      </c>
      <c r="E436" s="192"/>
      <c r="F436" s="199" t="s">
        <v>925</v>
      </c>
      <c r="G436" s="199"/>
      <c r="H436" s="43">
        <v>728</v>
      </c>
      <c r="I436" s="199" t="s">
        <v>333</v>
      </c>
      <c r="J436" s="197" t="str">
        <f t="shared" si="93"/>
        <v>Fuel Price Deregulation</v>
      </c>
      <c r="K436" s="197" t="str">
        <f t="shared" si="93"/>
        <v>cross fuel price deregulation</v>
      </c>
      <c r="L436" s="189"/>
      <c r="M436" s="189"/>
      <c r="N436" s="189"/>
      <c r="O436" s="199"/>
      <c r="P436" s="194"/>
      <c r="Q436" s="199"/>
      <c r="R436" s="199"/>
      <c r="S436" s="213"/>
      <c r="T436" s="199"/>
    </row>
    <row r="437" spans="1:20" s="190" customFormat="1">
      <c r="A437" s="197" t="str">
        <f t="shared" si="92"/>
        <v>Cross-Sector</v>
      </c>
      <c r="B437" s="197" t="str">
        <f t="shared" si="92"/>
        <v>Fuel Price Deregulation</v>
      </c>
      <c r="C437" s="197" t="str">
        <f t="shared" si="92"/>
        <v>Fuel Price Deregulation</v>
      </c>
      <c r="D437" s="199" t="s">
        <v>1046</v>
      </c>
      <c r="E437" s="192"/>
      <c r="F437" s="199" t="s">
        <v>1047</v>
      </c>
      <c r="G437" s="199"/>
      <c r="H437" s="43">
        <v>729</v>
      </c>
      <c r="I437" s="199" t="s">
        <v>333</v>
      </c>
      <c r="J437" s="197" t="str">
        <f t="shared" si="93"/>
        <v>Fuel Price Deregulation</v>
      </c>
      <c r="K437" s="197" t="str">
        <f t="shared" si="93"/>
        <v>cross fuel price deregulation</v>
      </c>
      <c r="L437" s="189"/>
      <c r="M437" s="189"/>
      <c r="N437" s="189"/>
      <c r="O437" s="199"/>
      <c r="P437" s="194"/>
      <c r="Q437" s="199"/>
      <c r="R437" s="199"/>
      <c r="S437" s="213"/>
      <c r="T437" s="199"/>
    </row>
    <row r="438" spans="1:20" s="190" customFormat="1">
      <c r="A438" s="197" t="str">
        <f t="shared" si="92"/>
        <v>Cross-Sector</v>
      </c>
      <c r="B438" s="197" t="str">
        <f t="shared" si="92"/>
        <v>Fuel Price Deregulation</v>
      </c>
      <c r="C438" s="197" t="str">
        <f t="shared" si="92"/>
        <v>Fuel Price Deregulation</v>
      </c>
      <c r="D438" s="199" t="s">
        <v>1048</v>
      </c>
      <c r="E438" s="192"/>
      <c r="F438" s="199" t="s">
        <v>1049</v>
      </c>
      <c r="G438" s="199"/>
      <c r="H438" s="43">
        <v>730</v>
      </c>
      <c r="I438" s="199" t="s">
        <v>333</v>
      </c>
      <c r="J438" s="197" t="str">
        <f t="shared" si="93"/>
        <v>Fuel Price Deregulation</v>
      </c>
      <c r="K438" s="197" t="str">
        <f t="shared" si="93"/>
        <v>cross fuel price deregulation</v>
      </c>
      <c r="L438" s="189"/>
      <c r="M438" s="189"/>
      <c r="N438" s="189"/>
      <c r="O438" s="199"/>
      <c r="P438" s="194"/>
      <c r="Q438" s="199"/>
      <c r="R438" s="199"/>
      <c r="S438" s="213"/>
      <c r="T438" s="199"/>
    </row>
    <row r="439" spans="1:20" s="190" customFormat="1">
      <c r="A439" s="197" t="str">
        <f t="shared" si="92"/>
        <v>Cross-Sector</v>
      </c>
      <c r="B439" s="197" t="str">
        <f t="shared" si="92"/>
        <v>Fuel Price Deregulation</v>
      </c>
      <c r="C439" s="197" t="str">
        <f t="shared" si="92"/>
        <v>Fuel Price Deregulation</v>
      </c>
      <c r="D439" s="199" t="s">
        <v>254</v>
      </c>
      <c r="E439" s="192"/>
      <c r="F439" s="199" t="s">
        <v>926</v>
      </c>
      <c r="G439" s="199"/>
      <c r="H439" s="43">
        <v>731</v>
      </c>
      <c r="I439" s="199" t="s">
        <v>333</v>
      </c>
      <c r="J439" s="197" t="str">
        <f t="shared" si="93"/>
        <v>Fuel Price Deregulation</v>
      </c>
      <c r="K439" s="197" t="str">
        <f t="shared" si="93"/>
        <v>cross fuel price deregulation</v>
      </c>
      <c r="L439" s="189"/>
      <c r="M439" s="189"/>
      <c r="N439" s="189"/>
      <c r="O439" s="199"/>
      <c r="P439" s="194"/>
      <c r="Q439" s="199"/>
      <c r="R439" s="199"/>
      <c r="S439" s="213"/>
      <c r="T439" s="199"/>
    </row>
    <row r="440" spans="1:20" s="190" customFormat="1">
      <c r="A440" s="197" t="str">
        <f t="shared" si="92"/>
        <v>Cross-Sector</v>
      </c>
      <c r="B440" s="197" t="str">
        <f t="shared" si="92"/>
        <v>Fuel Price Deregulation</v>
      </c>
      <c r="C440" s="197" t="str">
        <f t="shared" si="92"/>
        <v>Fuel Price Deregulation</v>
      </c>
      <c r="D440" s="199" t="s">
        <v>927</v>
      </c>
      <c r="E440" s="192"/>
      <c r="F440" s="199" t="s">
        <v>610</v>
      </c>
      <c r="G440" s="199"/>
      <c r="H440" s="43">
        <v>732</v>
      </c>
      <c r="I440" s="199" t="s">
        <v>333</v>
      </c>
      <c r="J440" s="197" t="str">
        <f t="shared" si="93"/>
        <v>Fuel Price Deregulation</v>
      </c>
      <c r="K440" s="197" t="str">
        <f t="shared" si="93"/>
        <v>cross fuel price deregulation</v>
      </c>
      <c r="L440" s="189"/>
      <c r="M440" s="189"/>
      <c r="N440" s="189"/>
      <c r="O440" s="199"/>
      <c r="P440" s="194"/>
      <c r="Q440" s="199"/>
      <c r="R440" s="199"/>
      <c r="S440" s="213"/>
      <c r="T440" s="199"/>
    </row>
    <row r="441" spans="1:20" s="190" customFormat="1">
      <c r="A441" s="197" t="str">
        <f t="shared" si="92"/>
        <v>Cross-Sector</v>
      </c>
      <c r="B441" s="197" t="str">
        <f t="shared" si="92"/>
        <v>Fuel Price Deregulation</v>
      </c>
      <c r="C441" s="197" t="str">
        <f t="shared" si="92"/>
        <v>Fuel Price Deregulation</v>
      </c>
      <c r="D441" s="199" t="s">
        <v>251</v>
      </c>
      <c r="E441" s="192"/>
      <c r="F441" s="199" t="s">
        <v>615</v>
      </c>
      <c r="G441" s="199"/>
      <c r="H441" s="43">
        <v>733</v>
      </c>
      <c r="I441" s="199" t="s">
        <v>333</v>
      </c>
      <c r="J441" s="197" t="str">
        <f t="shared" si="93"/>
        <v>Fuel Price Deregulation</v>
      </c>
      <c r="K441" s="197" t="str">
        <f t="shared" si="93"/>
        <v>cross fuel price deregulation</v>
      </c>
      <c r="L441" s="189"/>
      <c r="M441" s="189"/>
      <c r="N441" s="189"/>
      <c r="O441" s="199"/>
      <c r="P441" s="194"/>
      <c r="Q441" s="199"/>
      <c r="R441" s="199"/>
      <c r="S441" s="213"/>
      <c r="T441" s="199"/>
    </row>
    <row r="442" spans="1:20" s="190" customFormat="1">
      <c r="A442" s="197" t="str">
        <f t="shared" si="92"/>
        <v>Cross-Sector</v>
      </c>
      <c r="B442" s="197" t="str">
        <f t="shared" si="92"/>
        <v>Fuel Price Deregulation</v>
      </c>
      <c r="C442" s="197" t="str">
        <f t="shared" si="92"/>
        <v>Fuel Price Deregulation</v>
      </c>
      <c r="D442" s="199" t="s">
        <v>928</v>
      </c>
      <c r="E442" s="192"/>
      <c r="F442" s="199" t="s">
        <v>929</v>
      </c>
      <c r="G442" s="199"/>
      <c r="H442" s="43">
        <v>734</v>
      </c>
      <c r="I442" s="199" t="s">
        <v>333</v>
      </c>
      <c r="J442" s="197" t="str">
        <f t="shared" si="93"/>
        <v>Fuel Price Deregulation</v>
      </c>
      <c r="K442" s="197" t="str">
        <f t="shared" si="93"/>
        <v>cross fuel price deregulation</v>
      </c>
      <c r="L442" s="189"/>
      <c r="M442" s="189"/>
      <c r="N442" s="189"/>
      <c r="O442" s="199"/>
      <c r="P442" s="194"/>
      <c r="Q442" s="199"/>
      <c r="R442" s="199"/>
      <c r="S442" s="213"/>
      <c r="T442" s="199"/>
    </row>
    <row r="443" spans="1:20" s="190" customFormat="1">
      <c r="A443" s="197" t="str">
        <f t="shared" si="92"/>
        <v>Cross-Sector</v>
      </c>
      <c r="B443" s="197" t="str">
        <f t="shared" si="92"/>
        <v>Fuel Price Deregulation</v>
      </c>
      <c r="C443" s="197" t="str">
        <f t="shared" si="92"/>
        <v>Fuel Price Deregulation</v>
      </c>
      <c r="D443" s="199" t="s">
        <v>255</v>
      </c>
      <c r="E443" s="192"/>
      <c r="F443" s="199" t="s">
        <v>930</v>
      </c>
      <c r="G443" s="199"/>
      <c r="H443" s="43">
        <v>735</v>
      </c>
      <c r="I443" s="199" t="s">
        <v>333</v>
      </c>
      <c r="J443" s="197" t="str">
        <f t="shared" si="93"/>
        <v>Fuel Price Deregulation</v>
      </c>
      <c r="K443" s="197" t="str">
        <f t="shared" si="93"/>
        <v>cross fuel price deregulation</v>
      </c>
      <c r="L443" s="189"/>
      <c r="M443" s="189"/>
      <c r="N443" s="189"/>
      <c r="O443" s="199"/>
      <c r="P443" s="194"/>
      <c r="Q443" s="199"/>
      <c r="R443" s="199"/>
      <c r="S443" s="213"/>
      <c r="T443" s="199"/>
    </row>
    <row r="444" spans="1:20" s="190" customFormat="1">
      <c r="A444" s="197" t="str">
        <f t="shared" si="92"/>
        <v>Cross-Sector</v>
      </c>
      <c r="B444" s="197" t="str">
        <f t="shared" si="92"/>
        <v>Fuel Price Deregulation</v>
      </c>
      <c r="C444" s="197" t="str">
        <f t="shared" si="92"/>
        <v>Fuel Price Deregulation</v>
      </c>
      <c r="D444" s="199" t="s">
        <v>1054</v>
      </c>
      <c r="E444" s="192"/>
      <c r="F444" s="199" t="s">
        <v>619</v>
      </c>
      <c r="G444" s="199"/>
      <c r="H444" s="43">
        <v>736</v>
      </c>
      <c r="I444" s="199" t="s">
        <v>333</v>
      </c>
      <c r="J444" s="197" t="str">
        <f t="shared" si="93"/>
        <v>Fuel Price Deregulation</v>
      </c>
      <c r="K444" s="197" t="str">
        <f t="shared" si="93"/>
        <v>cross fuel price deregulation</v>
      </c>
      <c r="L444" s="189"/>
      <c r="M444" s="189"/>
      <c r="N444" s="189"/>
      <c r="O444" s="199"/>
      <c r="P444" s="194"/>
      <c r="Q444" s="199"/>
      <c r="R444" s="199"/>
      <c r="S444" s="213"/>
      <c r="T444" s="199"/>
    </row>
    <row r="445" spans="1:20" s="190" customFormat="1">
      <c r="A445" s="197" t="str">
        <f t="shared" si="92"/>
        <v>Cross-Sector</v>
      </c>
      <c r="B445" s="197" t="str">
        <f t="shared" si="92"/>
        <v>Fuel Price Deregulation</v>
      </c>
      <c r="C445" s="197" t="str">
        <f t="shared" si="92"/>
        <v>Fuel Price Deregulation</v>
      </c>
      <c r="D445" s="199" t="s">
        <v>1055</v>
      </c>
      <c r="E445" s="192"/>
      <c r="F445" s="199" t="s">
        <v>1056</v>
      </c>
      <c r="G445" s="199"/>
      <c r="H445" s="43">
        <v>737</v>
      </c>
      <c r="I445" s="199" t="s">
        <v>333</v>
      </c>
      <c r="J445" s="197" t="str">
        <f t="shared" si="93"/>
        <v>Fuel Price Deregulation</v>
      </c>
      <c r="K445" s="197" t="str">
        <f t="shared" si="93"/>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4">A$446</f>
        <v>Cross-Sector</v>
      </c>
      <c r="B447" s="208" t="str">
        <f t="shared" si="94"/>
        <v>Fuel Taxes</v>
      </c>
      <c r="C447" s="208" t="str">
        <f t="shared" si="94"/>
        <v>Additional Fuel Tax Rate by Fuel</v>
      </c>
      <c r="D447" s="199" t="s">
        <v>252</v>
      </c>
      <c r="E447" s="199"/>
      <c r="F447" s="199" t="s">
        <v>580</v>
      </c>
      <c r="G447" s="207"/>
      <c r="H447" s="43">
        <v>79</v>
      </c>
      <c r="I447" s="199" t="s">
        <v>311</v>
      </c>
      <c r="J447" s="208" t="str">
        <f t="shared" ref="J447:O462" si="95">J$446</f>
        <v>Fuel Taxes</v>
      </c>
      <c r="K447" s="198" t="str">
        <f t="shared" si="95"/>
        <v>cross fuel tax</v>
      </c>
      <c r="L447" s="198">
        <f t="shared" si="95"/>
        <v>0</v>
      </c>
      <c r="M447" s="198">
        <f t="shared" si="95"/>
        <v>0.2</v>
      </c>
      <c r="N447" s="245">
        <f t="shared" si="95"/>
        <v>5.0000000000000001E-3</v>
      </c>
      <c r="O447" s="223" t="str">
        <f t="shared" si="95"/>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4"/>
        <v>Cross-Sector</v>
      </c>
      <c r="B448" s="208" t="str">
        <f t="shared" si="94"/>
        <v>Fuel Taxes</v>
      </c>
      <c r="C448" s="208" t="str">
        <f t="shared" si="94"/>
        <v>Additional Fuel Tax Rate by Fuel</v>
      </c>
      <c r="D448" s="199" t="s">
        <v>256</v>
      </c>
      <c r="E448" s="199"/>
      <c r="F448" s="199" t="s">
        <v>742</v>
      </c>
      <c r="G448" s="207"/>
      <c r="H448" s="43">
        <v>80</v>
      </c>
      <c r="I448" s="199" t="s">
        <v>311</v>
      </c>
      <c r="J448" s="208" t="str">
        <f t="shared" si="95"/>
        <v>Fuel Taxes</v>
      </c>
      <c r="K448" s="198" t="str">
        <f t="shared" si="95"/>
        <v>cross fuel tax</v>
      </c>
      <c r="L448" s="198">
        <f t="shared" si="95"/>
        <v>0</v>
      </c>
      <c r="M448" s="198">
        <f t="shared" si="95"/>
        <v>0.2</v>
      </c>
      <c r="N448" s="245">
        <f t="shared" si="95"/>
        <v>5.0000000000000001E-3</v>
      </c>
      <c r="O448" s="223" t="str">
        <f t="shared" si="95"/>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4"/>
        <v>Cross-Sector</v>
      </c>
      <c r="B449" s="208" t="str">
        <f t="shared" si="94"/>
        <v>Fuel Taxes</v>
      </c>
      <c r="C449" s="208" t="str">
        <f t="shared" si="94"/>
        <v>Additional Fuel Tax Rate by Fuel</v>
      </c>
      <c r="D449" s="199" t="s">
        <v>1036</v>
      </c>
      <c r="E449" s="199"/>
      <c r="F449" s="199" t="s">
        <v>590</v>
      </c>
      <c r="G449" s="207"/>
      <c r="H449" s="43">
        <v>738</v>
      </c>
      <c r="I449" s="199" t="s">
        <v>333</v>
      </c>
      <c r="J449" s="208" t="str">
        <f t="shared" si="95"/>
        <v>Fuel Taxes</v>
      </c>
      <c r="K449" s="198" t="str">
        <f t="shared" si="95"/>
        <v>cross fuel tax</v>
      </c>
      <c r="L449" s="198"/>
      <c r="M449" s="198"/>
      <c r="N449" s="245"/>
      <c r="O449" s="223"/>
      <c r="P449" s="194"/>
      <c r="Q449" s="207"/>
      <c r="R449" s="199"/>
      <c r="S449" s="227"/>
      <c r="T449" s="207"/>
    </row>
    <row r="450" spans="1:20" s="197" customFormat="1">
      <c r="A450" s="208" t="str">
        <f t="shared" si="94"/>
        <v>Cross-Sector</v>
      </c>
      <c r="B450" s="208" t="str">
        <f t="shared" si="94"/>
        <v>Fuel Taxes</v>
      </c>
      <c r="C450" s="208" t="str">
        <f t="shared" si="94"/>
        <v>Additional Fuel Tax Rate by Fuel</v>
      </c>
      <c r="D450" s="199" t="s">
        <v>1043</v>
      </c>
      <c r="E450" s="199"/>
      <c r="F450" s="199" t="s">
        <v>602</v>
      </c>
      <c r="G450" s="207"/>
      <c r="H450" s="43">
        <v>739</v>
      </c>
      <c r="I450" s="199" t="s">
        <v>333</v>
      </c>
      <c r="J450" s="208" t="str">
        <f t="shared" si="95"/>
        <v>Fuel Taxes</v>
      </c>
      <c r="K450" s="198" t="str">
        <f t="shared" si="95"/>
        <v>cross fuel tax</v>
      </c>
      <c r="L450" s="198"/>
      <c r="M450" s="198"/>
      <c r="N450" s="245"/>
      <c r="O450" s="223"/>
      <c r="P450" s="194"/>
      <c r="Q450" s="207"/>
      <c r="R450" s="199"/>
      <c r="S450" s="227"/>
      <c r="T450" s="207"/>
    </row>
    <row r="451" spans="1:20" s="197" customFormat="1">
      <c r="A451" s="208" t="str">
        <f t="shared" si="94"/>
        <v>Cross-Sector</v>
      </c>
      <c r="B451" s="208" t="str">
        <f t="shared" si="94"/>
        <v>Fuel Taxes</v>
      </c>
      <c r="C451" s="208" t="str">
        <f t="shared" si="94"/>
        <v>Additional Fuel Tax Rate by Fuel</v>
      </c>
      <c r="D451" s="199" t="s">
        <v>258</v>
      </c>
      <c r="E451" s="199"/>
      <c r="F451" s="199" t="s">
        <v>924</v>
      </c>
      <c r="G451" s="207"/>
      <c r="H451" s="43">
        <v>81</v>
      </c>
      <c r="I451" s="199" t="s">
        <v>311</v>
      </c>
      <c r="J451" s="208" t="str">
        <f t="shared" si="95"/>
        <v>Fuel Taxes</v>
      </c>
      <c r="K451" s="198" t="str">
        <f t="shared" si="95"/>
        <v>cross fuel tax</v>
      </c>
      <c r="L451" s="198">
        <f t="shared" si="95"/>
        <v>0</v>
      </c>
      <c r="M451" s="198">
        <f t="shared" si="95"/>
        <v>0.2</v>
      </c>
      <c r="N451" s="245">
        <f t="shared" si="95"/>
        <v>5.0000000000000001E-3</v>
      </c>
      <c r="O451" s="223" t="str">
        <f t="shared" si="95"/>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4"/>
        <v>Cross-Sector</v>
      </c>
      <c r="B452" s="208" t="str">
        <f t="shared" si="94"/>
        <v>Fuel Taxes</v>
      </c>
      <c r="C452" s="208" t="str">
        <f t="shared" si="94"/>
        <v>Additional Fuel Tax Rate by Fuel</v>
      </c>
      <c r="D452" s="199" t="s">
        <v>257</v>
      </c>
      <c r="E452" s="199"/>
      <c r="F452" s="199" t="s">
        <v>925</v>
      </c>
      <c r="G452" s="207"/>
      <c r="H452" s="43">
        <v>82</v>
      </c>
      <c r="I452" s="199" t="s">
        <v>311</v>
      </c>
      <c r="J452" s="208" t="str">
        <f t="shared" si="95"/>
        <v>Fuel Taxes</v>
      </c>
      <c r="K452" s="198" t="str">
        <f t="shared" si="95"/>
        <v>cross fuel tax</v>
      </c>
      <c r="L452" s="198">
        <f t="shared" si="95"/>
        <v>0</v>
      </c>
      <c r="M452" s="198">
        <f t="shared" si="95"/>
        <v>0.2</v>
      </c>
      <c r="N452" s="245">
        <f t="shared" si="95"/>
        <v>5.0000000000000001E-3</v>
      </c>
      <c r="O452" s="223" t="str">
        <f t="shared" si="95"/>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4"/>
        <v>Cross-Sector</v>
      </c>
      <c r="B453" s="208" t="str">
        <f t="shared" si="94"/>
        <v>Fuel Taxes</v>
      </c>
      <c r="C453" s="208" t="str">
        <f t="shared" si="94"/>
        <v>Additional Fuel Tax Rate by Fuel</v>
      </c>
      <c r="D453" s="199" t="s">
        <v>1046</v>
      </c>
      <c r="E453" s="199"/>
      <c r="F453" s="199" t="s">
        <v>1047</v>
      </c>
      <c r="G453" s="207"/>
      <c r="H453" s="43">
        <v>740</v>
      </c>
      <c r="I453" s="199" t="s">
        <v>333</v>
      </c>
      <c r="J453" s="208" t="str">
        <f t="shared" si="95"/>
        <v>Fuel Taxes</v>
      </c>
      <c r="K453" s="198" t="str">
        <f t="shared" si="95"/>
        <v>cross fuel tax</v>
      </c>
      <c r="L453" s="198"/>
      <c r="M453" s="198"/>
      <c r="N453" s="245"/>
      <c r="O453" s="223"/>
      <c r="P453" s="194"/>
      <c r="Q453" s="207"/>
      <c r="R453" s="199"/>
      <c r="S453" s="227"/>
      <c r="T453" s="207"/>
    </row>
    <row r="454" spans="1:20" s="197" customFormat="1">
      <c r="A454" s="208" t="str">
        <f t="shared" si="94"/>
        <v>Cross-Sector</v>
      </c>
      <c r="B454" s="208" t="str">
        <f t="shared" si="94"/>
        <v>Fuel Taxes</v>
      </c>
      <c r="C454" s="208" t="str">
        <f t="shared" si="94"/>
        <v>Additional Fuel Tax Rate by Fuel</v>
      </c>
      <c r="D454" s="199" t="s">
        <v>1048</v>
      </c>
      <c r="E454" s="199"/>
      <c r="F454" s="199" t="s">
        <v>1049</v>
      </c>
      <c r="G454" s="207"/>
      <c r="H454" s="43">
        <v>741</v>
      </c>
      <c r="I454" s="199" t="s">
        <v>333</v>
      </c>
      <c r="J454" s="208" t="str">
        <f t="shared" si="95"/>
        <v>Fuel Taxes</v>
      </c>
      <c r="K454" s="198" t="str">
        <f t="shared" si="95"/>
        <v>cross fuel tax</v>
      </c>
      <c r="L454" s="198"/>
      <c r="M454" s="198"/>
      <c r="N454" s="245"/>
      <c r="O454" s="223"/>
      <c r="P454" s="194"/>
      <c r="Q454" s="207"/>
      <c r="R454" s="199"/>
      <c r="S454" s="227"/>
      <c r="T454" s="207"/>
    </row>
    <row r="455" spans="1:20">
      <c r="A455" s="208" t="str">
        <f t="shared" si="94"/>
        <v>Cross-Sector</v>
      </c>
      <c r="B455" s="208" t="str">
        <f t="shared" si="94"/>
        <v>Fuel Taxes</v>
      </c>
      <c r="C455" s="208" t="str">
        <f t="shared" si="94"/>
        <v>Additional Fuel Tax Rate by Fuel</v>
      </c>
      <c r="D455" s="199" t="s">
        <v>254</v>
      </c>
      <c r="E455" s="199"/>
      <c r="F455" s="199" t="s">
        <v>926</v>
      </c>
      <c r="G455" s="207"/>
      <c r="H455" s="43">
        <v>742</v>
      </c>
      <c r="I455" s="199" t="s">
        <v>333</v>
      </c>
      <c r="J455" s="208" t="str">
        <f t="shared" si="95"/>
        <v>Fuel Taxes</v>
      </c>
      <c r="K455" s="198" t="str">
        <f t="shared" si="95"/>
        <v>cross fuel tax</v>
      </c>
      <c r="L455" s="198"/>
      <c r="M455" s="198"/>
      <c r="N455" s="245"/>
      <c r="O455" s="223"/>
      <c r="P455" s="194"/>
      <c r="Q455" s="199"/>
      <c r="R455" s="199"/>
      <c r="S455" s="227"/>
      <c r="T455" s="192"/>
    </row>
    <row r="456" spans="1:20">
      <c r="A456" s="208" t="str">
        <f t="shared" si="94"/>
        <v>Cross-Sector</v>
      </c>
      <c r="B456" s="208" t="str">
        <f t="shared" si="94"/>
        <v>Fuel Taxes</v>
      </c>
      <c r="C456" s="208" t="str">
        <f t="shared" si="94"/>
        <v>Additional Fuel Tax Rate by Fuel</v>
      </c>
      <c r="D456" s="199" t="s">
        <v>1051</v>
      </c>
      <c r="E456" s="199"/>
      <c r="F456" s="199" t="s">
        <v>1052</v>
      </c>
      <c r="G456" s="207"/>
      <c r="H456" s="43">
        <v>743</v>
      </c>
      <c r="I456" s="199" t="s">
        <v>333</v>
      </c>
      <c r="J456" s="208" t="str">
        <f t="shared" si="95"/>
        <v>Fuel Taxes</v>
      </c>
      <c r="K456" s="198" t="str">
        <f t="shared" si="95"/>
        <v>cross fuel tax</v>
      </c>
      <c r="L456" s="198"/>
      <c r="M456" s="198"/>
      <c r="N456" s="245"/>
      <c r="O456" s="223"/>
      <c r="P456" s="194"/>
      <c r="Q456" s="192"/>
      <c r="R456" s="199"/>
      <c r="S456" s="213"/>
      <c r="T456" s="192"/>
    </row>
    <row r="457" spans="1:20">
      <c r="A457" s="208" t="str">
        <f t="shared" si="94"/>
        <v>Cross-Sector</v>
      </c>
      <c r="B457" s="208" t="str">
        <f t="shared" si="94"/>
        <v>Fuel Taxes</v>
      </c>
      <c r="C457" s="208" t="str">
        <f t="shared" si="94"/>
        <v>Additional Fuel Tax Rate by Fuel</v>
      </c>
      <c r="D457" s="199" t="s">
        <v>927</v>
      </c>
      <c r="E457" s="199"/>
      <c r="F457" s="199" t="s">
        <v>610</v>
      </c>
      <c r="G457" s="207"/>
      <c r="H457" s="43">
        <v>744</v>
      </c>
      <c r="I457" s="199" t="s">
        <v>333</v>
      </c>
      <c r="J457" s="208" t="str">
        <f t="shared" si="95"/>
        <v>Fuel Taxes</v>
      </c>
      <c r="K457" s="198" t="str">
        <f t="shared" si="95"/>
        <v>cross fuel tax</v>
      </c>
      <c r="L457" s="198"/>
      <c r="M457" s="198"/>
      <c r="N457" s="198"/>
      <c r="O457" s="223"/>
      <c r="P457" s="194"/>
      <c r="Q457" s="192"/>
      <c r="R457" s="199"/>
      <c r="S457" s="213"/>
      <c r="T457" s="192"/>
    </row>
    <row r="458" spans="1:20">
      <c r="A458" s="208" t="str">
        <f t="shared" si="94"/>
        <v>Cross-Sector</v>
      </c>
      <c r="B458" s="208" t="str">
        <f t="shared" si="94"/>
        <v>Fuel Taxes</v>
      </c>
      <c r="C458" s="208" t="str">
        <f t="shared" si="94"/>
        <v>Additional Fuel Tax Rate by Fuel</v>
      </c>
      <c r="D458" s="199" t="s">
        <v>251</v>
      </c>
      <c r="E458" s="199"/>
      <c r="F458" s="199" t="s">
        <v>615</v>
      </c>
      <c r="G458" s="207"/>
      <c r="H458" s="43">
        <v>745</v>
      </c>
      <c r="I458" s="199" t="s">
        <v>333</v>
      </c>
      <c r="J458" s="208" t="str">
        <f t="shared" si="95"/>
        <v>Fuel Taxes</v>
      </c>
      <c r="K458" s="198" t="str">
        <f t="shared" si="95"/>
        <v>cross fuel tax</v>
      </c>
      <c r="L458" s="198"/>
      <c r="M458" s="198"/>
      <c r="N458" s="198"/>
      <c r="O458" s="223"/>
      <c r="P458" s="194"/>
      <c r="Q458" s="192"/>
      <c r="R458" s="199"/>
      <c r="S458" s="213"/>
      <c r="T458" s="192"/>
    </row>
    <row r="459" spans="1:20">
      <c r="A459" s="208" t="str">
        <f t="shared" si="94"/>
        <v>Cross-Sector</v>
      </c>
      <c r="B459" s="208" t="str">
        <f t="shared" si="94"/>
        <v>Fuel Taxes</v>
      </c>
      <c r="C459" s="208" t="str">
        <f t="shared" si="94"/>
        <v>Additional Fuel Tax Rate by Fuel</v>
      </c>
      <c r="D459" s="199" t="s">
        <v>928</v>
      </c>
      <c r="E459" s="199"/>
      <c r="F459" s="199" t="s">
        <v>929</v>
      </c>
      <c r="G459" s="207"/>
      <c r="H459" s="43">
        <v>746</v>
      </c>
      <c r="I459" s="199" t="s">
        <v>333</v>
      </c>
      <c r="J459" s="208" t="str">
        <f t="shared" si="95"/>
        <v>Fuel Taxes</v>
      </c>
      <c r="K459" s="198" t="str">
        <f t="shared" si="95"/>
        <v>cross fuel tax</v>
      </c>
      <c r="L459" s="198"/>
      <c r="M459" s="198"/>
      <c r="N459" s="198"/>
      <c r="O459" s="223"/>
      <c r="P459" s="194"/>
      <c r="Q459" s="192"/>
      <c r="R459" s="199"/>
      <c r="S459" s="213"/>
      <c r="T459" s="192"/>
    </row>
    <row r="460" spans="1:20">
      <c r="A460" s="208" t="str">
        <f t="shared" si="94"/>
        <v>Cross-Sector</v>
      </c>
      <c r="B460" s="208" t="str">
        <f t="shared" si="94"/>
        <v>Fuel Taxes</v>
      </c>
      <c r="C460" s="208" t="str">
        <f t="shared" si="94"/>
        <v>Additional Fuel Tax Rate by Fuel</v>
      </c>
      <c r="D460" s="199" t="s">
        <v>255</v>
      </c>
      <c r="E460" s="199"/>
      <c r="F460" s="199" t="s">
        <v>930</v>
      </c>
      <c r="G460" s="207"/>
      <c r="H460" s="43">
        <v>747</v>
      </c>
      <c r="I460" s="199" t="s">
        <v>333</v>
      </c>
      <c r="J460" s="208" t="str">
        <f t="shared" si="95"/>
        <v>Fuel Taxes</v>
      </c>
      <c r="K460" s="198" t="str">
        <f t="shared" si="95"/>
        <v>cross fuel tax</v>
      </c>
      <c r="L460" s="198"/>
      <c r="M460" s="198"/>
      <c r="N460" s="198"/>
      <c r="O460" s="223"/>
      <c r="P460" s="194"/>
      <c r="Q460" s="192"/>
      <c r="R460" s="199"/>
      <c r="S460" s="213"/>
      <c r="T460" s="192"/>
    </row>
    <row r="461" spans="1:20">
      <c r="A461" s="208" t="str">
        <f t="shared" si="94"/>
        <v>Cross-Sector</v>
      </c>
      <c r="B461" s="208" t="str">
        <f t="shared" si="94"/>
        <v>Fuel Taxes</v>
      </c>
      <c r="C461" s="208" t="str">
        <f t="shared" si="94"/>
        <v>Additional Fuel Tax Rate by Fuel</v>
      </c>
      <c r="D461" s="199" t="s">
        <v>1054</v>
      </c>
      <c r="E461" s="199"/>
      <c r="F461" s="199" t="s">
        <v>619</v>
      </c>
      <c r="G461" s="207"/>
      <c r="H461" s="43">
        <v>748</v>
      </c>
      <c r="I461" s="199" t="s">
        <v>333</v>
      </c>
      <c r="J461" s="208" t="str">
        <f t="shared" si="95"/>
        <v>Fuel Taxes</v>
      </c>
      <c r="K461" s="198" t="str">
        <f t="shared" si="95"/>
        <v>cross fuel tax</v>
      </c>
      <c r="L461" s="198"/>
      <c r="M461" s="198"/>
      <c r="N461" s="198"/>
      <c r="O461" s="223"/>
      <c r="P461" s="194"/>
      <c r="Q461" s="192"/>
      <c r="R461" s="199"/>
      <c r="S461" s="213"/>
      <c r="T461" s="192"/>
    </row>
    <row r="462" spans="1:20">
      <c r="A462" s="208" t="str">
        <f t="shared" si="94"/>
        <v>Cross-Sector</v>
      </c>
      <c r="B462" s="208" t="str">
        <f t="shared" si="94"/>
        <v>Fuel Taxes</v>
      </c>
      <c r="C462" s="208" t="str">
        <f t="shared" si="94"/>
        <v>Additional Fuel Tax Rate by Fuel</v>
      </c>
      <c r="D462" s="199" t="s">
        <v>1055</v>
      </c>
      <c r="E462" s="199"/>
      <c r="F462" s="199" t="s">
        <v>1056</v>
      </c>
      <c r="G462" s="207"/>
      <c r="H462" s="43">
        <v>749</v>
      </c>
      <c r="I462" s="199" t="s">
        <v>333</v>
      </c>
      <c r="J462" s="208" t="str">
        <f t="shared" si="95"/>
        <v>Fuel Taxes</v>
      </c>
      <c r="K462" s="198" t="str">
        <f t="shared" si="95"/>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6">A$463</f>
        <v>Research and Development</v>
      </c>
      <c r="B464" s="197" t="str">
        <f t="shared" si="96"/>
        <v>Capital Cost Reduction</v>
      </c>
      <c r="C464" s="197" t="str">
        <f t="shared" si="96"/>
        <v>RnD Building Capital Cost Perc Reduction</v>
      </c>
      <c r="D464" s="192" t="s">
        <v>502</v>
      </c>
      <c r="E464" s="192"/>
      <c r="F464" s="192" t="s">
        <v>1097</v>
      </c>
      <c r="G464" s="192"/>
      <c r="H464" s="43">
        <v>86</v>
      </c>
      <c r="I464" s="192" t="s">
        <v>311</v>
      </c>
      <c r="J464" s="197" t="str">
        <f t="shared" ref="J464:O479" si="97">J$463</f>
        <v>R&amp;D Capital Cost Reductions</v>
      </c>
      <c r="K464" s="198" t="str">
        <f t="shared" si="97"/>
        <v>RnD building capital cost reduction</v>
      </c>
      <c r="L464" s="198">
        <f t="shared" si="97"/>
        <v>0</v>
      </c>
      <c r="M464" s="198">
        <f t="shared" si="97"/>
        <v>0.4</v>
      </c>
      <c r="N464" s="198">
        <f t="shared" si="97"/>
        <v>0.01</v>
      </c>
      <c r="O464" s="207" t="str">
        <f t="shared" si="97"/>
        <v>% reduction in cost</v>
      </c>
      <c r="P464" s="194" t="s">
        <v>1098</v>
      </c>
      <c r="Q464" s="192" t="s">
        <v>1095</v>
      </c>
      <c r="R464" s="199" t="s">
        <v>1096</v>
      </c>
      <c r="S464" s="213" t="s">
        <v>533</v>
      </c>
      <c r="T464" s="192"/>
    </row>
    <row r="465" spans="1:20">
      <c r="A465" s="197" t="str">
        <f t="shared" si="96"/>
        <v>Research and Development</v>
      </c>
      <c r="B465" s="197" t="str">
        <f t="shared" si="96"/>
        <v>Capital Cost Reduction</v>
      </c>
      <c r="C465" s="197" t="str">
        <f t="shared" si="96"/>
        <v>RnD Building Capital Cost Perc Reduction</v>
      </c>
      <c r="D465" s="192" t="s">
        <v>524</v>
      </c>
      <c r="E465" s="192"/>
      <c r="F465" s="192" t="s">
        <v>1099</v>
      </c>
      <c r="G465" s="192"/>
      <c r="H465" s="43">
        <v>87</v>
      </c>
      <c r="I465" s="192" t="s">
        <v>311</v>
      </c>
      <c r="J465" s="197" t="str">
        <f t="shared" si="97"/>
        <v>R&amp;D Capital Cost Reductions</v>
      </c>
      <c r="K465" s="198" t="str">
        <f t="shared" si="97"/>
        <v>RnD building capital cost reduction</v>
      </c>
      <c r="L465" s="198">
        <f t="shared" si="97"/>
        <v>0</v>
      </c>
      <c r="M465" s="198">
        <f t="shared" si="97"/>
        <v>0.4</v>
      </c>
      <c r="N465" s="198">
        <f t="shared" si="97"/>
        <v>0.01</v>
      </c>
      <c r="O465" s="207" t="str">
        <f t="shared" si="97"/>
        <v>% reduction in cost</v>
      </c>
      <c r="P465" s="194" t="s">
        <v>1100</v>
      </c>
      <c r="Q465" s="192" t="s">
        <v>1095</v>
      </c>
      <c r="R465" s="199" t="s">
        <v>1096</v>
      </c>
      <c r="S465" s="213" t="s">
        <v>533</v>
      </c>
      <c r="T465" s="192"/>
    </row>
    <row r="466" spans="1:20">
      <c r="A466" s="197" t="str">
        <f t="shared" si="96"/>
        <v>Research and Development</v>
      </c>
      <c r="B466" s="197" t="str">
        <f t="shared" si="96"/>
        <v>Capital Cost Reduction</v>
      </c>
      <c r="C466" s="197" t="str">
        <f t="shared" si="96"/>
        <v>RnD Building Capital Cost Perc Reduction</v>
      </c>
      <c r="D466" s="192" t="s">
        <v>504</v>
      </c>
      <c r="E466" s="192"/>
      <c r="F466" s="192" t="s">
        <v>1101</v>
      </c>
      <c r="G466" s="192"/>
      <c r="H466" s="43">
        <v>88</v>
      </c>
      <c r="I466" s="192" t="s">
        <v>311</v>
      </c>
      <c r="J466" s="197" t="str">
        <f t="shared" si="97"/>
        <v>R&amp;D Capital Cost Reductions</v>
      </c>
      <c r="K466" s="198" t="str">
        <f t="shared" si="97"/>
        <v>RnD building capital cost reduction</v>
      </c>
      <c r="L466" s="198">
        <f t="shared" si="97"/>
        <v>0</v>
      </c>
      <c r="M466" s="198">
        <f t="shared" si="97"/>
        <v>0.4</v>
      </c>
      <c r="N466" s="198">
        <f t="shared" si="97"/>
        <v>0.01</v>
      </c>
      <c r="O466" s="207" t="str">
        <f t="shared" si="97"/>
        <v>% reduction in cost</v>
      </c>
      <c r="P466" s="194" t="s">
        <v>1102</v>
      </c>
      <c r="Q466" s="192" t="s">
        <v>1095</v>
      </c>
      <c r="R466" s="199" t="s">
        <v>1096</v>
      </c>
      <c r="S466" s="213" t="s">
        <v>533</v>
      </c>
      <c r="T466" s="192"/>
    </row>
    <row r="467" spans="1:20">
      <c r="A467" s="197" t="str">
        <f t="shared" si="96"/>
        <v>Research and Development</v>
      </c>
      <c r="B467" s="197" t="str">
        <f t="shared" si="96"/>
        <v>Capital Cost Reduction</v>
      </c>
      <c r="C467" s="197" t="str">
        <f t="shared" si="96"/>
        <v>RnD Building Capital Cost Perc Reduction</v>
      </c>
      <c r="D467" s="192" t="s">
        <v>506</v>
      </c>
      <c r="E467" s="192"/>
      <c r="F467" s="192" t="s">
        <v>1103</v>
      </c>
      <c r="G467" s="192"/>
      <c r="H467" s="43">
        <v>89</v>
      </c>
      <c r="I467" s="192" t="s">
        <v>311</v>
      </c>
      <c r="J467" s="197" t="str">
        <f t="shared" si="97"/>
        <v>R&amp;D Capital Cost Reductions</v>
      </c>
      <c r="K467" s="198" t="str">
        <f t="shared" si="97"/>
        <v>RnD building capital cost reduction</v>
      </c>
      <c r="L467" s="198">
        <f t="shared" si="97"/>
        <v>0</v>
      </c>
      <c r="M467" s="198">
        <f t="shared" si="97"/>
        <v>0.4</v>
      </c>
      <c r="N467" s="198">
        <f t="shared" si="97"/>
        <v>0.01</v>
      </c>
      <c r="O467" s="207" t="str">
        <f t="shared" si="97"/>
        <v>% reduction in cost</v>
      </c>
      <c r="P467" s="194" t="s">
        <v>1104</v>
      </c>
      <c r="Q467" s="192" t="s">
        <v>1095</v>
      </c>
      <c r="R467" s="199" t="s">
        <v>1096</v>
      </c>
      <c r="S467" s="213" t="s">
        <v>533</v>
      </c>
      <c r="T467" s="192"/>
    </row>
    <row r="468" spans="1:20">
      <c r="A468" s="197" t="str">
        <f t="shared" si="96"/>
        <v>Research and Development</v>
      </c>
      <c r="B468" s="197" t="str">
        <f t="shared" si="96"/>
        <v>Capital Cost Reduction</v>
      </c>
      <c r="C468" s="197" t="str">
        <f t="shared" si="96"/>
        <v>RnD Building Capital Cost Perc Reduction</v>
      </c>
      <c r="D468" s="192" t="s">
        <v>508</v>
      </c>
      <c r="E468" s="192"/>
      <c r="F468" s="192" t="s">
        <v>1105</v>
      </c>
      <c r="G468" s="192"/>
      <c r="H468" s="43">
        <v>90</v>
      </c>
      <c r="I468" s="192" t="s">
        <v>311</v>
      </c>
      <c r="J468" s="197" t="str">
        <f t="shared" si="97"/>
        <v>R&amp;D Capital Cost Reductions</v>
      </c>
      <c r="K468" s="198" t="str">
        <f t="shared" si="97"/>
        <v>RnD building capital cost reduction</v>
      </c>
      <c r="L468" s="198">
        <f t="shared" si="97"/>
        <v>0</v>
      </c>
      <c r="M468" s="198">
        <f t="shared" si="97"/>
        <v>0.4</v>
      </c>
      <c r="N468" s="198">
        <f t="shared" si="97"/>
        <v>0.01</v>
      </c>
      <c r="O468" s="207" t="str">
        <f t="shared" si="97"/>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7"/>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7"/>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8">A$470</f>
        <v>Research and Development</v>
      </c>
      <c r="B471" s="197" t="str">
        <f t="shared" si="98"/>
        <v>Capital Cost Reduction</v>
      </c>
      <c r="C471" s="197" t="str">
        <f t="shared" si="98"/>
        <v>RnD Electricity Capital Cost Perc Reduction</v>
      </c>
      <c r="D471" s="199" t="s">
        <v>586</v>
      </c>
      <c r="E471" s="207"/>
      <c r="F471" s="199" t="s">
        <v>1114</v>
      </c>
      <c r="G471" s="192"/>
      <c r="H471" s="43">
        <v>93</v>
      </c>
      <c r="I471" s="192" t="s">
        <v>311</v>
      </c>
      <c r="J471" s="197" t="str">
        <f t="shared" si="97"/>
        <v>R&amp;D Capital Cost Reductions</v>
      </c>
      <c r="K471" s="198" t="str">
        <f t="shared" ref="K471:O480" si="99">K$470</f>
        <v>RnD electricity capital cost reduction</v>
      </c>
      <c r="L471" s="198">
        <f t="shared" si="99"/>
        <v>0</v>
      </c>
      <c r="M471" s="205">
        <f t="shared" si="99"/>
        <v>0.4</v>
      </c>
      <c r="N471" s="205">
        <f t="shared" si="99"/>
        <v>0.01</v>
      </c>
      <c r="O471" s="207" t="str">
        <f t="shared" si="99"/>
        <v>% reduction in cost</v>
      </c>
      <c r="P471" s="194" t="s">
        <v>1115</v>
      </c>
      <c r="Q471" s="192" t="s">
        <v>1095</v>
      </c>
      <c r="R471" s="199" t="s">
        <v>1096</v>
      </c>
      <c r="S471" s="213" t="s">
        <v>533</v>
      </c>
      <c r="T471" s="192"/>
    </row>
    <row r="472" spans="1:20">
      <c r="A472" s="197" t="str">
        <f t="shared" si="98"/>
        <v>Research and Development</v>
      </c>
      <c r="B472" s="197" t="str">
        <f t="shared" si="98"/>
        <v>Capital Cost Reduction</v>
      </c>
      <c r="C472" s="197" t="str">
        <f t="shared" si="98"/>
        <v>RnD Electricity Capital Cost Perc Reduction</v>
      </c>
      <c r="D472" s="199" t="s">
        <v>589</v>
      </c>
      <c r="E472" s="207"/>
      <c r="F472" s="199" t="s">
        <v>1116</v>
      </c>
      <c r="G472" s="192"/>
      <c r="H472" s="43">
        <v>94</v>
      </c>
      <c r="I472" s="192" t="s">
        <v>311</v>
      </c>
      <c r="J472" s="197" t="str">
        <f t="shared" si="97"/>
        <v>R&amp;D Capital Cost Reductions</v>
      </c>
      <c r="K472" s="198" t="str">
        <f t="shared" si="99"/>
        <v>RnD electricity capital cost reduction</v>
      </c>
      <c r="L472" s="198">
        <f t="shared" si="99"/>
        <v>0</v>
      </c>
      <c r="M472" s="205">
        <f t="shared" si="99"/>
        <v>0.4</v>
      </c>
      <c r="N472" s="205">
        <f t="shared" si="99"/>
        <v>0.01</v>
      </c>
      <c r="O472" s="207" t="str">
        <f t="shared" si="99"/>
        <v>% reduction in cost</v>
      </c>
      <c r="P472" s="194" t="s">
        <v>1117</v>
      </c>
      <c r="Q472" s="192" t="s">
        <v>1095</v>
      </c>
      <c r="R472" s="199" t="s">
        <v>1096</v>
      </c>
      <c r="S472" s="213" t="s">
        <v>533</v>
      </c>
      <c r="T472" s="192"/>
    </row>
    <row r="473" spans="1:20">
      <c r="A473" s="197" t="str">
        <f t="shared" si="98"/>
        <v>Research and Development</v>
      </c>
      <c r="B473" s="197" t="str">
        <f t="shared" si="98"/>
        <v>Capital Cost Reduction</v>
      </c>
      <c r="C473" s="197" t="str">
        <f t="shared" si="98"/>
        <v>RnD Electricity Capital Cost Perc Reduction</v>
      </c>
      <c r="D473" s="199" t="s">
        <v>592</v>
      </c>
      <c r="E473" s="207"/>
      <c r="F473" s="199" t="s">
        <v>1118</v>
      </c>
      <c r="G473" s="192"/>
      <c r="H473" s="43">
        <v>95</v>
      </c>
      <c r="I473" s="192" t="s">
        <v>311</v>
      </c>
      <c r="J473" s="197" t="str">
        <f t="shared" si="97"/>
        <v>R&amp;D Capital Cost Reductions</v>
      </c>
      <c r="K473" s="198" t="str">
        <f t="shared" si="99"/>
        <v>RnD electricity capital cost reduction</v>
      </c>
      <c r="L473" s="198">
        <f t="shared" si="99"/>
        <v>0</v>
      </c>
      <c r="M473" s="205">
        <f t="shared" si="99"/>
        <v>0.4</v>
      </c>
      <c r="N473" s="205">
        <f t="shared" si="99"/>
        <v>0.01</v>
      </c>
      <c r="O473" s="207" t="str">
        <f t="shared" si="99"/>
        <v>% reduction in cost</v>
      </c>
      <c r="P473" s="194" t="s">
        <v>1119</v>
      </c>
      <c r="Q473" s="192" t="s">
        <v>1095</v>
      </c>
      <c r="R473" s="199" t="s">
        <v>1096</v>
      </c>
      <c r="S473" s="213" t="s">
        <v>533</v>
      </c>
      <c r="T473" s="192"/>
    </row>
    <row r="474" spans="1:20">
      <c r="A474" s="197" t="str">
        <f t="shared" si="98"/>
        <v>Research and Development</v>
      </c>
      <c r="B474" s="197" t="str">
        <f t="shared" si="98"/>
        <v>Capital Cost Reduction</v>
      </c>
      <c r="C474" s="197" t="str">
        <f t="shared" si="98"/>
        <v>RnD Electricity Capital Cost Perc Reduction</v>
      </c>
      <c r="D474" s="199" t="s">
        <v>595</v>
      </c>
      <c r="E474" s="207"/>
      <c r="F474" s="199" t="s">
        <v>1120</v>
      </c>
      <c r="G474" s="192"/>
      <c r="H474" s="43">
        <v>96</v>
      </c>
      <c r="I474" s="192" t="s">
        <v>311</v>
      </c>
      <c r="J474" s="197" t="str">
        <f t="shared" si="97"/>
        <v>R&amp;D Capital Cost Reductions</v>
      </c>
      <c r="K474" s="198" t="str">
        <f t="shared" si="99"/>
        <v>RnD electricity capital cost reduction</v>
      </c>
      <c r="L474" s="198">
        <f t="shared" si="99"/>
        <v>0</v>
      </c>
      <c r="M474" s="205">
        <f t="shared" si="99"/>
        <v>0.4</v>
      </c>
      <c r="N474" s="205">
        <f t="shared" si="99"/>
        <v>0.01</v>
      </c>
      <c r="O474" s="207" t="str">
        <f t="shared" si="99"/>
        <v>% reduction in cost</v>
      </c>
      <c r="P474" s="194" t="s">
        <v>1121</v>
      </c>
      <c r="Q474" s="192" t="s">
        <v>1095</v>
      </c>
      <c r="R474" s="199" t="s">
        <v>1096</v>
      </c>
      <c r="S474" s="213" t="s">
        <v>533</v>
      </c>
      <c r="T474" s="192"/>
    </row>
    <row r="475" spans="1:20">
      <c r="A475" s="197" t="str">
        <f t="shared" si="98"/>
        <v>Research and Development</v>
      </c>
      <c r="B475" s="197" t="str">
        <f t="shared" si="98"/>
        <v>Capital Cost Reduction</v>
      </c>
      <c r="C475" s="197" t="str">
        <f t="shared" si="98"/>
        <v>RnD Electricity Capital Cost Perc Reduction</v>
      </c>
      <c r="D475" s="199" t="s">
        <v>597</v>
      </c>
      <c r="E475" s="207"/>
      <c r="F475" s="199" t="s">
        <v>1122</v>
      </c>
      <c r="G475" s="192"/>
      <c r="H475" s="43">
        <v>97</v>
      </c>
      <c r="I475" s="192" t="s">
        <v>311</v>
      </c>
      <c r="J475" s="197" t="str">
        <f t="shared" si="97"/>
        <v>R&amp;D Capital Cost Reductions</v>
      </c>
      <c r="K475" s="198" t="str">
        <f t="shared" si="99"/>
        <v>RnD electricity capital cost reduction</v>
      </c>
      <c r="L475" s="198">
        <f t="shared" si="99"/>
        <v>0</v>
      </c>
      <c r="M475" s="205">
        <f t="shared" si="99"/>
        <v>0.4</v>
      </c>
      <c r="N475" s="205">
        <f t="shared" si="99"/>
        <v>0.01</v>
      </c>
      <c r="O475" s="207" t="str">
        <f t="shared" si="99"/>
        <v>% reduction in cost</v>
      </c>
      <c r="P475" s="194" t="s">
        <v>1123</v>
      </c>
      <c r="Q475" s="192" t="s">
        <v>1095</v>
      </c>
      <c r="R475" s="199" t="s">
        <v>1096</v>
      </c>
      <c r="S475" s="213" t="s">
        <v>533</v>
      </c>
      <c r="T475" s="192"/>
    </row>
    <row r="476" spans="1:20">
      <c r="A476" s="197" t="str">
        <f t="shared" si="98"/>
        <v>Research and Development</v>
      </c>
      <c r="B476" s="197" t="str">
        <f t="shared" si="98"/>
        <v>Capital Cost Reduction</v>
      </c>
      <c r="C476" s="197" t="str">
        <f t="shared" si="98"/>
        <v>RnD Electricity Capital Cost Perc Reduction</v>
      </c>
      <c r="D476" s="199" t="s">
        <v>599</v>
      </c>
      <c r="E476" s="207"/>
      <c r="F476" s="199" t="s">
        <v>1124</v>
      </c>
      <c r="G476" s="192"/>
      <c r="H476" s="43">
        <v>98</v>
      </c>
      <c r="I476" s="192" t="s">
        <v>311</v>
      </c>
      <c r="J476" s="197" t="str">
        <f t="shared" si="97"/>
        <v>R&amp;D Capital Cost Reductions</v>
      </c>
      <c r="K476" s="198" t="str">
        <f t="shared" si="99"/>
        <v>RnD electricity capital cost reduction</v>
      </c>
      <c r="L476" s="198">
        <f t="shared" si="99"/>
        <v>0</v>
      </c>
      <c r="M476" s="205">
        <f t="shared" si="99"/>
        <v>0.4</v>
      </c>
      <c r="N476" s="205">
        <f t="shared" si="99"/>
        <v>0.01</v>
      </c>
      <c r="O476" s="207" t="str">
        <f t="shared" si="99"/>
        <v>% reduction in cost</v>
      </c>
      <c r="P476" s="194" t="s">
        <v>1125</v>
      </c>
      <c r="Q476" s="192" t="s">
        <v>1095</v>
      </c>
      <c r="R476" s="199" t="s">
        <v>1096</v>
      </c>
      <c r="S476" s="213" t="s">
        <v>533</v>
      </c>
      <c r="T476" s="192"/>
    </row>
    <row r="477" spans="1:20">
      <c r="A477" s="197" t="str">
        <f t="shared" si="98"/>
        <v>Research and Development</v>
      </c>
      <c r="B477" s="197" t="str">
        <f t="shared" si="98"/>
        <v>Capital Cost Reduction</v>
      </c>
      <c r="C477" s="197" t="str">
        <f t="shared" si="98"/>
        <v>RnD Electricity Capital Cost Perc Reduction</v>
      </c>
      <c r="D477" s="199" t="s">
        <v>601</v>
      </c>
      <c r="E477" s="207"/>
      <c r="F477" s="199" t="s">
        <v>1126</v>
      </c>
      <c r="G477" s="192"/>
      <c r="H477" s="43">
        <v>99</v>
      </c>
      <c r="I477" s="192" t="s">
        <v>311</v>
      </c>
      <c r="J477" s="197" t="str">
        <f t="shared" si="97"/>
        <v>R&amp;D Capital Cost Reductions</v>
      </c>
      <c r="K477" s="198" t="str">
        <f t="shared" si="99"/>
        <v>RnD electricity capital cost reduction</v>
      </c>
      <c r="L477" s="198">
        <f t="shared" si="99"/>
        <v>0</v>
      </c>
      <c r="M477" s="205">
        <f t="shared" si="99"/>
        <v>0.4</v>
      </c>
      <c r="N477" s="205">
        <f t="shared" si="99"/>
        <v>0.01</v>
      </c>
      <c r="O477" s="207" t="str">
        <f t="shared" si="99"/>
        <v>% reduction in cost</v>
      </c>
      <c r="P477" s="194" t="s">
        <v>1127</v>
      </c>
      <c r="Q477" s="192" t="s">
        <v>1095</v>
      </c>
      <c r="R477" s="199" t="s">
        <v>1096</v>
      </c>
      <c r="S477" s="213" t="s">
        <v>533</v>
      </c>
      <c r="T477" s="192"/>
    </row>
    <row r="478" spans="1:20">
      <c r="A478" s="197" t="str">
        <f t="shared" si="98"/>
        <v>Research and Development</v>
      </c>
      <c r="B478" s="197" t="str">
        <f t="shared" si="98"/>
        <v>Capital Cost Reduction</v>
      </c>
      <c r="C478" s="197" t="str">
        <f t="shared" si="98"/>
        <v>RnD Electricity Capital Cost Perc Reduction</v>
      </c>
      <c r="D478" s="199" t="s">
        <v>607</v>
      </c>
      <c r="E478" s="207"/>
      <c r="F478" s="199" t="s">
        <v>1128</v>
      </c>
      <c r="G478" s="192"/>
      <c r="H478" s="43">
        <v>192</v>
      </c>
      <c r="I478" s="192" t="s">
        <v>311</v>
      </c>
      <c r="J478" s="197" t="str">
        <f t="shared" si="97"/>
        <v>R&amp;D Capital Cost Reductions</v>
      </c>
      <c r="K478" s="198" t="str">
        <f t="shared" si="99"/>
        <v>RnD electricity capital cost reduction</v>
      </c>
      <c r="L478" s="198">
        <f t="shared" si="99"/>
        <v>0</v>
      </c>
      <c r="M478" s="205">
        <f t="shared" si="99"/>
        <v>0.4</v>
      </c>
      <c r="N478" s="205">
        <f t="shared" si="99"/>
        <v>0.01</v>
      </c>
      <c r="O478" s="207" t="str">
        <f t="shared" si="99"/>
        <v>% reduction in cost</v>
      </c>
      <c r="P478" s="194" t="s">
        <v>1129</v>
      </c>
      <c r="Q478" s="192" t="s">
        <v>1095</v>
      </c>
      <c r="R478" s="199" t="s">
        <v>1096</v>
      </c>
      <c r="S478" s="213" t="s">
        <v>533</v>
      </c>
      <c r="T478" s="192"/>
    </row>
    <row r="479" spans="1:20">
      <c r="A479" s="197" t="str">
        <f t="shared" si="98"/>
        <v>Research and Development</v>
      </c>
      <c r="B479" s="197" t="str">
        <f t="shared" si="98"/>
        <v>Capital Cost Reduction</v>
      </c>
      <c r="C479" s="197" t="str">
        <f t="shared" si="98"/>
        <v>RnD Electricity Capital Cost Perc Reduction</v>
      </c>
      <c r="D479" s="199" t="s">
        <v>609</v>
      </c>
      <c r="E479" s="207"/>
      <c r="F479" s="199" t="s">
        <v>1130</v>
      </c>
      <c r="G479" s="192"/>
      <c r="H479" s="43">
        <v>180</v>
      </c>
      <c r="I479" s="192" t="s">
        <v>311</v>
      </c>
      <c r="J479" s="197" t="str">
        <f t="shared" si="97"/>
        <v>R&amp;D Capital Cost Reductions</v>
      </c>
      <c r="K479" s="198" t="str">
        <f t="shared" si="99"/>
        <v>RnD electricity capital cost reduction</v>
      </c>
      <c r="L479" s="198">
        <f t="shared" si="99"/>
        <v>0</v>
      </c>
      <c r="M479" s="205">
        <f t="shared" si="99"/>
        <v>0.4</v>
      </c>
      <c r="N479" s="205">
        <f t="shared" si="99"/>
        <v>0.01</v>
      </c>
      <c r="O479" s="207" t="str">
        <f t="shared" si="99"/>
        <v>% reduction in cost</v>
      </c>
      <c r="P479" s="194" t="s">
        <v>1131</v>
      </c>
      <c r="Q479" s="192" t="s">
        <v>1095</v>
      </c>
      <c r="R479" s="199" t="s">
        <v>1096</v>
      </c>
      <c r="S479" s="213" t="s">
        <v>533</v>
      </c>
      <c r="T479" s="192"/>
    </row>
    <row r="480" spans="1:20">
      <c r="A480" s="197" t="str">
        <f t="shared" si="98"/>
        <v>Research and Development</v>
      </c>
      <c r="B480" s="197" t="str">
        <f t="shared" si="98"/>
        <v>Capital Cost Reduction</v>
      </c>
      <c r="C480" s="197" t="str">
        <f t="shared" si="98"/>
        <v>RnD Electricity Capital Cost Perc Reduction</v>
      </c>
      <c r="D480" s="199" t="s">
        <v>612</v>
      </c>
      <c r="E480" s="207"/>
      <c r="F480" s="199" t="s">
        <v>1132</v>
      </c>
      <c r="G480" s="192"/>
      <c r="H480" s="43">
        <v>183</v>
      </c>
      <c r="I480" s="192" t="s">
        <v>311</v>
      </c>
      <c r="J480" s="197" t="str">
        <f t="shared" ref="J480:J487" si="100">J$463</f>
        <v>R&amp;D Capital Cost Reductions</v>
      </c>
      <c r="K480" s="198" t="str">
        <f t="shared" si="99"/>
        <v>RnD electricity capital cost reduction</v>
      </c>
      <c r="L480" s="198">
        <f t="shared" si="99"/>
        <v>0</v>
      </c>
      <c r="M480" s="205">
        <f t="shared" si="99"/>
        <v>0.4</v>
      </c>
      <c r="N480" s="205">
        <f t="shared" si="99"/>
        <v>0.01</v>
      </c>
      <c r="O480" s="207" t="str">
        <f t="shared" si="99"/>
        <v>% reduction in cost</v>
      </c>
      <c r="P480" s="194" t="s">
        <v>1133</v>
      </c>
      <c r="Q480" s="192" t="s">
        <v>1095</v>
      </c>
      <c r="R480" s="199" t="s">
        <v>1096</v>
      </c>
      <c r="S480" s="213" t="s">
        <v>533</v>
      </c>
      <c r="T480" s="192"/>
    </row>
    <row r="481" spans="1:20">
      <c r="A481" s="189" t="s">
        <v>1087</v>
      </c>
      <c r="B481" s="197" t="e">
        <f>#REF!</f>
        <v>#REF!</v>
      </c>
      <c r="C481" s="190" t="s">
        <v>1152</v>
      </c>
      <c r="D481" s="192" t="s">
        <v>1153</v>
      </c>
      <c r="E481" s="192"/>
      <c r="F481" s="192" t="s">
        <v>1154</v>
      </c>
      <c r="G481" s="192"/>
      <c r="H481" s="43">
        <v>108</v>
      </c>
      <c r="I481" s="192" t="s">
        <v>311</v>
      </c>
      <c r="J481" s="197" t="str">
        <f t="shared" si="100"/>
        <v>R&amp;D Capital Cost Reductions</v>
      </c>
      <c r="K481" s="189" t="s">
        <v>1155</v>
      </c>
      <c r="L481" s="212">
        <v>0</v>
      </c>
      <c r="M481" s="212">
        <v>0.4</v>
      </c>
      <c r="N481" s="211">
        <v>0.01</v>
      </c>
      <c r="O481" s="192" t="s">
        <v>1093</v>
      </c>
      <c r="P481" s="194" t="s">
        <v>1156</v>
      </c>
      <c r="Q481" s="192" t="s">
        <v>1095</v>
      </c>
      <c r="R481" s="199" t="s">
        <v>1096</v>
      </c>
      <c r="S481" s="213" t="s">
        <v>533</v>
      </c>
      <c r="T481" s="192"/>
    </row>
    <row r="482" spans="1:20">
      <c r="A482" s="197" t="str">
        <f t="shared" ref="A482:C487" si="101">A$481</f>
        <v>Research and Development</v>
      </c>
      <c r="B482" s="197" t="e">
        <f t="shared" si="101"/>
        <v>#REF!</v>
      </c>
      <c r="C482" s="197" t="str">
        <f t="shared" si="101"/>
        <v>RnD Transportation Capital Cost Perc Reduction</v>
      </c>
      <c r="D482" s="192" t="s">
        <v>1157</v>
      </c>
      <c r="E482" s="192"/>
      <c r="F482" s="192" t="s">
        <v>1158</v>
      </c>
      <c r="G482" s="192"/>
      <c r="H482" s="43">
        <v>109</v>
      </c>
      <c r="I482" s="192" t="s">
        <v>311</v>
      </c>
      <c r="J482" s="197" t="str">
        <f t="shared" si="100"/>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0">
      <c r="A483" s="197" t="str">
        <f t="shared" si="101"/>
        <v>Research and Development</v>
      </c>
      <c r="B483" s="197" t="e">
        <f t="shared" si="101"/>
        <v>#REF!</v>
      </c>
      <c r="C483" s="197" t="str">
        <f t="shared" si="101"/>
        <v>RnD Transportation Capital Cost Perc Reduction</v>
      </c>
      <c r="D483" s="192" t="s">
        <v>1160</v>
      </c>
      <c r="E483" s="192"/>
      <c r="F483" s="192" t="s">
        <v>1161</v>
      </c>
      <c r="G483" s="192"/>
      <c r="H483" s="43">
        <v>110</v>
      </c>
      <c r="I483" s="192" t="s">
        <v>311</v>
      </c>
      <c r="J483" s="197" t="str">
        <f t="shared" si="100"/>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0">
      <c r="A484" s="197" t="str">
        <f t="shared" si="101"/>
        <v>Research and Development</v>
      </c>
      <c r="B484" s="197" t="e">
        <f t="shared" si="101"/>
        <v>#REF!</v>
      </c>
      <c r="C484" s="197" t="str">
        <f t="shared" si="101"/>
        <v>RnD Transportation Capital Cost Perc Reduction</v>
      </c>
      <c r="D484" s="192" t="s">
        <v>1163</v>
      </c>
      <c r="E484" s="192"/>
      <c r="F484" s="192" t="s">
        <v>1164</v>
      </c>
      <c r="G484" s="192"/>
      <c r="H484" s="43">
        <v>111</v>
      </c>
      <c r="I484" s="192" t="s">
        <v>311</v>
      </c>
      <c r="J484" s="197" t="str">
        <f t="shared" si="100"/>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0">
      <c r="A485" s="197" t="str">
        <f t="shared" si="101"/>
        <v>Research and Development</v>
      </c>
      <c r="B485" s="197" t="e">
        <f t="shared" si="101"/>
        <v>#REF!</v>
      </c>
      <c r="C485" s="197" t="str">
        <f t="shared" si="101"/>
        <v>RnD Transportation Capital Cost Perc Reduction</v>
      </c>
      <c r="D485" s="192" t="s">
        <v>1166</v>
      </c>
      <c r="E485" s="192"/>
      <c r="F485" s="192" t="s">
        <v>1167</v>
      </c>
      <c r="G485" s="192"/>
      <c r="H485" s="43">
        <v>112</v>
      </c>
      <c r="I485" s="192" t="s">
        <v>311</v>
      </c>
      <c r="J485" s="197" t="str">
        <f t="shared" si="100"/>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0">
      <c r="A486" s="197" t="str">
        <f t="shared" si="101"/>
        <v>Research and Development</v>
      </c>
      <c r="B486" s="197" t="e">
        <f t="shared" si="101"/>
        <v>#REF!</v>
      </c>
      <c r="C486" s="197" t="str">
        <f t="shared" si="101"/>
        <v>RnD Transportation Capital Cost Perc Reduction</v>
      </c>
      <c r="D486" s="192" t="s">
        <v>1169</v>
      </c>
      <c r="E486" s="192"/>
      <c r="F486" s="192" t="s">
        <v>1170</v>
      </c>
      <c r="G486" s="192"/>
      <c r="H486" s="43">
        <v>113</v>
      </c>
      <c r="I486" s="192" t="s">
        <v>311</v>
      </c>
      <c r="J486" s="197" t="str">
        <f t="shared" si="100"/>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0">
      <c r="A487" s="197" t="str">
        <f t="shared" si="101"/>
        <v>Research and Development</v>
      </c>
      <c r="B487" s="197" t="e">
        <f t="shared" si="101"/>
        <v>#REF!</v>
      </c>
      <c r="C487" s="197" t="str">
        <f t="shared" si="101"/>
        <v>RnD Transportation Capital Cost Perc Reduction</v>
      </c>
      <c r="D487" s="192" t="s">
        <v>1172</v>
      </c>
      <c r="E487" s="192"/>
      <c r="F487" s="192" t="s">
        <v>1173</v>
      </c>
      <c r="G487" s="192"/>
      <c r="H487" s="43">
        <v>523</v>
      </c>
      <c r="I487" s="192" t="s">
        <v>311</v>
      </c>
      <c r="J487" s="197" t="str">
        <f t="shared" si="100"/>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0" s="190" customFormat="1">
      <c r="A488" s="190" t="s">
        <v>1087</v>
      </c>
      <c r="B488" s="190"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0">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0">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0">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0">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0">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0">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0">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0">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0">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0">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0">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0">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0">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0">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0">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0">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0">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0">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0">
      <c r="A507" s="189" t="s">
        <v>1087</v>
      </c>
      <c r="B507" s="197" t="e">
        <f>#REF!</f>
        <v>#REF!</v>
      </c>
      <c r="C507" s="189" t="s">
        <v>1213</v>
      </c>
      <c r="D507" s="192" t="s">
        <v>1153</v>
      </c>
      <c r="E507" s="192"/>
      <c r="F507" s="192" t="s">
        <v>1154</v>
      </c>
      <c r="G507" s="192"/>
      <c r="H507" s="43">
        <v>133</v>
      </c>
      <c r="I507" s="192" t="s">
        <v>311</v>
      </c>
      <c r="J507" s="197" t="str">
        <f t="shared" si="107"/>
        <v>R&amp;D Fuel Use Reductions</v>
      </c>
      <c r="K507" s="189" t="s">
        <v>1214</v>
      </c>
      <c r="L507" s="212">
        <v>0</v>
      </c>
      <c r="M507" s="212">
        <v>0.4</v>
      </c>
      <c r="N507" s="211">
        <v>0.01</v>
      </c>
      <c r="O507" s="192" t="s">
        <v>1186</v>
      </c>
      <c r="P507" s="194" t="s">
        <v>1215</v>
      </c>
      <c r="Q507" s="192" t="s">
        <v>1095</v>
      </c>
      <c r="R507" s="199" t="s">
        <v>1096</v>
      </c>
      <c r="S507" s="213" t="s">
        <v>533</v>
      </c>
      <c r="T507" s="192"/>
    </row>
    <row r="508" spans="1:20">
      <c r="A508" s="197" t="str">
        <f t="shared" ref="A508:C513" si="108">A$507</f>
        <v>Research and Development</v>
      </c>
      <c r="B508" s="197" t="e">
        <f t="shared" si="108"/>
        <v>#REF!</v>
      </c>
      <c r="C508" s="197" t="str">
        <f t="shared" si="108"/>
        <v>RnD Transportation Fuel Use Perc Reduction</v>
      </c>
      <c r="D508" s="192" t="s">
        <v>1157</v>
      </c>
      <c r="E508" s="192"/>
      <c r="F508" s="192" t="s">
        <v>1158</v>
      </c>
      <c r="G508" s="192"/>
      <c r="H508" s="43">
        <v>134</v>
      </c>
      <c r="I508" s="192" t="s">
        <v>311</v>
      </c>
      <c r="J508" s="197" t="str">
        <f t="shared" si="107"/>
        <v>R&amp;D Fuel Use Reductions</v>
      </c>
      <c r="K508" s="198" t="str">
        <f t="shared" ref="K508:O513" si="109">K$507</f>
        <v>RnD transportation fuel use reduction</v>
      </c>
      <c r="L508" s="198">
        <f t="shared" si="109"/>
        <v>0</v>
      </c>
      <c r="M508" s="198">
        <f t="shared" si="109"/>
        <v>0.4</v>
      </c>
      <c r="N508" s="198">
        <f t="shared" si="109"/>
        <v>0.01</v>
      </c>
      <c r="O508" s="207" t="str">
        <f t="shared" si="109"/>
        <v>% reduction in fuel use</v>
      </c>
      <c r="P508" s="194" t="s">
        <v>1216</v>
      </c>
      <c r="Q508" s="192" t="s">
        <v>1095</v>
      </c>
      <c r="R508" s="199" t="s">
        <v>1096</v>
      </c>
      <c r="S508" s="213" t="s">
        <v>533</v>
      </c>
      <c r="T508" s="192"/>
    </row>
    <row r="509" spans="1:20">
      <c r="A509" s="197" t="str">
        <f t="shared" si="108"/>
        <v>Research and Development</v>
      </c>
      <c r="B509" s="197" t="e">
        <f t="shared" si="108"/>
        <v>#REF!</v>
      </c>
      <c r="C509" s="197" t="str">
        <f t="shared" si="108"/>
        <v>RnD Transportation Fuel Use Perc Reduction</v>
      </c>
      <c r="D509" s="192" t="s">
        <v>1160</v>
      </c>
      <c r="E509" s="192"/>
      <c r="F509" s="192" t="s">
        <v>1161</v>
      </c>
      <c r="G509" s="192"/>
      <c r="H509" s="43">
        <v>135</v>
      </c>
      <c r="I509" s="192" t="s">
        <v>311</v>
      </c>
      <c r="J509" s="197" t="str">
        <f t="shared" si="107"/>
        <v>R&amp;D Fuel Use Reductions</v>
      </c>
      <c r="K509" s="198" t="str">
        <f t="shared" si="109"/>
        <v>RnD transportation fuel use reduction</v>
      </c>
      <c r="L509" s="198">
        <f t="shared" si="109"/>
        <v>0</v>
      </c>
      <c r="M509" s="198">
        <f t="shared" si="109"/>
        <v>0.4</v>
      </c>
      <c r="N509" s="198">
        <f t="shared" si="109"/>
        <v>0.01</v>
      </c>
      <c r="O509" s="207" t="str">
        <f t="shared" si="109"/>
        <v>% reduction in fuel use</v>
      </c>
      <c r="P509" s="194" t="s">
        <v>1217</v>
      </c>
      <c r="Q509" s="192" t="s">
        <v>1095</v>
      </c>
      <c r="R509" s="199" t="s">
        <v>1096</v>
      </c>
      <c r="S509" s="213" t="s">
        <v>533</v>
      </c>
      <c r="T509" s="192"/>
    </row>
    <row r="510" spans="1:20">
      <c r="A510" s="197" t="str">
        <f t="shared" si="108"/>
        <v>Research and Development</v>
      </c>
      <c r="B510" s="197" t="e">
        <f t="shared" si="108"/>
        <v>#REF!</v>
      </c>
      <c r="C510" s="197" t="str">
        <f t="shared" si="108"/>
        <v>RnD Transportation Fuel Use Perc Reduction</v>
      </c>
      <c r="D510" s="192" t="s">
        <v>1163</v>
      </c>
      <c r="E510" s="192"/>
      <c r="F510" s="192" t="s">
        <v>1164</v>
      </c>
      <c r="G510" s="192"/>
      <c r="H510" s="43">
        <v>136</v>
      </c>
      <c r="I510" s="192" t="s">
        <v>311</v>
      </c>
      <c r="J510" s="197" t="str">
        <f t="shared" si="107"/>
        <v>R&amp;D Fuel Use Reductions</v>
      </c>
      <c r="K510" s="198" t="str">
        <f t="shared" si="109"/>
        <v>RnD transportation fuel use reduction</v>
      </c>
      <c r="L510" s="198">
        <f t="shared" si="109"/>
        <v>0</v>
      </c>
      <c r="M510" s="198">
        <f t="shared" si="109"/>
        <v>0.4</v>
      </c>
      <c r="N510" s="198">
        <f t="shared" si="109"/>
        <v>0.01</v>
      </c>
      <c r="O510" s="207" t="str">
        <f t="shared" si="109"/>
        <v>% reduction in fuel use</v>
      </c>
      <c r="P510" s="194" t="s">
        <v>1218</v>
      </c>
      <c r="Q510" s="192" t="s">
        <v>1095</v>
      </c>
      <c r="R510" s="199" t="s">
        <v>1096</v>
      </c>
      <c r="S510" s="213" t="s">
        <v>533</v>
      </c>
      <c r="T510" s="192"/>
    </row>
    <row r="511" spans="1:20">
      <c r="A511" s="197" t="str">
        <f t="shared" si="108"/>
        <v>Research and Development</v>
      </c>
      <c r="B511" s="197" t="e">
        <f t="shared" si="108"/>
        <v>#REF!</v>
      </c>
      <c r="C511" s="197" t="str">
        <f t="shared" si="108"/>
        <v>RnD Transportation Fuel Use Perc Reduction</v>
      </c>
      <c r="D511" s="192" t="s">
        <v>1166</v>
      </c>
      <c r="E511" s="192"/>
      <c r="F511" s="192" t="s">
        <v>1167</v>
      </c>
      <c r="G511" s="192"/>
      <c r="H511" s="43">
        <v>137</v>
      </c>
      <c r="I511" s="192" t="s">
        <v>311</v>
      </c>
      <c r="J511" s="197" t="str">
        <f t="shared" si="107"/>
        <v>R&amp;D Fuel Use Reductions</v>
      </c>
      <c r="K511" s="198" t="str">
        <f t="shared" si="109"/>
        <v>RnD transportation fuel use reduction</v>
      </c>
      <c r="L511" s="198">
        <f t="shared" si="109"/>
        <v>0</v>
      </c>
      <c r="M511" s="198">
        <f t="shared" si="109"/>
        <v>0.4</v>
      </c>
      <c r="N511" s="198">
        <f t="shared" si="109"/>
        <v>0.01</v>
      </c>
      <c r="O511" s="207" t="str">
        <f t="shared" si="109"/>
        <v>% reduction in fuel use</v>
      </c>
      <c r="P511" s="194" t="s">
        <v>1219</v>
      </c>
      <c r="Q511" s="192" t="s">
        <v>1095</v>
      </c>
      <c r="R511" s="199" t="s">
        <v>1096</v>
      </c>
      <c r="S511" s="213" t="s">
        <v>533</v>
      </c>
      <c r="T511" s="192"/>
    </row>
    <row r="512" spans="1:20">
      <c r="A512" s="197" t="str">
        <f t="shared" si="108"/>
        <v>Research and Development</v>
      </c>
      <c r="B512" s="197" t="e">
        <f t="shared" si="108"/>
        <v>#REF!</v>
      </c>
      <c r="C512" s="197" t="str">
        <f t="shared" si="108"/>
        <v>RnD Transportation Fuel Use Perc Reduction</v>
      </c>
      <c r="D512" s="192" t="s">
        <v>1169</v>
      </c>
      <c r="E512" s="192"/>
      <c r="F512" s="192" t="s">
        <v>1170</v>
      </c>
      <c r="G512" s="192"/>
      <c r="H512" s="43">
        <v>138</v>
      </c>
      <c r="I512" s="192" t="s">
        <v>311</v>
      </c>
      <c r="J512" s="197" t="str">
        <f t="shared" si="107"/>
        <v>R&amp;D Fuel Use Reductions</v>
      </c>
      <c r="K512" s="198" t="str">
        <f t="shared" si="109"/>
        <v>RnD transportation fuel use reduction</v>
      </c>
      <c r="L512" s="198">
        <f t="shared" si="109"/>
        <v>0</v>
      </c>
      <c r="M512" s="198">
        <f t="shared" si="109"/>
        <v>0.4</v>
      </c>
      <c r="N512" s="198">
        <f t="shared" si="109"/>
        <v>0.01</v>
      </c>
      <c r="O512" s="207" t="str">
        <f t="shared" si="109"/>
        <v>% reduction in fuel use</v>
      </c>
      <c r="P512" s="194" t="s">
        <v>1220</v>
      </c>
      <c r="Q512" s="192" t="s">
        <v>1095</v>
      </c>
      <c r="R512" s="199" t="s">
        <v>1096</v>
      </c>
      <c r="S512" s="213" t="s">
        <v>533</v>
      </c>
      <c r="T512" s="192"/>
    </row>
    <row r="513" spans="1:20">
      <c r="A513" s="197" t="str">
        <f t="shared" si="108"/>
        <v>Research and Development</v>
      </c>
      <c r="B513" s="197" t="e">
        <f t="shared" si="108"/>
        <v>#REF!</v>
      </c>
      <c r="C513" s="197" t="str">
        <f t="shared" si="108"/>
        <v>RnD Transportation Fuel Use Perc Reduction</v>
      </c>
      <c r="D513" s="192" t="s">
        <v>1172</v>
      </c>
      <c r="E513" s="192"/>
      <c r="F513" s="192" t="s">
        <v>1173</v>
      </c>
      <c r="G513" s="192"/>
      <c r="H513" s="43">
        <v>524</v>
      </c>
      <c r="I513" s="192" t="s">
        <v>311</v>
      </c>
      <c r="J513" s="197" t="str">
        <f t="shared" si="107"/>
        <v>R&amp;D Fuel Use Reductions</v>
      </c>
      <c r="K513" s="198" t="str">
        <f t="shared" si="109"/>
        <v>RnD transportation fuel use reduction</v>
      </c>
      <c r="L513" s="198">
        <f t="shared" si="109"/>
        <v>0</v>
      </c>
      <c r="M513" s="198">
        <f t="shared" si="109"/>
        <v>0.4</v>
      </c>
      <c r="N513" s="198">
        <f t="shared" si="109"/>
        <v>0.01</v>
      </c>
      <c r="O513" s="207" t="str">
        <f t="shared" si="109"/>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0">A$515</f>
        <v>Government Revenue Accounting</v>
      </c>
      <c r="B516" s="197" t="str">
        <f t="shared" si="110"/>
        <v>Carbon Tax Revenue</v>
      </c>
      <c r="C516" s="197" t="str">
        <f t="shared" si="110"/>
        <v>GRA for Carbon Tax Revenue</v>
      </c>
      <c r="D516" s="189" t="s">
        <v>1238</v>
      </c>
      <c r="F516" s="189" t="s">
        <v>1239</v>
      </c>
      <c r="H516" s="43">
        <v>546</v>
      </c>
      <c r="I516" s="197" t="str">
        <f>I$515</f>
        <v>Yes</v>
      </c>
      <c r="J516" s="231"/>
      <c r="K516" s="197" t="str">
        <f t="shared" ref="K516:O519" si="111">K$515</f>
        <v>GRA carbon tax revenue</v>
      </c>
      <c r="L516" s="197">
        <f t="shared" si="111"/>
        <v>0</v>
      </c>
      <c r="M516" s="197">
        <f t="shared" si="111"/>
        <v>10</v>
      </c>
      <c r="N516" s="197">
        <f t="shared" si="111"/>
        <v>1</v>
      </c>
      <c r="O516" s="197" t="str">
        <f t="shared" si="111"/>
        <v>weight</v>
      </c>
      <c r="P516" s="166" t="s">
        <v>1240</v>
      </c>
      <c r="Q516" s="197" t="str">
        <f>Q$515</f>
        <v>io-model.html</v>
      </c>
      <c r="R516" s="189"/>
    </row>
    <row r="517" spans="1:20">
      <c r="A517" s="197" t="str">
        <f t="shared" si="110"/>
        <v>Government Revenue Accounting</v>
      </c>
      <c r="B517" s="197" t="str">
        <f t="shared" si="110"/>
        <v>Carbon Tax Revenue</v>
      </c>
      <c r="C517" s="197" t="str">
        <f t="shared" si="110"/>
        <v>GRA for Carbon Tax Revenue</v>
      </c>
      <c r="D517" s="189" t="s">
        <v>1241</v>
      </c>
      <c r="F517" s="189" t="s">
        <v>1242</v>
      </c>
      <c r="H517" s="43">
        <v>547</v>
      </c>
      <c r="I517" s="197" t="str">
        <f>I$515</f>
        <v>Yes</v>
      </c>
      <c r="J517" s="231"/>
      <c r="K517" s="197" t="str">
        <f t="shared" si="111"/>
        <v>GRA carbon tax revenue</v>
      </c>
      <c r="L517" s="197">
        <f t="shared" si="111"/>
        <v>0</v>
      </c>
      <c r="M517" s="197">
        <f t="shared" si="111"/>
        <v>10</v>
      </c>
      <c r="N517" s="197">
        <f t="shared" si="111"/>
        <v>1</v>
      </c>
      <c r="O517" s="197" t="str">
        <f t="shared" si="111"/>
        <v>weight</v>
      </c>
      <c r="P517" s="166" t="s">
        <v>1243</v>
      </c>
      <c r="Q517" s="197" t="str">
        <f>Q$515</f>
        <v>io-model.html</v>
      </c>
      <c r="R517" s="189"/>
    </row>
    <row r="518" spans="1:20">
      <c r="A518" s="197" t="str">
        <f t="shared" si="110"/>
        <v>Government Revenue Accounting</v>
      </c>
      <c r="B518" s="197" t="str">
        <f t="shared" si="110"/>
        <v>Carbon Tax Revenue</v>
      </c>
      <c r="C518" s="197" t="str">
        <f t="shared" si="110"/>
        <v>GRA for Carbon Tax Revenue</v>
      </c>
      <c r="D518" s="189" t="s">
        <v>1244</v>
      </c>
      <c r="F518" s="189" t="s">
        <v>1245</v>
      </c>
      <c r="H518" s="43">
        <v>548</v>
      </c>
      <c r="I518" s="197" t="str">
        <f>I$515</f>
        <v>Yes</v>
      </c>
      <c r="J518" s="231"/>
      <c r="K518" s="197" t="str">
        <f t="shared" si="111"/>
        <v>GRA carbon tax revenue</v>
      </c>
      <c r="L518" s="197">
        <f t="shared" si="111"/>
        <v>0</v>
      </c>
      <c r="M518" s="197">
        <f t="shared" si="111"/>
        <v>10</v>
      </c>
      <c r="N518" s="197">
        <f t="shared" si="111"/>
        <v>1</v>
      </c>
      <c r="O518" s="197" t="str">
        <f t="shared" si="111"/>
        <v>weight</v>
      </c>
      <c r="P518" s="166" t="s">
        <v>1246</v>
      </c>
      <c r="Q518" s="197" t="str">
        <f>Q$515</f>
        <v>io-model.html</v>
      </c>
      <c r="R518" s="189"/>
    </row>
    <row r="519" spans="1:20">
      <c r="A519" s="197" t="str">
        <f t="shared" si="110"/>
        <v>Government Revenue Accounting</v>
      </c>
      <c r="B519" s="197" t="str">
        <f t="shared" si="110"/>
        <v>Carbon Tax Revenue</v>
      </c>
      <c r="C519" s="197" t="str">
        <f t="shared" si="110"/>
        <v>GRA for Carbon Tax Revenue</v>
      </c>
      <c r="D519" s="189" t="s">
        <v>1247</v>
      </c>
      <c r="F519" s="189" t="s">
        <v>1248</v>
      </c>
      <c r="H519" s="43">
        <v>549</v>
      </c>
      <c r="I519" s="197" t="str">
        <f>I$515</f>
        <v>Yes</v>
      </c>
      <c r="J519" s="231"/>
      <c r="K519" s="197" t="str">
        <f t="shared" si="111"/>
        <v>GRA carbon tax revenue</v>
      </c>
      <c r="L519" s="197">
        <f t="shared" si="111"/>
        <v>0</v>
      </c>
      <c r="M519" s="197">
        <f t="shared" si="111"/>
        <v>10</v>
      </c>
      <c r="N519" s="197">
        <f t="shared" si="111"/>
        <v>1</v>
      </c>
      <c r="O519" s="197" t="str">
        <f t="shared" si="111"/>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2">A$520</f>
        <v>Government Revenue Accounting</v>
      </c>
      <c r="B521" s="197" t="str">
        <f t="shared" si="112"/>
        <v>Fuel Tax Revenue</v>
      </c>
      <c r="C521" s="197" t="str">
        <f t="shared" si="112"/>
        <v>GRA for Fuel Tax Revenue</v>
      </c>
      <c r="D521" s="189" t="s">
        <v>1238</v>
      </c>
      <c r="F521" s="189" t="s">
        <v>1239</v>
      </c>
      <c r="H521" s="43">
        <v>551</v>
      </c>
      <c r="I521" s="197" t="str">
        <f>I$520</f>
        <v>Yes</v>
      </c>
      <c r="J521" s="231"/>
      <c r="K521" s="197" t="str">
        <f t="shared" ref="K521:O524" si="113">K$520</f>
        <v>GRA fuel tax revenue</v>
      </c>
      <c r="L521" s="197">
        <f t="shared" si="113"/>
        <v>0</v>
      </c>
      <c r="M521" s="197">
        <f t="shared" si="113"/>
        <v>10</v>
      </c>
      <c r="N521" s="197">
        <f t="shared" si="113"/>
        <v>1</v>
      </c>
      <c r="O521" s="197" t="str">
        <f t="shared" si="113"/>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2"/>
        <v>Government Revenue Accounting</v>
      </c>
      <c r="B522" s="197" t="str">
        <f t="shared" si="112"/>
        <v>Fuel Tax Revenue</v>
      </c>
      <c r="C522" s="197" t="str">
        <f t="shared" si="112"/>
        <v>GRA for Fuel Tax Revenue</v>
      </c>
      <c r="D522" s="189" t="s">
        <v>1241</v>
      </c>
      <c r="F522" s="189" t="s">
        <v>1242</v>
      </c>
      <c r="H522" s="43">
        <v>552</v>
      </c>
      <c r="I522" s="197" t="str">
        <f>I$520</f>
        <v>Yes</v>
      </c>
      <c r="J522" s="231"/>
      <c r="K522" s="197" t="str">
        <f t="shared" si="113"/>
        <v>GRA fuel tax revenue</v>
      </c>
      <c r="L522" s="197">
        <f t="shared" si="113"/>
        <v>0</v>
      </c>
      <c r="M522" s="197">
        <f t="shared" si="113"/>
        <v>10</v>
      </c>
      <c r="N522" s="197">
        <f t="shared" si="113"/>
        <v>1</v>
      </c>
      <c r="O522" s="197" t="str">
        <f t="shared" si="113"/>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2"/>
        <v>Government Revenue Accounting</v>
      </c>
      <c r="B523" s="197" t="str">
        <f t="shared" si="112"/>
        <v>Fuel Tax Revenue</v>
      </c>
      <c r="C523" s="197" t="str">
        <f t="shared" si="112"/>
        <v>GRA for Fuel Tax Revenue</v>
      </c>
      <c r="D523" s="189" t="s">
        <v>1244</v>
      </c>
      <c r="F523" s="189" t="s">
        <v>1245</v>
      </c>
      <c r="H523" s="43">
        <v>553</v>
      </c>
      <c r="I523" s="197" t="str">
        <f>I$520</f>
        <v>Yes</v>
      </c>
      <c r="J523" s="231"/>
      <c r="K523" s="197" t="str">
        <f t="shared" si="113"/>
        <v>GRA fuel tax revenue</v>
      </c>
      <c r="L523" s="197">
        <f t="shared" si="113"/>
        <v>0</v>
      </c>
      <c r="M523" s="197">
        <f t="shared" si="113"/>
        <v>10</v>
      </c>
      <c r="N523" s="197">
        <f t="shared" si="113"/>
        <v>1</v>
      </c>
      <c r="O523" s="197" t="str">
        <f t="shared" si="113"/>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2"/>
        <v>Government Revenue Accounting</v>
      </c>
      <c r="B524" s="197" t="str">
        <f t="shared" si="112"/>
        <v>Fuel Tax Revenue</v>
      </c>
      <c r="C524" s="197" t="str">
        <f t="shared" si="112"/>
        <v>GRA for Fuel Tax Revenue</v>
      </c>
      <c r="D524" s="189" t="s">
        <v>1247</v>
      </c>
      <c r="F524" s="189" t="s">
        <v>1248</v>
      </c>
      <c r="H524" s="43">
        <v>554</v>
      </c>
      <c r="I524" s="197" t="str">
        <f>I$520</f>
        <v>Yes</v>
      </c>
      <c r="J524" s="231"/>
      <c r="K524" s="197" t="str">
        <f t="shared" si="113"/>
        <v>GRA fuel tax revenue</v>
      </c>
      <c r="L524" s="197">
        <f t="shared" si="113"/>
        <v>0</v>
      </c>
      <c r="M524" s="197">
        <f t="shared" si="113"/>
        <v>10</v>
      </c>
      <c r="N524" s="197">
        <f t="shared" si="113"/>
        <v>1</v>
      </c>
      <c r="O524" s="197" t="str">
        <f t="shared" si="113"/>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4">A$525</f>
        <v>Government Revenue Accounting</v>
      </c>
      <c r="B526" s="197" t="str">
        <f t="shared" si="114"/>
        <v>EV Subsidy</v>
      </c>
      <c r="C526" s="197" t="str">
        <f t="shared" si="114"/>
        <v>GRA for EV Subsidy</v>
      </c>
      <c r="D526" s="189" t="s">
        <v>1238</v>
      </c>
      <c r="F526" s="189" t="s">
        <v>1239</v>
      </c>
      <c r="H526" s="43">
        <v>556</v>
      </c>
      <c r="I526" s="197" t="str">
        <f>I$525</f>
        <v>Yes</v>
      </c>
      <c r="J526" s="231"/>
      <c r="K526" s="197" t="str">
        <f t="shared" ref="K526:O529" si="115">K$525</f>
        <v>GRA EV subsidy</v>
      </c>
      <c r="L526" s="197">
        <f t="shared" si="115"/>
        <v>0</v>
      </c>
      <c r="M526" s="197">
        <f t="shared" si="115"/>
        <v>10</v>
      </c>
      <c r="N526" s="197">
        <f t="shared" si="115"/>
        <v>1</v>
      </c>
      <c r="O526" s="197" t="str">
        <f t="shared" si="115"/>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4"/>
        <v>Government Revenue Accounting</v>
      </c>
      <c r="B527" s="197" t="str">
        <f t="shared" si="114"/>
        <v>EV Subsidy</v>
      </c>
      <c r="C527" s="197" t="str">
        <f t="shared" si="114"/>
        <v>GRA for EV Subsidy</v>
      </c>
      <c r="D527" s="189" t="s">
        <v>1241</v>
      </c>
      <c r="F527" s="189" t="s">
        <v>1242</v>
      </c>
      <c r="H527" s="43">
        <v>557</v>
      </c>
      <c r="I527" s="197" t="str">
        <f>I$525</f>
        <v>Yes</v>
      </c>
      <c r="J527" s="231"/>
      <c r="K527" s="197" t="str">
        <f t="shared" si="115"/>
        <v>GRA EV subsidy</v>
      </c>
      <c r="L527" s="197">
        <f t="shared" si="115"/>
        <v>0</v>
      </c>
      <c r="M527" s="197">
        <f t="shared" si="115"/>
        <v>10</v>
      </c>
      <c r="N527" s="197">
        <f t="shared" si="115"/>
        <v>1</v>
      </c>
      <c r="O527" s="197" t="str">
        <f t="shared" si="115"/>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4"/>
        <v>Government Revenue Accounting</v>
      </c>
      <c r="B528" s="197" t="str">
        <f t="shared" si="114"/>
        <v>EV Subsidy</v>
      </c>
      <c r="C528" s="197" t="str">
        <f t="shared" si="114"/>
        <v>GRA for EV Subsidy</v>
      </c>
      <c r="D528" s="189" t="s">
        <v>1244</v>
      </c>
      <c r="F528" s="189" t="s">
        <v>1245</v>
      </c>
      <c r="H528" s="43">
        <v>558</v>
      </c>
      <c r="I528" s="197" t="str">
        <f>I$525</f>
        <v>Yes</v>
      </c>
      <c r="J528" s="231"/>
      <c r="K528" s="197" t="str">
        <f t="shared" si="115"/>
        <v>GRA EV subsidy</v>
      </c>
      <c r="L528" s="197">
        <f t="shared" si="115"/>
        <v>0</v>
      </c>
      <c r="M528" s="197">
        <f t="shared" si="115"/>
        <v>10</v>
      </c>
      <c r="N528" s="197">
        <f t="shared" si="115"/>
        <v>1</v>
      </c>
      <c r="O528" s="197" t="str">
        <f t="shared" si="115"/>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4"/>
        <v>Government Revenue Accounting</v>
      </c>
      <c r="B529" s="197" t="str">
        <f t="shared" si="114"/>
        <v>EV Subsidy</v>
      </c>
      <c r="C529" s="197" t="str">
        <f t="shared" si="114"/>
        <v>GRA for EV Subsidy</v>
      </c>
      <c r="D529" s="189" t="s">
        <v>1247</v>
      </c>
      <c r="F529" s="189" t="s">
        <v>1248</v>
      </c>
      <c r="H529" s="43">
        <v>559</v>
      </c>
      <c r="I529" s="197" t="str">
        <f>I$525</f>
        <v>Yes</v>
      </c>
      <c r="J529" s="231"/>
      <c r="K529" s="197" t="str">
        <f t="shared" si="115"/>
        <v>GRA EV subsidy</v>
      </c>
      <c r="L529" s="197">
        <f t="shared" si="115"/>
        <v>0</v>
      </c>
      <c r="M529" s="197">
        <f t="shared" si="115"/>
        <v>10</v>
      </c>
      <c r="N529" s="197">
        <f t="shared" si="115"/>
        <v>1</v>
      </c>
      <c r="O529" s="197" t="str">
        <f t="shared" si="115"/>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6">A$530</f>
        <v>Government Revenue Accounting</v>
      </c>
      <c r="B531" s="197" t="str">
        <f t="shared" si="116"/>
        <v>Electricity Generation Subsidy</v>
      </c>
      <c r="C531" s="197" t="str">
        <f t="shared" si="116"/>
        <v>GRA for Electricity Generation Subsidies</v>
      </c>
      <c r="D531" s="189" t="s">
        <v>1238</v>
      </c>
      <c r="F531" s="189" t="s">
        <v>1239</v>
      </c>
      <c r="H531" s="43">
        <v>561</v>
      </c>
      <c r="I531" s="197" t="str">
        <f>I$530</f>
        <v>Yes</v>
      </c>
      <c r="J531" s="231"/>
      <c r="K531" s="197" t="str">
        <f t="shared" ref="K531:O534" si="117">K$530</f>
        <v>GRA elec gen subsidy</v>
      </c>
      <c r="L531" s="197">
        <f t="shared" si="117"/>
        <v>0</v>
      </c>
      <c r="M531" s="197">
        <f t="shared" si="117"/>
        <v>10</v>
      </c>
      <c r="N531" s="197">
        <f t="shared" si="117"/>
        <v>1</v>
      </c>
      <c r="O531" s="197" t="str">
        <f t="shared" si="117"/>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6"/>
        <v>Government Revenue Accounting</v>
      </c>
      <c r="B532" s="197" t="str">
        <f t="shared" si="116"/>
        <v>Electricity Generation Subsidy</v>
      </c>
      <c r="C532" s="197" t="str">
        <f t="shared" si="116"/>
        <v>GRA for Electricity Generation Subsidies</v>
      </c>
      <c r="D532" s="189" t="s">
        <v>1241</v>
      </c>
      <c r="F532" s="189" t="s">
        <v>1242</v>
      </c>
      <c r="H532" s="43">
        <v>562</v>
      </c>
      <c r="I532" s="197" t="str">
        <f>I$530</f>
        <v>Yes</v>
      </c>
      <c r="J532" s="231"/>
      <c r="K532" s="197" t="str">
        <f t="shared" si="117"/>
        <v>GRA elec gen subsidy</v>
      </c>
      <c r="L532" s="197">
        <f t="shared" si="117"/>
        <v>0</v>
      </c>
      <c r="M532" s="197">
        <f t="shared" si="117"/>
        <v>10</v>
      </c>
      <c r="N532" s="197">
        <f t="shared" si="117"/>
        <v>1</v>
      </c>
      <c r="O532" s="197" t="str">
        <f t="shared" si="117"/>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6"/>
        <v>Government Revenue Accounting</v>
      </c>
      <c r="B533" s="197" t="str">
        <f t="shared" si="116"/>
        <v>Electricity Generation Subsidy</v>
      </c>
      <c r="C533" s="197" t="str">
        <f t="shared" si="116"/>
        <v>GRA for Electricity Generation Subsidies</v>
      </c>
      <c r="D533" s="189" t="s">
        <v>1244</v>
      </c>
      <c r="F533" s="189" t="s">
        <v>1245</v>
      </c>
      <c r="H533" s="43">
        <v>563</v>
      </c>
      <c r="I533" s="197" t="str">
        <f>I$530</f>
        <v>Yes</v>
      </c>
      <c r="J533" s="231"/>
      <c r="K533" s="197" t="str">
        <f t="shared" si="117"/>
        <v>GRA elec gen subsidy</v>
      </c>
      <c r="L533" s="197">
        <f t="shared" si="117"/>
        <v>0</v>
      </c>
      <c r="M533" s="197">
        <f t="shared" si="117"/>
        <v>10</v>
      </c>
      <c r="N533" s="197">
        <f t="shared" si="117"/>
        <v>1</v>
      </c>
      <c r="O533" s="197" t="str">
        <f t="shared" si="117"/>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6"/>
        <v>Government Revenue Accounting</v>
      </c>
      <c r="B534" s="197" t="str">
        <f t="shared" si="116"/>
        <v>Electricity Generation Subsidy</v>
      </c>
      <c r="C534" s="197" t="str">
        <f t="shared" si="116"/>
        <v>GRA for Electricity Generation Subsidies</v>
      </c>
      <c r="D534" s="189" t="s">
        <v>1247</v>
      </c>
      <c r="F534" s="189" t="s">
        <v>1248</v>
      </c>
      <c r="H534" s="43">
        <v>564</v>
      </c>
      <c r="I534" s="197" t="str">
        <f>I$530</f>
        <v>Yes</v>
      </c>
      <c r="J534" s="231"/>
      <c r="K534" s="197" t="str">
        <f t="shared" si="117"/>
        <v>GRA elec gen subsidy</v>
      </c>
      <c r="L534" s="197">
        <f t="shared" si="117"/>
        <v>0</v>
      </c>
      <c r="M534" s="197">
        <f t="shared" si="117"/>
        <v>10</v>
      </c>
      <c r="N534" s="197">
        <f t="shared" si="117"/>
        <v>1</v>
      </c>
      <c r="O534" s="197" t="str">
        <f t="shared" si="117"/>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18">A$535</f>
        <v>Government Revenue Accounting</v>
      </c>
      <c r="B536" s="197" t="str">
        <f t="shared" si="118"/>
        <v>Electricity Capacity Construction Subsidy</v>
      </c>
      <c r="C536" s="197" t="str">
        <f t="shared" si="118"/>
        <v>GRA for Electricity Capacity Construction Subsidies</v>
      </c>
      <c r="D536" s="189" t="s">
        <v>1238</v>
      </c>
      <c r="F536" s="189" t="s">
        <v>1239</v>
      </c>
      <c r="H536" s="43">
        <v>566</v>
      </c>
      <c r="I536" s="197" t="str">
        <f>I$535</f>
        <v>Yes</v>
      </c>
      <c r="J536" s="231"/>
      <c r="K536" s="197" t="str">
        <f t="shared" ref="K536:O539" si="119">K$535</f>
        <v>GRA elec cap const subsidy</v>
      </c>
      <c r="L536" s="197">
        <f t="shared" si="119"/>
        <v>0</v>
      </c>
      <c r="M536" s="197">
        <f t="shared" si="119"/>
        <v>10</v>
      </c>
      <c r="N536" s="197">
        <f t="shared" si="119"/>
        <v>1</v>
      </c>
      <c r="O536" s="197" t="str">
        <f t="shared" si="119"/>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18"/>
        <v>Government Revenue Accounting</v>
      </c>
      <c r="B537" s="197" t="str">
        <f t="shared" si="118"/>
        <v>Electricity Capacity Construction Subsidy</v>
      </c>
      <c r="C537" s="197" t="str">
        <f t="shared" si="118"/>
        <v>GRA for Electricity Capacity Construction Subsidies</v>
      </c>
      <c r="D537" s="189" t="s">
        <v>1241</v>
      </c>
      <c r="F537" s="189" t="s">
        <v>1242</v>
      </c>
      <c r="H537" s="43">
        <v>567</v>
      </c>
      <c r="I537" s="197" t="str">
        <f>I$535</f>
        <v>Yes</v>
      </c>
      <c r="J537" s="231"/>
      <c r="K537" s="197" t="str">
        <f t="shared" si="119"/>
        <v>GRA elec cap const subsidy</v>
      </c>
      <c r="L537" s="197">
        <f t="shared" si="119"/>
        <v>0</v>
      </c>
      <c r="M537" s="197">
        <f t="shared" si="119"/>
        <v>10</v>
      </c>
      <c r="N537" s="197">
        <f t="shared" si="119"/>
        <v>1</v>
      </c>
      <c r="O537" s="197" t="str">
        <f t="shared" si="119"/>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18"/>
        <v>Government Revenue Accounting</v>
      </c>
      <c r="B538" s="197" t="str">
        <f t="shared" si="118"/>
        <v>Electricity Capacity Construction Subsidy</v>
      </c>
      <c r="C538" s="197" t="str">
        <f t="shared" si="118"/>
        <v>GRA for Electricity Capacity Construction Subsidies</v>
      </c>
      <c r="D538" s="189" t="s">
        <v>1244</v>
      </c>
      <c r="F538" s="189" t="s">
        <v>1245</v>
      </c>
      <c r="H538" s="43">
        <v>568</v>
      </c>
      <c r="I538" s="197" t="str">
        <f>I$535</f>
        <v>Yes</v>
      </c>
      <c r="J538" s="231"/>
      <c r="K538" s="197" t="str">
        <f t="shared" si="119"/>
        <v>GRA elec cap const subsidy</v>
      </c>
      <c r="L538" s="197">
        <f t="shared" si="119"/>
        <v>0</v>
      </c>
      <c r="M538" s="197">
        <f t="shared" si="119"/>
        <v>10</v>
      </c>
      <c r="N538" s="197">
        <f t="shared" si="119"/>
        <v>1</v>
      </c>
      <c r="O538" s="197" t="str">
        <f t="shared" si="119"/>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18"/>
        <v>Government Revenue Accounting</v>
      </c>
      <c r="B539" s="197" t="str">
        <f t="shared" si="118"/>
        <v>Electricity Capacity Construction Subsidy</v>
      </c>
      <c r="C539" s="197" t="str">
        <f t="shared" si="118"/>
        <v>GRA for Electricity Capacity Construction Subsidies</v>
      </c>
      <c r="D539" s="189" t="s">
        <v>1247</v>
      </c>
      <c r="F539" s="189" t="s">
        <v>1248</v>
      </c>
      <c r="H539" s="43">
        <v>569</v>
      </c>
      <c r="I539" s="197" t="str">
        <f>I$535</f>
        <v>Yes</v>
      </c>
      <c r="J539" s="231"/>
      <c r="K539" s="197" t="str">
        <f t="shared" si="119"/>
        <v>GRA elec cap const subsidy</v>
      </c>
      <c r="L539" s="197">
        <f t="shared" si="119"/>
        <v>0</v>
      </c>
      <c r="M539" s="197">
        <f t="shared" si="119"/>
        <v>10</v>
      </c>
      <c r="N539" s="197">
        <f t="shared" si="119"/>
        <v>1</v>
      </c>
      <c r="O539" s="197" t="str">
        <f t="shared" si="119"/>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0">A$540</f>
        <v>Government Revenue Accounting</v>
      </c>
      <c r="B541" s="197" t="str">
        <f t="shared" si="120"/>
        <v>Distributed Solar Subsidy</v>
      </c>
      <c r="C541" s="197" t="str">
        <f t="shared" si="120"/>
        <v>GRA for Distributed Solar Subsidy</v>
      </c>
      <c r="D541" s="189" t="s">
        <v>1238</v>
      </c>
      <c r="F541" s="189" t="s">
        <v>1239</v>
      </c>
      <c r="H541" s="43">
        <v>571</v>
      </c>
      <c r="I541" s="197" t="str">
        <f>I$540</f>
        <v>Yes</v>
      </c>
      <c r="J541" s="231"/>
      <c r="K541" s="197" t="str">
        <f t="shared" ref="K541:O544" si="121">K$540</f>
        <v>GRA dist solar subsidy</v>
      </c>
      <c r="L541" s="197">
        <f t="shared" si="121"/>
        <v>0</v>
      </c>
      <c r="M541" s="197">
        <f t="shared" si="121"/>
        <v>10</v>
      </c>
      <c r="N541" s="197">
        <f t="shared" si="121"/>
        <v>1</v>
      </c>
      <c r="O541" s="197" t="str">
        <f t="shared" si="121"/>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0"/>
        <v>Government Revenue Accounting</v>
      </c>
      <c r="B542" s="197" t="str">
        <f t="shared" si="120"/>
        <v>Distributed Solar Subsidy</v>
      </c>
      <c r="C542" s="197" t="str">
        <f t="shared" si="120"/>
        <v>GRA for Distributed Solar Subsidy</v>
      </c>
      <c r="D542" s="189" t="s">
        <v>1241</v>
      </c>
      <c r="F542" s="189" t="s">
        <v>1242</v>
      </c>
      <c r="H542" s="43">
        <v>572</v>
      </c>
      <c r="I542" s="197" t="str">
        <f>I$540</f>
        <v>Yes</v>
      </c>
      <c r="J542" s="231"/>
      <c r="K542" s="197" t="str">
        <f t="shared" si="121"/>
        <v>GRA dist solar subsidy</v>
      </c>
      <c r="L542" s="197">
        <f t="shared" si="121"/>
        <v>0</v>
      </c>
      <c r="M542" s="197">
        <f t="shared" si="121"/>
        <v>10</v>
      </c>
      <c r="N542" s="197">
        <f t="shared" si="121"/>
        <v>1</v>
      </c>
      <c r="O542" s="197" t="str">
        <f t="shared" si="121"/>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0"/>
        <v>Government Revenue Accounting</v>
      </c>
      <c r="B543" s="197" t="str">
        <f t="shared" si="120"/>
        <v>Distributed Solar Subsidy</v>
      </c>
      <c r="C543" s="197" t="str">
        <f t="shared" si="120"/>
        <v>GRA for Distributed Solar Subsidy</v>
      </c>
      <c r="D543" s="189" t="s">
        <v>1244</v>
      </c>
      <c r="F543" s="189" t="s">
        <v>1245</v>
      </c>
      <c r="H543" s="43">
        <v>573</v>
      </c>
      <c r="I543" s="197" t="str">
        <f>I$540</f>
        <v>Yes</v>
      </c>
      <c r="J543" s="231"/>
      <c r="K543" s="197" t="str">
        <f t="shared" si="121"/>
        <v>GRA dist solar subsidy</v>
      </c>
      <c r="L543" s="197">
        <f t="shared" si="121"/>
        <v>0</v>
      </c>
      <c r="M543" s="197">
        <f t="shared" si="121"/>
        <v>10</v>
      </c>
      <c r="N543" s="197">
        <f t="shared" si="121"/>
        <v>1</v>
      </c>
      <c r="O543" s="197" t="str">
        <f t="shared" si="121"/>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0"/>
        <v>Government Revenue Accounting</v>
      </c>
      <c r="B544" s="197" t="str">
        <f t="shared" si="120"/>
        <v>Distributed Solar Subsidy</v>
      </c>
      <c r="C544" s="197" t="str">
        <f t="shared" si="120"/>
        <v>GRA for Distributed Solar Subsidy</v>
      </c>
      <c r="D544" s="189" t="s">
        <v>1247</v>
      </c>
      <c r="F544" s="189" t="s">
        <v>1248</v>
      </c>
      <c r="H544" s="43">
        <v>574</v>
      </c>
      <c r="I544" s="197" t="str">
        <f>I$540</f>
        <v>Yes</v>
      </c>
      <c r="J544" s="231"/>
      <c r="K544" s="197" t="str">
        <f t="shared" si="121"/>
        <v>GRA dist solar subsidy</v>
      </c>
      <c r="L544" s="197">
        <f t="shared" si="121"/>
        <v>0</v>
      </c>
      <c r="M544" s="197">
        <f t="shared" si="121"/>
        <v>10</v>
      </c>
      <c r="N544" s="197">
        <f t="shared" si="121"/>
        <v>1</v>
      </c>
      <c r="O544" s="197" t="str">
        <f t="shared" si="121"/>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2">A$545</f>
        <v>Government Revenue Accounting</v>
      </c>
      <c r="B546" s="197" t="str">
        <f t="shared" si="122"/>
        <v>Fuel Subsidy</v>
      </c>
      <c r="C546" s="197" t="str">
        <f t="shared" si="122"/>
        <v>GRA for Fuel Subsidies</v>
      </c>
      <c r="D546" s="189" t="s">
        <v>1238</v>
      </c>
      <c r="F546" s="189" t="s">
        <v>1239</v>
      </c>
      <c r="H546" s="43">
        <v>576</v>
      </c>
      <c r="I546" s="197" t="str">
        <f>I$545</f>
        <v>Yes</v>
      </c>
      <c r="J546" s="231"/>
      <c r="K546" s="197" t="str">
        <f t="shared" ref="K546:O549" si="123">K$545</f>
        <v>GRA fuel subsidy</v>
      </c>
      <c r="L546" s="197">
        <f t="shared" si="123"/>
        <v>0</v>
      </c>
      <c r="M546" s="197">
        <f t="shared" si="123"/>
        <v>10</v>
      </c>
      <c r="N546" s="197">
        <f t="shared" si="123"/>
        <v>1</v>
      </c>
      <c r="O546" s="197" t="str">
        <f t="shared" si="123"/>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2"/>
        <v>Government Revenue Accounting</v>
      </c>
      <c r="B547" s="197" t="str">
        <f t="shared" si="122"/>
        <v>Fuel Subsidy</v>
      </c>
      <c r="C547" s="197" t="str">
        <f t="shared" si="122"/>
        <v>GRA for Fuel Subsidies</v>
      </c>
      <c r="D547" s="189" t="s">
        <v>1241</v>
      </c>
      <c r="F547" s="189" t="s">
        <v>1242</v>
      </c>
      <c r="H547" s="43">
        <v>577</v>
      </c>
      <c r="I547" s="197" t="str">
        <f>I$545</f>
        <v>Yes</v>
      </c>
      <c r="J547" s="231"/>
      <c r="K547" s="197" t="str">
        <f t="shared" si="123"/>
        <v>GRA fuel subsidy</v>
      </c>
      <c r="L547" s="197">
        <f t="shared" si="123"/>
        <v>0</v>
      </c>
      <c r="M547" s="197">
        <f t="shared" si="123"/>
        <v>10</v>
      </c>
      <c r="N547" s="197">
        <f t="shared" si="123"/>
        <v>1</v>
      </c>
      <c r="O547" s="197" t="str">
        <f t="shared" si="123"/>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2"/>
        <v>Government Revenue Accounting</v>
      </c>
      <c r="B548" s="197" t="str">
        <f t="shared" si="122"/>
        <v>Fuel Subsidy</v>
      </c>
      <c r="C548" s="197" t="str">
        <f t="shared" si="122"/>
        <v>GRA for Fuel Subsidies</v>
      </c>
      <c r="D548" s="189" t="s">
        <v>1244</v>
      </c>
      <c r="F548" s="189" t="s">
        <v>1245</v>
      </c>
      <c r="H548" s="43">
        <v>578</v>
      </c>
      <c r="I548" s="197" t="str">
        <f>I$545</f>
        <v>Yes</v>
      </c>
      <c r="J548" s="231"/>
      <c r="K548" s="197" t="str">
        <f t="shared" si="123"/>
        <v>GRA fuel subsidy</v>
      </c>
      <c r="L548" s="197">
        <f t="shared" si="123"/>
        <v>0</v>
      </c>
      <c r="M548" s="197">
        <f t="shared" si="123"/>
        <v>10</v>
      </c>
      <c r="N548" s="197">
        <f t="shared" si="123"/>
        <v>1</v>
      </c>
      <c r="O548" s="197" t="str">
        <f t="shared" si="123"/>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2"/>
        <v>Government Revenue Accounting</v>
      </c>
      <c r="B549" s="197" t="str">
        <f t="shared" si="122"/>
        <v>Fuel Subsidy</v>
      </c>
      <c r="C549" s="197" t="str">
        <f t="shared" si="122"/>
        <v>GRA for Fuel Subsidies</v>
      </c>
      <c r="D549" s="189" t="s">
        <v>1247</v>
      </c>
      <c r="F549" s="189" t="s">
        <v>1248</v>
      </c>
      <c r="H549" s="43">
        <v>579</v>
      </c>
      <c r="I549" s="197" t="str">
        <f>I$545</f>
        <v>Yes</v>
      </c>
      <c r="J549" s="231"/>
      <c r="K549" s="197" t="str">
        <f t="shared" si="123"/>
        <v>GRA fuel subsidy</v>
      </c>
      <c r="L549" s="197">
        <f t="shared" si="123"/>
        <v>0</v>
      </c>
      <c r="M549" s="197">
        <f t="shared" si="123"/>
        <v>10</v>
      </c>
      <c r="N549" s="197">
        <f t="shared" si="123"/>
        <v>1</v>
      </c>
      <c r="O549" s="197" t="str">
        <f t="shared" si="123"/>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4">A$550</f>
        <v>Government Revenue Accounting</v>
      </c>
      <c r="B551" s="197" t="str">
        <f t="shared" si="124"/>
        <v>National Debt Interest</v>
      </c>
      <c r="C551" s="197" t="str">
        <f t="shared" si="124"/>
        <v>GRA for National Debt Interest</v>
      </c>
      <c r="D551" s="189" t="s">
        <v>1238</v>
      </c>
      <c r="F551" s="189" t="s">
        <v>1239</v>
      </c>
      <c r="H551" s="43">
        <v>581</v>
      </c>
      <c r="I551" s="197" t="str">
        <f>I$550</f>
        <v>Yes</v>
      </c>
      <c r="J551" s="231"/>
      <c r="K551" s="197" t="str">
        <f t="shared" ref="K551:O554" si="125">K$550</f>
        <v>GRA national debt interest</v>
      </c>
      <c r="L551" s="197">
        <f t="shared" si="125"/>
        <v>0</v>
      </c>
      <c r="M551" s="197">
        <f t="shared" si="125"/>
        <v>10</v>
      </c>
      <c r="N551" s="197">
        <f t="shared" si="125"/>
        <v>1</v>
      </c>
      <c r="O551" s="197" t="str">
        <f t="shared" si="125"/>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4"/>
        <v>Government Revenue Accounting</v>
      </c>
      <c r="B552" s="197" t="str">
        <f t="shared" si="124"/>
        <v>National Debt Interest</v>
      </c>
      <c r="C552" s="197" t="str">
        <f t="shared" si="124"/>
        <v>GRA for National Debt Interest</v>
      </c>
      <c r="D552" s="189" t="s">
        <v>1241</v>
      </c>
      <c r="F552" s="189" t="s">
        <v>1242</v>
      </c>
      <c r="H552" s="43">
        <v>582</v>
      </c>
      <c r="I552" s="197" t="str">
        <f>I$550</f>
        <v>Yes</v>
      </c>
      <c r="J552" s="231"/>
      <c r="K552" s="197" t="str">
        <f t="shared" si="125"/>
        <v>GRA national debt interest</v>
      </c>
      <c r="L552" s="197">
        <f t="shared" si="125"/>
        <v>0</v>
      </c>
      <c r="M552" s="197">
        <f t="shared" si="125"/>
        <v>10</v>
      </c>
      <c r="N552" s="197">
        <f t="shared" si="125"/>
        <v>1</v>
      </c>
      <c r="O552" s="197" t="str">
        <f t="shared" si="125"/>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4"/>
        <v>Government Revenue Accounting</v>
      </c>
      <c r="B553" s="197" t="str">
        <f t="shared" si="124"/>
        <v>National Debt Interest</v>
      </c>
      <c r="C553" s="197" t="str">
        <f t="shared" si="124"/>
        <v>GRA for National Debt Interest</v>
      </c>
      <c r="D553" s="189" t="s">
        <v>1244</v>
      </c>
      <c r="F553" s="189" t="s">
        <v>1245</v>
      </c>
      <c r="H553" s="43">
        <v>583</v>
      </c>
      <c r="I553" s="197" t="str">
        <f>I$550</f>
        <v>Yes</v>
      </c>
      <c r="J553" s="231"/>
      <c r="K553" s="197" t="str">
        <f t="shared" si="125"/>
        <v>GRA national debt interest</v>
      </c>
      <c r="L553" s="197">
        <f t="shared" si="125"/>
        <v>0</v>
      </c>
      <c r="M553" s="197">
        <f t="shared" si="125"/>
        <v>10</v>
      </c>
      <c r="N553" s="197">
        <f t="shared" si="125"/>
        <v>1</v>
      </c>
      <c r="O553" s="197" t="str">
        <f t="shared" si="125"/>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4"/>
        <v>Government Revenue Accounting</v>
      </c>
      <c r="B554" s="197" t="str">
        <f t="shared" si="124"/>
        <v>National Debt Interest</v>
      </c>
      <c r="C554" s="197" t="str">
        <f t="shared" si="124"/>
        <v>GRA for National Debt Interest</v>
      </c>
      <c r="D554" s="189" t="s">
        <v>1247</v>
      </c>
      <c r="F554" s="189" t="s">
        <v>1248</v>
      </c>
      <c r="H554" s="43">
        <v>584</v>
      </c>
      <c r="I554" s="197" t="str">
        <f>I$550</f>
        <v>Yes</v>
      </c>
      <c r="J554" s="231"/>
      <c r="K554" s="197" t="str">
        <f t="shared" si="125"/>
        <v>GRA national debt interest</v>
      </c>
      <c r="L554" s="197">
        <f t="shared" si="125"/>
        <v>0</v>
      </c>
      <c r="M554" s="197">
        <f t="shared" si="125"/>
        <v>10</v>
      </c>
      <c r="N554" s="197">
        <f t="shared" si="125"/>
        <v>1</v>
      </c>
      <c r="O554" s="197" t="str">
        <f t="shared" si="125"/>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6">A$555</f>
        <v>Government Revenue Accounting</v>
      </c>
      <c r="B556" s="197" t="str">
        <f t="shared" si="126"/>
        <v>Remaining Government Cash Flows</v>
      </c>
      <c r="C556" s="197" t="str">
        <f t="shared" si="126"/>
        <v>GRA for Remaining Government Cash Flow Changes</v>
      </c>
      <c r="D556" s="189" t="s">
        <v>1238</v>
      </c>
      <c r="F556" s="189" t="s">
        <v>1239</v>
      </c>
      <c r="H556" s="43">
        <v>586</v>
      </c>
      <c r="I556" s="197" t="str">
        <f>I$555</f>
        <v>Yes</v>
      </c>
      <c r="J556" s="231"/>
      <c r="K556" s="197" t="str">
        <f t="shared" ref="K556:O559" si="127">K$555</f>
        <v>GRA remaining cash flow changes</v>
      </c>
      <c r="L556" s="197">
        <f t="shared" si="127"/>
        <v>0</v>
      </c>
      <c r="M556" s="197">
        <f t="shared" si="127"/>
        <v>10</v>
      </c>
      <c r="N556" s="197">
        <f t="shared" si="127"/>
        <v>1</v>
      </c>
      <c r="O556" s="197" t="str">
        <f t="shared" si="127"/>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6"/>
        <v>Government Revenue Accounting</v>
      </c>
      <c r="B557" s="197" t="str">
        <f t="shared" si="126"/>
        <v>Remaining Government Cash Flows</v>
      </c>
      <c r="C557" s="197" t="str">
        <f t="shared" si="126"/>
        <v>GRA for Remaining Government Cash Flow Changes</v>
      </c>
      <c r="D557" s="189" t="s">
        <v>1241</v>
      </c>
      <c r="F557" s="189" t="s">
        <v>1242</v>
      </c>
      <c r="H557" s="43">
        <v>587</v>
      </c>
      <c r="I557" s="197" t="str">
        <f>I$555</f>
        <v>Yes</v>
      </c>
      <c r="J557" s="231"/>
      <c r="K557" s="197" t="str">
        <f t="shared" si="127"/>
        <v>GRA remaining cash flow changes</v>
      </c>
      <c r="L557" s="197">
        <f t="shared" si="127"/>
        <v>0</v>
      </c>
      <c r="M557" s="197">
        <f t="shared" si="127"/>
        <v>10</v>
      </c>
      <c r="N557" s="197">
        <f t="shared" si="127"/>
        <v>1</v>
      </c>
      <c r="O557" s="197" t="str">
        <f t="shared" si="127"/>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6"/>
        <v>Government Revenue Accounting</v>
      </c>
      <c r="B558" s="197" t="str">
        <f t="shared" si="126"/>
        <v>Remaining Government Cash Flows</v>
      </c>
      <c r="C558" s="197" t="str">
        <f t="shared" si="126"/>
        <v>GRA for Remaining Government Cash Flow Changes</v>
      </c>
      <c r="D558" s="189" t="s">
        <v>1244</v>
      </c>
      <c r="F558" s="189" t="s">
        <v>1245</v>
      </c>
      <c r="H558" s="43">
        <v>588</v>
      </c>
      <c r="I558" s="197" t="str">
        <f>I$555</f>
        <v>Yes</v>
      </c>
      <c r="J558" s="231"/>
      <c r="K558" s="197" t="str">
        <f t="shared" si="127"/>
        <v>GRA remaining cash flow changes</v>
      </c>
      <c r="L558" s="197">
        <f t="shared" si="127"/>
        <v>0</v>
      </c>
      <c r="M558" s="197">
        <f t="shared" si="127"/>
        <v>10</v>
      </c>
      <c r="N558" s="197">
        <f t="shared" si="127"/>
        <v>1</v>
      </c>
      <c r="O558" s="197" t="str">
        <f t="shared" si="127"/>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6"/>
        <v>Government Revenue Accounting</v>
      </c>
      <c r="B559" s="197" t="str">
        <f t="shared" si="126"/>
        <v>Remaining Government Cash Flows</v>
      </c>
      <c r="C559" s="197" t="str">
        <f t="shared" si="126"/>
        <v>GRA for Remaining Government Cash Flow Changes</v>
      </c>
      <c r="D559" s="189" t="s">
        <v>1247</v>
      </c>
      <c r="F559" s="189" t="s">
        <v>1248</v>
      </c>
      <c r="H559" s="43">
        <v>589</v>
      </c>
      <c r="I559" s="197" t="str">
        <f>I$555</f>
        <v>Yes</v>
      </c>
      <c r="J559" s="231"/>
      <c r="K559" s="197" t="str">
        <f t="shared" si="127"/>
        <v>GRA remaining cash flow changes</v>
      </c>
      <c r="L559" s="197">
        <f t="shared" si="127"/>
        <v>0</v>
      </c>
      <c r="M559" s="197">
        <f t="shared" si="127"/>
        <v>10</v>
      </c>
      <c r="N559" s="197">
        <f t="shared" si="127"/>
        <v>1</v>
      </c>
      <c r="O559" s="197" t="str">
        <f t="shared" si="127"/>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0" t="s">
        <v>754</v>
      </c>
      <c r="B560" s="180" t="s">
        <v>620</v>
      </c>
      <c r="C560" s="180" t="s">
        <v>755</v>
      </c>
      <c r="D560" s="250" t="s">
        <v>2142</v>
      </c>
      <c r="E560" s="255" t="s">
        <v>757</v>
      </c>
      <c r="F560" s="180" t="s">
        <v>2179</v>
      </c>
      <c r="G560" s="250" t="s">
        <v>759</v>
      </c>
      <c r="H560" s="43">
        <v>908</v>
      </c>
      <c r="I560" s="255" t="s">
        <v>333</v>
      </c>
      <c r="J560" s="180" t="s">
        <v>760</v>
      </c>
      <c r="K560" s="180" t="s">
        <v>761</v>
      </c>
      <c r="L560" s="5">
        <v>0</v>
      </c>
      <c r="M560" s="106">
        <v>1</v>
      </c>
      <c r="N560" s="106">
        <v>0.01</v>
      </c>
      <c r="O560" s="250" t="s">
        <v>624</v>
      </c>
      <c r="P560" s="250" t="s">
        <v>762</v>
      </c>
      <c r="Q560" s="250" t="s">
        <v>626</v>
      </c>
      <c r="R560" s="255" t="s">
        <v>627</v>
      </c>
      <c r="S560" s="256"/>
      <c r="T560" s="250"/>
    </row>
    <row r="561" spans="1:20">
      <c r="A561" s="254" t="str">
        <f t="shared" ref="A561:C580" si="128">A$560</f>
        <v>Industry</v>
      </c>
      <c r="B561" s="254" t="str">
        <f t="shared" si="128"/>
        <v>Carbon Capture and Sequestration</v>
      </c>
      <c r="C561" s="254" t="str">
        <f t="shared" si="128"/>
        <v>Industry Sector Fraction of Potential Additional CCS Achieved</v>
      </c>
      <c r="D561" s="250" t="s">
        <v>2142</v>
      </c>
      <c r="E561" s="255" t="s">
        <v>763</v>
      </c>
      <c r="F561" s="180" t="s">
        <v>2179</v>
      </c>
      <c r="G561" s="250" t="s">
        <v>764</v>
      </c>
      <c r="H561" s="43">
        <v>909</v>
      </c>
      <c r="I561" s="255" t="s">
        <v>333</v>
      </c>
      <c r="J561" s="254" t="str">
        <f t="shared" ref="J561:R570" si="129">J$560</f>
        <v>Industry CCS</v>
      </c>
      <c r="K561" s="254" t="str">
        <f t="shared" si="129"/>
        <v>indst CCS</v>
      </c>
      <c r="L561" s="260">
        <f t="shared" si="129"/>
        <v>0</v>
      </c>
      <c r="M561" s="260">
        <f t="shared" si="129"/>
        <v>1</v>
      </c>
      <c r="N561" s="260">
        <f t="shared" si="129"/>
        <v>0.01</v>
      </c>
      <c r="O561" s="254" t="str">
        <f t="shared" si="129"/>
        <v>% of CO2 captured</v>
      </c>
      <c r="P561"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 t="shared" si="129"/>
        <v>ccs.html#ccs</v>
      </c>
      <c r="R561" s="254" t="str">
        <f t="shared" si="129"/>
        <v>carbon-capture-and-sequestration.html</v>
      </c>
      <c r="S561" s="256"/>
      <c r="T561" s="250"/>
    </row>
    <row r="562" spans="1:20">
      <c r="A562" s="254" t="str">
        <f t="shared" si="128"/>
        <v>Industry</v>
      </c>
      <c r="B562" s="254" t="str">
        <f t="shared" si="128"/>
        <v>Carbon Capture and Sequestration</v>
      </c>
      <c r="C562" s="254" t="str">
        <f t="shared" si="128"/>
        <v>Industry Sector Fraction of Potential Additional CCS Achieved</v>
      </c>
      <c r="D562" s="255" t="s">
        <v>2139</v>
      </c>
      <c r="E562" s="255" t="s">
        <v>757</v>
      </c>
      <c r="F562" s="180" t="s">
        <v>1849</v>
      </c>
      <c r="G562" s="250" t="s">
        <v>759</v>
      </c>
      <c r="H562" s="43">
        <v>910</v>
      </c>
      <c r="I562" s="255" t="s">
        <v>333</v>
      </c>
      <c r="J562" s="254" t="str">
        <f t="shared" si="129"/>
        <v>Industry CCS</v>
      </c>
      <c r="K562" s="254" t="str">
        <f t="shared" si="129"/>
        <v>indst CCS</v>
      </c>
      <c r="L562" s="260">
        <f t="shared" si="129"/>
        <v>0</v>
      </c>
      <c r="M562" s="260">
        <f t="shared" si="129"/>
        <v>1</v>
      </c>
      <c r="N562" s="260">
        <f t="shared" si="129"/>
        <v>0.01</v>
      </c>
      <c r="O562" s="254" t="str">
        <f t="shared" si="129"/>
        <v>% of CO2 captured</v>
      </c>
      <c r="P562"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 t="shared" si="129"/>
        <v>ccs.html#ccs</v>
      </c>
      <c r="R562" s="254" t="str">
        <f t="shared" si="129"/>
        <v>carbon-capture-and-sequestration.html</v>
      </c>
      <c r="S562" s="259"/>
      <c r="T562" s="250"/>
    </row>
    <row r="563" spans="1:20">
      <c r="A563" s="254" t="str">
        <f t="shared" si="128"/>
        <v>Industry</v>
      </c>
      <c r="B563" s="254" t="str">
        <f t="shared" si="128"/>
        <v>Carbon Capture and Sequestration</v>
      </c>
      <c r="C563" s="254" t="str">
        <f t="shared" si="128"/>
        <v>Industry Sector Fraction of Potential Additional CCS Achieved</v>
      </c>
      <c r="D563" s="255" t="s">
        <v>2139</v>
      </c>
      <c r="E563" s="255" t="s">
        <v>763</v>
      </c>
      <c r="F563" s="180" t="s">
        <v>1849</v>
      </c>
      <c r="G563" s="250" t="s">
        <v>764</v>
      </c>
      <c r="H563" s="43">
        <v>911</v>
      </c>
      <c r="I563" s="255" t="s">
        <v>333</v>
      </c>
      <c r="J563" s="254" t="str">
        <f t="shared" si="129"/>
        <v>Industry CCS</v>
      </c>
      <c r="K563" s="254" t="str">
        <f t="shared" si="129"/>
        <v>indst CCS</v>
      </c>
      <c r="L563" s="260">
        <f t="shared" si="129"/>
        <v>0</v>
      </c>
      <c r="M563" s="260">
        <f t="shared" si="129"/>
        <v>1</v>
      </c>
      <c r="N563" s="260">
        <f t="shared" si="129"/>
        <v>0.01</v>
      </c>
      <c r="O563" s="254" t="str">
        <f t="shared" si="129"/>
        <v>% of CO2 captured</v>
      </c>
      <c r="P563"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 t="shared" si="129"/>
        <v>ccs.html#ccs</v>
      </c>
      <c r="R563" s="254" t="str">
        <f t="shared" si="129"/>
        <v>carbon-capture-and-sequestration.html</v>
      </c>
      <c r="S563" s="259"/>
      <c r="T563" s="250"/>
    </row>
    <row r="564" spans="1:20">
      <c r="A564" s="254" t="str">
        <f t="shared" si="128"/>
        <v>Industry</v>
      </c>
      <c r="B564" s="254" t="str">
        <f t="shared" si="128"/>
        <v>Carbon Capture and Sequestration</v>
      </c>
      <c r="C564" s="254" t="str">
        <f t="shared" si="128"/>
        <v>Industry Sector Fraction of Potential Additional CCS Achieved</v>
      </c>
      <c r="D564" s="255" t="s">
        <v>2137</v>
      </c>
      <c r="E564" s="255" t="s">
        <v>757</v>
      </c>
      <c r="F564" s="180" t="s">
        <v>2147</v>
      </c>
      <c r="G564" s="250" t="s">
        <v>759</v>
      </c>
      <c r="H564" s="43">
        <v>912</v>
      </c>
      <c r="I564" s="255" t="s">
        <v>333</v>
      </c>
      <c r="J564" s="254" t="str">
        <f t="shared" si="129"/>
        <v>Industry CCS</v>
      </c>
      <c r="K564" s="254" t="str">
        <f t="shared" si="129"/>
        <v>indst CCS</v>
      </c>
      <c r="L564" s="260">
        <f t="shared" si="129"/>
        <v>0</v>
      </c>
      <c r="M564" s="260">
        <f t="shared" si="129"/>
        <v>1</v>
      </c>
      <c r="N564" s="260">
        <f t="shared" si="129"/>
        <v>0.01</v>
      </c>
      <c r="O564" s="254" t="str">
        <f t="shared" si="129"/>
        <v>% of CO2 captured</v>
      </c>
      <c r="P564"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 t="shared" si="129"/>
        <v>ccs.html#ccs</v>
      </c>
      <c r="R564" s="254" t="str">
        <f t="shared" si="129"/>
        <v>carbon-capture-and-sequestration.html</v>
      </c>
      <c r="S564" s="259"/>
      <c r="T564" s="250"/>
    </row>
    <row r="565" spans="1:20">
      <c r="A565" s="254" t="str">
        <f t="shared" si="128"/>
        <v>Industry</v>
      </c>
      <c r="B565" s="254" t="str">
        <f t="shared" si="128"/>
        <v>Carbon Capture and Sequestration</v>
      </c>
      <c r="C565" s="254" t="str">
        <f t="shared" si="128"/>
        <v>Industry Sector Fraction of Potential Additional CCS Achieved</v>
      </c>
      <c r="D565" s="255" t="s">
        <v>2137</v>
      </c>
      <c r="E565" s="255" t="s">
        <v>763</v>
      </c>
      <c r="F565" s="180" t="s">
        <v>2147</v>
      </c>
      <c r="G565" s="250" t="s">
        <v>764</v>
      </c>
      <c r="H565" s="43">
        <v>913</v>
      </c>
      <c r="I565" s="255" t="s">
        <v>333</v>
      </c>
      <c r="J565" s="254" t="str">
        <f t="shared" si="129"/>
        <v>Industry CCS</v>
      </c>
      <c r="K565" s="254" t="str">
        <f t="shared" si="129"/>
        <v>indst CCS</v>
      </c>
      <c r="L565" s="260">
        <f t="shared" si="129"/>
        <v>0</v>
      </c>
      <c r="M565" s="260">
        <f t="shared" si="129"/>
        <v>1</v>
      </c>
      <c r="N565" s="260">
        <f t="shared" si="129"/>
        <v>0.01</v>
      </c>
      <c r="O565" s="254" t="str">
        <f t="shared" si="129"/>
        <v>% of CO2 captured</v>
      </c>
      <c r="P565"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 t="shared" si="129"/>
        <v>ccs.html#ccs</v>
      </c>
      <c r="R565" s="254" t="str">
        <f t="shared" si="129"/>
        <v>carbon-capture-and-sequestration.html</v>
      </c>
      <c r="S565" s="259"/>
      <c r="T565" s="250"/>
    </row>
    <row r="566" spans="1:20">
      <c r="A566" s="254" t="str">
        <f t="shared" si="128"/>
        <v>Industry</v>
      </c>
      <c r="B566" s="254" t="str">
        <f t="shared" si="128"/>
        <v>Carbon Capture and Sequestration</v>
      </c>
      <c r="C566" s="254" t="str">
        <f t="shared" si="128"/>
        <v>Industry Sector Fraction of Potential Additional CCS Achieved</v>
      </c>
      <c r="D566" s="255" t="s">
        <v>2135</v>
      </c>
      <c r="E566" s="255" t="s">
        <v>757</v>
      </c>
      <c r="F566" s="180" t="s">
        <v>2178</v>
      </c>
      <c r="G566" s="250" t="s">
        <v>759</v>
      </c>
      <c r="H566" s="43">
        <v>914</v>
      </c>
      <c r="I566" s="255" t="s">
        <v>333</v>
      </c>
      <c r="J566" s="254" t="str">
        <f t="shared" si="129"/>
        <v>Industry CCS</v>
      </c>
      <c r="K566" s="254" t="str">
        <f t="shared" si="129"/>
        <v>indst CCS</v>
      </c>
      <c r="L566" s="260">
        <f t="shared" si="129"/>
        <v>0</v>
      </c>
      <c r="M566" s="260">
        <f t="shared" si="129"/>
        <v>1</v>
      </c>
      <c r="N566" s="260">
        <f t="shared" si="129"/>
        <v>0.01</v>
      </c>
      <c r="O566" s="254" t="str">
        <f t="shared" si="129"/>
        <v>% of CO2 captured</v>
      </c>
      <c r="P566"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 t="shared" si="129"/>
        <v>ccs.html#ccs</v>
      </c>
      <c r="R566" s="254" t="str">
        <f t="shared" si="129"/>
        <v>carbon-capture-and-sequestration.html</v>
      </c>
      <c r="S566" s="259"/>
      <c r="T566" s="250"/>
    </row>
    <row r="567" spans="1:20">
      <c r="A567" s="254" t="str">
        <f t="shared" si="128"/>
        <v>Industry</v>
      </c>
      <c r="B567" s="254" t="str">
        <f t="shared" si="128"/>
        <v>Carbon Capture and Sequestration</v>
      </c>
      <c r="C567" s="254" t="str">
        <f t="shared" si="128"/>
        <v>Industry Sector Fraction of Potential Additional CCS Achieved</v>
      </c>
      <c r="D567" s="255" t="s">
        <v>2135</v>
      </c>
      <c r="E567" s="255" t="s">
        <v>763</v>
      </c>
      <c r="F567" s="180" t="s">
        <v>2178</v>
      </c>
      <c r="G567" s="250" t="s">
        <v>764</v>
      </c>
      <c r="H567" s="43">
        <v>915</v>
      </c>
      <c r="I567" s="255" t="s">
        <v>333</v>
      </c>
      <c r="J567" s="254" t="str">
        <f t="shared" si="129"/>
        <v>Industry CCS</v>
      </c>
      <c r="K567" s="254" t="str">
        <f t="shared" si="129"/>
        <v>indst CCS</v>
      </c>
      <c r="L567" s="260">
        <f t="shared" si="129"/>
        <v>0</v>
      </c>
      <c r="M567" s="260">
        <f t="shared" si="129"/>
        <v>1</v>
      </c>
      <c r="N567" s="260">
        <f t="shared" si="129"/>
        <v>0.01</v>
      </c>
      <c r="O567" s="254" t="str">
        <f t="shared" si="129"/>
        <v>% of CO2 captured</v>
      </c>
      <c r="P567"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 t="shared" si="129"/>
        <v>ccs.html#ccs</v>
      </c>
      <c r="R567" s="254" t="str">
        <f t="shared" si="129"/>
        <v>carbon-capture-and-sequestration.html</v>
      </c>
      <c r="S567" s="259"/>
      <c r="T567" s="250"/>
    </row>
    <row r="568" spans="1:20">
      <c r="A568" s="254" t="str">
        <f t="shared" si="128"/>
        <v>Industry</v>
      </c>
      <c r="B568" s="254" t="str">
        <f t="shared" si="128"/>
        <v>Carbon Capture and Sequestration</v>
      </c>
      <c r="C568" s="254" t="str">
        <f t="shared" si="128"/>
        <v>Industry Sector Fraction of Potential Additional CCS Achieved</v>
      </c>
      <c r="D568" s="255" t="s">
        <v>2133</v>
      </c>
      <c r="E568" s="255" t="s">
        <v>757</v>
      </c>
      <c r="F568" s="180" t="s">
        <v>2177</v>
      </c>
      <c r="G568" s="250" t="s">
        <v>759</v>
      </c>
      <c r="H568" s="43">
        <v>916</v>
      </c>
      <c r="I568" s="250" t="s">
        <v>311</v>
      </c>
      <c r="J568" s="254" t="str">
        <f t="shared" si="129"/>
        <v>Industry CCS</v>
      </c>
      <c r="K568" s="254" t="str">
        <f t="shared" si="129"/>
        <v>indst CCS</v>
      </c>
      <c r="L568" s="260">
        <f t="shared" si="129"/>
        <v>0</v>
      </c>
      <c r="M568" s="260">
        <f t="shared" si="129"/>
        <v>1</v>
      </c>
      <c r="N568" s="260">
        <f t="shared" si="129"/>
        <v>0.01</v>
      </c>
      <c r="O568" s="254" t="str">
        <f t="shared" si="129"/>
        <v>% of CO2 captured</v>
      </c>
      <c r="P568" s="254"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 t="shared" si="129"/>
        <v>ccs.html#ccs</v>
      </c>
      <c r="R568" s="254" t="str">
        <f t="shared" si="129"/>
        <v>carbon-capture-and-sequestration.html</v>
      </c>
      <c r="S568" s="259"/>
      <c r="T568" s="250"/>
    </row>
    <row r="569" spans="1:20">
      <c r="A569" s="254" t="str">
        <f t="shared" si="128"/>
        <v>Industry</v>
      </c>
      <c r="B569" s="254" t="str">
        <f t="shared" si="128"/>
        <v>Carbon Capture and Sequestration</v>
      </c>
      <c r="C569" s="254" t="str">
        <f t="shared" si="128"/>
        <v>Industry Sector Fraction of Potential Additional CCS Achieved</v>
      </c>
      <c r="D569" s="255" t="s">
        <v>2133</v>
      </c>
      <c r="E569" s="255" t="s">
        <v>763</v>
      </c>
      <c r="F569" s="180" t="s">
        <v>2177</v>
      </c>
      <c r="G569" s="250" t="s">
        <v>764</v>
      </c>
      <c r="H569" s="43">
        <v>917</v>
      </c>
      <c r="I569" s="255" t="s">
        <v>333</v>
      </c>
      <c r="J569" s="254" t="str">
        <f t="shared" si="129"/>
        <v>Industry CCS</v>
      </c>
      <c r="K569" s="254" t="str">
        <f t="shared" si="129"/>
        <v>indst CCS</v>
      </c>
      <c r="L569" s="260">
        <f t="shared" si="129"/>
        <v>0</v>
      </c>
      <c r="M569" s="260">
        <f t="shared" si="129"/>
        <v>1</v>
      </c>
      <c r="N569" s="260">
        <f t="shared" si="129"/>
        <v>0.01</v>
      </c>
      <c r="O569" s="254" t="str">
        <f t="shared" si="129"/>
        <v>% of CO2 captured</v>
      </c>
      <c r="P569" s="254"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 t="shared" si="129"/>
        <v>ccs.html#ccs</v>
      </c>
      <c r="R569" s="254" t="str">
        <f t="shared" si="129"/>
        <v>carbon-capture-and-sequestration.html</v>
      </c>
      <c r="S569" s="259"/>
      <c r="T569" s="250"/>
    </row>
    <row r="570" spans="1:20">
      <c r="A570" s="254" t="str">
        <f t="shared" si="128"/>
        <v>Industry</v>
      </c>
      <c r="B570" s="254" t="str">
        <f t="shared" si="128"/>
        <v>Carbon Capture and Sequestration</v>
      </c>
      <c r="C570" s="254" t="str">
        <f t="shared" si="128"/>
        <v>Industry Sector Fraction of Potential Additional CCS Achieved</v>
      </c>
      <c r="D570" s="255" t="s">
        <v>2131</v>
      </c>
      <c r="E570" s="255" t="s">
        <v>757</v>
      </c>
      <c r="F570" s="180" t="s">
        <v>2176</v>
      </c>
      <c r="G570" s="250" t="s">
        <v>759</v>
      </c>
      <c r="H570" s="43">
        <v>918</v>
      </c>
      <c r="I570" s="250" t="s">
        <v>311</v>
      </c>
      <c r="J570" s="254" t="str">
        <f t="shared" si="129"/>
        <v>Industry CCS</v>
      </c>
      <c r="K570" s="254" t="str">
        <f t="shared" si="129"/>
        <v>indst CCS</v>
      </c>
      <c r="L570" s="260">
        <f t="shared" si="129"/>
        <v>0</v>
      </c>
      <c r="M570" s="260">
        <f t="shared" si="129"/>
        <v>1</v>
      </c>
      <c r="N570" s="260">
        <f t="shared" si="129"/>
        <v>0.01</v>
      </c>
      <c r="O570" s="254" t="str">
        <f t="shared" si="129"/>
        <v>% of CO2 captured</v>
      </c>
      <c r="P570" s="254"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 t="shared" si="129"/>
        <v>ccs.html#ccs</v>
      </c>
      <c r="R570" s="254" t="str">
        <f t="shared" si="129"/>
        <v>carbon-capture-and-sequestration.html</v>
      </c>
      <c r="S570" s="259"/>
      <c r="T570" s="250"/>
    </row>
    <row r="571" spans="1:20">
      <c r="A571" s="254" t="str">
        <f t="shared" si="128"/>
        <v>Industry</v>
      </c>
      <c r="B571" s="254" t="str">
        <f t="shared" si="128"/>
        <v>Carbon Capture and Sequestration</v>
      </c>
      <c r="C571" s="254" t="str">
        <f t="shared" si="128"/>
        <v>Industry Sector Fraction of Potential Additional CCS Achieved</v>
      </c>
      <c r="D571" s="255" t="s">
        <v>2131</v>
      </c>
      <c r="E571" s="255" t="s">
        <v>763</v>
      </c>
      <c r="F571" s="180" t="s">
        <v>2176</v>
      </c>
      <c r="G571" s="250" t="s">
        <v>764</v>
      </c>
      <c r="H571" s="43">
        <v>919</v>
      </c>
      <c r="I571" s="255" t="s">
        <v>333</v>
      </c>
      <c r="J571" s="254" t="str">
        <f t="shared" ref="J571:R580" si="130">J$560</f>
        <v>Industry CCS</v>
      </c>
      <c r="K571" s="254" t="str">
        <f t="shared" si="130"/>
        <v>indst CCS</v>
      </c>
      <c r="L571" s="260">
        <f t="shared" si="130"/>
        <v>0</v>
      </c>
      <c r="M571" s="260">
        <f t="shared" si="130"/>
        <v>1</v>
      </c>
      <c r="N571" s="260">
        <f t="shared" si="130"/>
        <v>0.01</v>
      </c>
      <c r="O571" s="254" t="str">
        <f t="shared" si="130"/>
        <v>% of CO2 captured</v>
      </c>
      <c r="P571" s="254"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 t="shared" si="130"/>
        <v>ccs.html#ccs</v>
      </c>
      <c r="R571" s="254" t="str">
        <f t="shared" si="130"/>
        <v>carbon-capture-and-sequestration.html</v>
      </c>
      <c r="S571" s="259"/>
      <c r="T571" s="250"/>
    </row>
    <row r="572" spans="1:20">
      <c r="A572" s="254" t="str">
        <f t="shared" si="128"/>
        <v>Industry</v>
      </c>
      <c r="B572" s="254" t="str">
        <f t="shared" si="128"/>
        <v>Carbon Capture and Sequestration</v>
      </c>
      <c r="C572" s="254" t="str">
        <f t="shared" si="128"/>
        <v>Industry Sector Fraction of Potential Additional CCS Achieved</v>
      </c>
      <c r="D572" s="255" t="s">
        <v>2129</v>
      </c>
      <c r="E572" s="255" t="s">
        <v>757</v>
      </c>
      <c r="F572" s="180" t="s">
        <v>2175</v>
      </c>
      <c r="G572" s="250" t="s">
        <v>759</v>
      </c>
      <c r="H572" s="43">
        <v>920</v>
      </c>
      <c r="I572" s="250" t="s">
        <v>311</v>
      </c>
      <c r="J572" s="254" t="str">
        <f t="shared" si="130"/>
        <v>Industry CCS</v>
      </c>
      <c r="K572" s="254" t="str">
        <f t="shared" si="130"/>
        <v>indst CCS</v>
      </c>
      <c r="L572" s="260">
        <f t="shared" si="130"/>
        <v>0</v>
      </c>
      <c r="M572" s="260">
        <f t="shared" si="130"/>
        <v>1</v>
      </c>
      <c r="N572" s="260">
        <f t="shared" si="130"/>
        <v>0.01</v>
      </c>
      <c r="O572" s="254" t="str">
        <f t="shared" si="130"/>
        <v>% of CO2 captured</v>
      </c>
      <c r="P572" s="254"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 t="shared" si="130"/>
        <v>ccs.html#ccs</v>
      </c>
      <c r="R572" s="254" t="str">
        <f t="shared" si="130"/>
        <v>carbon-capture-and-sequestration.html</v>
      </c>
      <c r="S572" s="259"/>
      <c r="T572" s="250"/>
    </row>
    <row r="573" spans="1:20">
      <c r="A573" s="254" t="str">
        <f t="shared" si="128"/>
        <v>Industry</v>
      </c>
      <c r="B573" s="254" t="str">
        <f t="shared" si="128"/>
        <v>Carbon Capture and Sequestration</v>
      </c>
      <c r="C573" s="254" t="str">
        <f t="shared" si="128"/>
        <v>Industry Sector Fraction of Potential Additional CCS Achieved</v>
      </c>
      <c r="D573" s="255" t="s">
        <v>2129</v>
      </c>
      <c r="E573" s="255" t="s">
        <v>763</v>
      </c>
      <c r="F573" s="180" t="s">
        <v>2175</v>
      </c>
      <c r="G573" s="250" t="s">
        <v>764</v>
      </c>
      <c r="H573" s="43">
        <v>921</v>
      </c>
      <c r="I573" s="255" t="s">
        <v>333</v>
      </c>
      <c r="J573" s="254" t="str">
        <f t="shared" si="130"/>
        <v>Industry CCS</v>
      </c>
      <c r="K573" s="254" t="str">
        <f t="shared" si="130"/>
        <v>indst CCS</v>
      </c>
      <c r="L573" s="260">
        <f t="shared" si="130"/>
        <v>0</v>
      </c>
      <c r="M573" s="260">
        <f t="shared" si="130"/>
        <v>1</v>
      </c>
      <c r="N573" s="260">
        <f t="shared" si="130"/>
        <v>0.01</v>
      </c>
      <c r="O573" s="254" t="str">
        <f t="shared" si="130"/>
        <v>% of CO2 captured</v>
      </c>
      <c r="P573" s="254"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 t="shared" si="130"/>
        <v>ccs.html#ccs</v>
      </c>
      <c r="R573" s="254" t="str">
        <f t="shared" si="130"/>
        <v>carbon-capture-and-sequestration.html</v>
      </c>
      <c r="S573" s="259"/>
      <c r="T573" s="250"/>
    </row>
    <row r="574" spans="1:20">
      <c r="A574" s="254" t="str">
        <f t="shared" si="128"/>
        <v>Industry</v>
      </c>
      <c r="B574" s="254" t="str">
        <f t="shared" si="128"/>
        <v>Carbon Capture and Sequestration</v>
      </c>
      <c r="C574" s="254" t="str">
        <f t="shared" si="128"/>
        <v>Industry Sector Fraction of Potential Additional CCS Achieved</v>
      </c>
      <c r="D574" s="255" t="s">
        <v>2127</v>
      </c>
      <c r="E574" s="255" t="s">
        <v>757</v>
      </c>
      <c r="F574" s="180" t="s">
        <v>2174</v>
      </c>
      <c r="G574" s="250" t="s">
        <v>759</v>
      </c>
      <c r="H574" s="43">
        <v>922</v>
      </c>
      <c r="I574" s="250" t="s">
        <v>311</v>
      </c>
      <c r="J574" s="254" t="str">
        <f t="shared" si="130"/>
        <v>Industry CCS</v>
      </c>
      <c r="K574" s="254" t="str">
        <f t="shared" si="130"/>
        <v>indst CCS</v>
      </c>
      <c r="L574" s="260">
        <f t="shared" si="130"/>
        <v>0</v>
      </c>
      <c r="M574" s="260">
        <f t="shared" si="130"/>
        <v>1</v>
      </c>
      <c r="N574" s="260">
        <f t="shared" si="130"/>
        <v>0.01</v>
      </c>
      <c r="O574" s="254" t="str">
        <f t="shared" si="130"/>
        <v>% of CO2 captured</v>
      </c>
      <c r="P574" s="254"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 t="shared" si="130"/>
        <v>ccs.html#ccs</v>
      </c>
      <c r="R574" s="254" t="str">
        <f t="shared" si="130"/>
        <v>carbon-capture-and-sequestration.html</v>
      </c>
      <c r="S574" s="259"/>
      <c r="T574" s="250"/>
    </row>
    <row r="575" spans="1:20">
      <c r="A575" s="254" t="str">
        <f t="shared" si="128"/>
        <v>Industry</v>
      </c>
      <c r="B575" s="254" t="str">
        <f t="shared" si="128"/>
        <v>Carbon Capture and Sequestration</v>
      </c>
      <c r="C575" s="254" t="str">
        <f t="shared" si="128"/>
        <v>Industry Sector Fraction of Potential Additional CCS Achieved</v>
      </c>
      <c r="D575" s="255" t="s">
        <v>2127</v>
      </c>
      <c r="E575" s="255" t="s">
        <v>763</v>
      </c>
      <c r="F575" s="180" t="s">
        <v>2174</v>
      </c>
      <c r="G575" s="250" t="s">
        <v>764</v>
      </c>
      <c r="H575" s="43">
        <v>923</v>
      </c>
      <c r="I575" s="255" t="s">
        <v>333</v>
      </c>
      <c r="J575" s="254" t="str">
        <f t="shared" si="130"/>
        <v>Industry CCS</v>
      </c>
      <c r="K575" s="254" t="str">
        <f t="shared" si="130"/>
        <v>indst CCS</v>
      </c>
      <c r="L575" s="260">
        <f t="shared" si="130"/>
        <v>0</v>
      </c>
      <c r="M575" s="260">
        <f t="shared" si="130"/>
        <v>1</v>
      </c>
      <c r="N575" s="260">
        <f t="shared" si="130"/>
        <v>0.01</v>
      </c>
      <c r="O575" s="254" t="str">
        <f t="shared" si="130"/>
        <v>% of CO2 captured</v>
      </c>
      <c r="P575" s="251"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 t="shared" si="130"/>
        <v>ccs.html#ccs</v>
      </c>
      <c r="R575" s="254" t="str">
        <f t="shared" si="130"/>
        <v>carbon-capture-and-sequestration.html</v>
      </c>
      <c r="S575" s="259"/>
      <c r="T575" s="250"/>
    </row>
    <row r="576" spans="1:20">
      <c r="A576" s="254" t="str">
        <f t="shared" si="128"/>
        <v>Industry</v>
      </c>
      <c r="B576" s="254" t="str">
        <f t="shared" si="128"/>
        <v>Carbon Capture and Sequestration</v>
      </c>
      <c r="C576" s="254" t="str">
        <f t="shared" si="128"/>
        <v>Industry Sector Fraction of Potential Additional CCS Achieved</v>
      </c>
      <c r="D576" s="255" t="s">
        <v>2125</v>
      </c>
      <c r="E576" s="255" t="s">
        <v>757</v>
      </c>
      <c r="F576" s="180" t="s">
        <v>2173</v>
      </c>
      <c r="G576" s="250" t="s">
        <v>759</v>
      </c>
      <c r="H576" s="43">
        <v>924</v>
      </c>
      <c r="I576" s="250" t="s">
        <v>311</v>
      </c>
      <c r="J576" s="254" t="str">
        <f t="shared" si="130"/>
        <v>Industry CCS</v>
      </c>
      <c r="K576" s="254" t="str">
        <f t="shared" si="130"/>
        <v>indst CCS</v>
      </c>
      <c r="L576" s="260">
        <f t="shared" si="130"/>
        <v>0</v>
      </c>
      <c r="M576" s="260">
        <f t="shared" si="130"/>
        <v>1</v>
      </c>
      <c r="N576" s="260">
        <f t="shared" si="130"/>
        <v>0.01</v>
      </c>
      <c r="O576" s="254" t="str">
        <f t="shared" si="130"/>
        <v>% of CO2 captured</v>
      </c>
      <c r="P576" s="251"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 t="shared" si="130"/>
        <v>ccs.html#ccs</v>
      </c>
      <c r="R576" s="254" t="str">
        <f t="shared" si="130"/>
        <v>carbon-capture-and-sequestration.html</v>
      </c>
      <c r="S576" s="259"/>
      <c r="T576" s="250"/>
    </row>
    <row r="577" spans="1:20">
      <c r="A577" s="254" t="str">
        <f t="shared" si="128"/>
        <v>Industry</v>
      </c>
      <c r="B577" s="254" t="str">
        <f t="shared" si="128"/>
        <v>Carbon Capture and Sequestration</v>
      </c>
      <c r="C577" s="254" t="str">
        <f t="shared" si="128"/>
        <v>Industry Sector Fraction of Potential Additional CCS Achieved</v>
      </c>
      <c r="D577" s="255" t="s">
        <v>2125</v>
      </c>
      <c r="E577" s="255" t="s">
        <v>763</v>
      </c>
      <c r="F577" s="180" t="s">
        <v>2173</v>
      </c>
      <c r="G577" s="250" t="s">
        <v>764</v>
      </c>
      <c r="H577" s="43">
        <v>925</v>
      </c>
      <c r="I577" s="255" t="s">
        <v>333</v>
      </c>
      <c r="J577" s="254" t="str">
        <f t="shared" si="130"/>
        <v>Industry CCS</v>
      </c>
      <c r="K577" s="254" t="str">
        <f t="shared" si="130"/>
        <v>indst CCS</v>
      </c>
      <c r="L577" s="260">
        <f t="shared" si="130"/>
        <v>0</v>
      </c>
      <c r="M577" s="260">
        <f t="shared" si="130"/>
        <v>1</v>
      </c>
      <c r="N577" s="260">
        <f t="shared" si="130"/>
        <v>0.01</v>
      </c>
      <c r="O577" s="254" t="str">
        <f t="shared" si="130"/>
        <v>% of CO2 captured</v>
      </c>
      <c r="P577" s="251"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 t="shared" si="130"/>
        <v>ccs.html#ccs</v>
      </c>
      <c r="R577" s="254" t="str">
        <f t="shared" si="130"/>
        <v>carbon-capture-and-sequestration.html</v>
      </c>
      <c r="S577" s="259"/>
      <c r="T577" s="250"/>
    </row>
    <row r="578" spans="1:20">
      <c r="A578" s="254" t="str">
        <f t="shared" si="128"/>
        <v>Industry</v>
      </c>
      <c r="B578" s="254" t="str">
        <f t="shared" si="128"/>
        <v>Carbon Capture and Sequestration</v>
      </c>
      <c r="C578" s="254" t="str">
        <f t="shared" si="128"/>
        <v>Industry Sector Fraction of Potential Additional CCS Achieved</v>
      </c>
      <c r="D578" s="255" t="s">
        <v>2123</v>
      </c>
      <c r="E578" s="255" t="s">
        <v>757</v>
      </c>
      <c r="F578" s="180" t="s">
        <v>1850</v>
      </c>
      <c r="G578" s="250" t="s">
        <v>759</v>
      </c>
      <c r="H578" s="43">
        <v>926</v>
      </c>
      <c r="I578" s="250" t="s">
        <v>311</v>
      </c>
      <c r="J578" s="254" t="str">
        <f t="shared" si="130"/>
        <v>Industry CCS</v>
      </c>
      <c r="K578" s="254" t="str">
        <f t="shared" si="130"/>
        <v>indst CCS</v>
      </c>
      <c r="L578" s="260">
        <f t="shared" si="130"/>
        <v>0</v>
      </c>
      <c r="M578" s="260">
        <f t="shared" si="130"/>
        <v>1</v>
      </c>
      <c r="N578" s="260">
        <f t="shared" si="130"/>
        <v>0.01</v>
      </c>
      <c r="O578" s="254" t="str">
        <f t="shared" si="130"/>
        <v>% of CO2 captured</v>
      </c>
      <c r="P578" s="251"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 t="shared" si="130"/>
        <v>ccs.html#ccs</v>
      </c>
      <c r="R578" s="254" t="str">
        <f t="shared" si="130"/>
        <v>carbon-capture-and-sequestration.html</v>
      </c>
      <c r="S578" s="259"/>
      <c r="T578" s="250"/>
    </row>
    <row r="579" spans="1:20">
      <c r="A579" s="254" t="str">
        <f t="shared" si="128"/>
        <v>Industry</v>
      </c>
      <c r="B579" s="254" t="str">
        <f t="shared" si="128"/>
        <v>Carbon Capture and Sequestration</v>
      </c>
      <c r="C579" s="254" t="str">
        <f t="shared" si="128"/>
        <v>Industry Sector Fraction of Potential Additional CCS Achieved</v>
      </c>
      <c r="D579" s="255" t="s">
        <v>2123</v>
      </c>
      <c r="E579" s="255" t="s">
        <v>763</v>
      </c>
      <c r="F579" s="180" t="s">
        <v>1850</v>
      </c>
      <c r="G579" s="250" t="s">
        <v>764</v>
      </c>
      <c r="H579" s="43">
        <v>927</v>
      </c>
      <c r="I579" s="250" t="s">
        <v>311</v>
      </c>
      <c r="J579" s="254" t="str">
        <f t="shared" si="130"/>
        <v>Industry CCS</v>
      </c>
      <c r="K579" s="254" t="str">
        <f t="shared" si="130"/>
        <v>indst CCS</v>
      </c>
      <c r="L579" s="260">
        <f t="shared" si="130"/>
        <v>0</v>
      </c>
      <c r="M579" s="260">
        <f t="shared" si="130"/>
        <v>1</v>
      </c>
      <c r="N579" s="260">
        <f t="shared" si="130"/>
        <v>0.01</v>
      </c>
      <c r="O579" s="254" t="str">
        <f t="shared" si="130"/>
        <v>% of CO2 captured</v>
      </c>
      <c r="P579" s="251"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 t="shared" si="130"/>
        <v>ccs.html#ccs</v>
      </c>
      <c r="R579" s="254" t="str">
        <f t="shared" si="130"/>
        <v>carbon-capture-and-sequestration.html</v>
      </c>
      <c r="S579" s="259"/>
      <c r="T579" s="250"/>
    </row>
    <row r="580" spans="1:20">
      <c r="A580" s="254" t="str">
        <f t="shared" si="128"/>
        <v>Industry</v>
      </c>
      <c r="B580" s="254" t="str">
        <f t="shared" si="128"/>
        <v>Carbon Capture and Sequestration</v>
      </c>
      <c r="C580" s="254" t="str">
        <f t="shared" si="128"/>
        <v>Industry Sector Fraction of Potential Additional CCS Achieved</v>
      </c>
      <c r="D580" s="255" t="s">
        <v>2122</v>
      </c>
      <c r="E580" s="255" t="s">
        <v>757</v>
      </c>
      <c r="F580" s="180" t="s">
        <v>2172</v>
      </c>
      <c r="G580" s="250" t="s">
        <v>759</v>
      </c>
      <c r="H580" s="43">
        <v>928</v>
      </c>
      <c r="I580" s="250" t="s">
        <v>311</v>
      </c>
      <c r="J580" s="254" t="str">
        <f t="shared" si="130"/>
        <v>Industry CCS</v>
      </c>
      <c r="K580" s="254" t="str">
        <f t="shared" si="130"/>
        <v>indst CCS</v>
      </c>
      <c r="L580" s="260">
        <f t="shared" si="130"/>
        <v>0</v>
      </c>
      <c r="M580" s="260">
        <f t="shared" si="130"/>
        <v>1</v>
      </c>
      <c r="N580" s="260">
        <f t="shared" si="130"/>
        <v>0.01</v>
      </c>
      <c r="O580" s="254" t="str">
        <f t="shared" si="130"/>
        <v>% of CO2 captured</v>
      </c>
      <c r="P580" s="251"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 t="shared" si="130"/>
        <v>ccs.html#ccs</v>
      </c>
      <c r="R580" s="254" t="str">
        <f t="shared" si="130"/>
        <v>carbon-capture-and-sequestration.html</v>
      </c>
      <c r="S580" s="259"/>
      <c r="T580" s="250"/>
    </row>
    <row r="581" spans="1:20">
      <c r="A581" s="254" t="str">
        <f t="shared" ref="A581:C600" si="131">A$560</f>
        <v>Industry</v>
      </c>
      <c r="B581" s="254" t="str">
        <f t="shared" si="131"/>
        <v>Carbon Capture and Sequestration</v>
      </c>
      <c r="C581" s="254" t="str">
        <f t="shared" si="131"/>
        <v>Industry Sector Fraction of Potential Additional CCS Achieved</v>
      </c>
      <c r="D581" s="255" t="s">
        <v>2122</v>
      </c>
      <c r="E581" s="255" t="s">
        <v>763</v>
      </c>
      <c r="F581" s="180" t="s">
        <v>2172</v>
      </c>
      <c r="G581" s="250" t="s">
        <v>764</v>
      </c>
      <c r="H581" s="43">
        <v>929</v>
      </c>
      <c r="I581" s="255" t="s">
        <v>333</v>
      </c>
      <c r="J581" s="254" t="str">
        <f t="shared" ref="J581:R590" si="132">J$560</f>
        <v>Industry CCS</v>
      </c>
      <c r="K581" s="254" t="str">
        <f t="shared" si="132"/>
        <v>indst CCS</v>
      </c>
      <c r="L581" s="260">
        <f t="shared" si="132"/>
        <v>0</v>
      </c>
      <c r="M581" s="260">
        <f t="shared" si="132"/>
        <v>1</v>
      </c>
      <c r="N581" s="260">
        <f t="shared" si="132"/>
        <v>0.01</v>
      </c>
      <c r="O581" s="254" t="str">
        <f t="shared" si="132"/>
        <v>% of CO2 captured</v>
      </c>
      <c r="P581"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 t="shared" si="132"/>
        <v>ccs.html#ccs</v>
      </c>
      <c r="R581" s="254" t="str">
        <f t="shared" si="132"/>
        <v>carbon-capture-and-sequestration.html</v>
      </c>
      <c r="S581" s="259"/>
      <c r="T581" s="250"/>
    </row>
    <row r="582" spans="1:20">
      <c r="A582" s="254" t="str">
        <f t="shared" si="131"/>
        <v>Industry</v>
      </c>
      <c r="B582" s="254" t="str">
        <f t="shared" si="131"/>
        <v>Carbon Capture and Sequestration</v>
      </c>
      <c r="C582" s="254" t="str">
        <f t="shared" si="131"/>
        <v>Industry Sector Fraction of Potential Additional CCS Achieved</v>
      </c>
      <c r="D582" s="255" t="s">
        <v>2120</v>
      </c>
      <c r="E582" s="255" t="s">
        <v>757</v>
      </c>
      <c r="F582" s="180" t="s">
        <v>2171</v>
      </c>
      <c r="G582" s="250" t="s">
        <v>759</v>
      </c>
      <c r="H582" s="43">
        <v>930</v>
      </c>
      <c r="I582" s="250" t="s">
        <v>311</v>
      </c>
      <c r="J582" s="254" t="str">
        <f t="shared" si="132"/>
        <v>Industry CCS</v>
      </c>
      <c r="K582" s="254" t="str">
        <f t="shared" si="132"/>
        <v>indst CCS</v>
      </c>
      <c r="L582" s="260">
        <f t="shared" si="132"/>
        <v>0</v>
      </c>
      <c r="M582" s="260">
        <f t="shared" si="132"/>
        <v>1</v>
      </c>
      <c r="N582" s="260">
        <f t="shared" si="132"/>
        <v>0.01</v>
      </c>
      <c r="O582" s="254" t="str">
        <f t="shared" si="132"/>
        <v>% of CO2 captured</v>
      </c>
      <c r="P582"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 t="shared" si="132"/>
        <v>ccs.html#ccs</v>
      </c>
      <c r="R582" s="254" t="str">
        <f t="shared" si="132"/>
        <v>carbon-capture-and-sequestration.html</v>
      </c>
      <c r="S582" s="259"/>
      <c r="T582" s="250"/>
    </row>
    <row r="583" spans="1:20">
      <c r="A583" s="254" t="str">
        <f t="shared" si="131"/>
        <v>Industry</v>
      </c>
      <c r="B583" s="254" t="str">
        <f t="shared" si="131"/>
        <v>Carbon Capture and Sequestration</v>
      </c>
      <c r="C583" s="254" t="str">
        <f t="shared" si="131"/>
        <v>Industry Sector Fraction of Potential Additional CCS Achieved</v>
      </c>
      <c r="D583" s="255" t="s">
        <v>2120</v>
      </c>
      <c r="E583" s="255" t="s">
        <v>763</v>
      </c>
      <c r="F583" s="180" t="s">
        <v>2171</v>
      </c>
      <c r="G583" s="250" t="s">
        <v>764</v>
      </c>
      <c r="H583" s="43">
        <v>931</v>
      </c>
      <c r="I583" s="255" t="s">
        <v>333</v>
      </c>
      <c r="J583" s="254" t="str">
        <f t="shared" si="132"/>
        <v>Industry CCS</v>
      </c>
      <c r="K583" s="254" t="str">
        <f t="shared" si="132"/>
        <v>indst CCS</v>
      </c>
      <c r="L583" s="260">
        <f t="shared" si="132"/>
        <v>0</v>
      </c>
      <c r="M583" s="260">
        <f t="shared" si="132"/>
        <v>1</v>
      </c>
      <c r="N583" s="260">
        <f t="shared" si="132"/>
        <v>0.01</v>
      </c>
      <c r="O583" s="254" t="str">
        <f t="shared" si="132"/>
        <v>% of CO2 captured</v>
      </c>
      <c r="P583"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 t="shared" si="132"/>
        <v>ccs.html#ccs</v>
      </c>
      <c r="R583" s="254" t="str">
        <f t="shared" si="132"/>
        <v>carbon-capture-and-sequestration.html</v>
      </c>
      <c r="S583" s="259"/>
      <c r="T583" s="250"/>
    </row>
    <row r="584" spans="1:20">
      <c r="A584" s="254" t="str">
        <f t="shared" si="131"/>
        <v>Industry</v>
      </c>
      <c r="B584" s="254" t="str">
        <f t="shared" si="131"/>
        <v>Carbon Capture and Sequestration</v>
      </c>
      <c r="C584" s="254" t="str">
        <f t="shared" si="131"/>
        <v>Industry Sector Fraction of Potential Additional CCS Achieved</v>
      </c>
      <c r="D584" s="255" t="s">
        <v>2118</v>
      </c>
      <c r="E584" s="255" t="s">
        <v>757</v>
      </c>
      <c r="F584" s="180" t="s">
        <v>2170</v>
      </c>
      <c r="G584" s="250" t="s">
        <v>759</v>
      </c>
      <c r="H584" s="43">
        <v>932</v>
      </c>
      <c r="I584" s="250" t="s">
        <v>311</v>
      </c>
      <c r="J584" s="254" t="str">
        <f t="shared" si="132"/>
        <v>Industry CCS</v>
      </c>
      <c r="K584" s="254" t="str">
        <f t="shared" si="132"/>
        <v>indst CCS</v>
      </c>
      <c r="L584" s="260">
        <f t="shared" si="132"/>
        <v>0</v>
      </c>
      <c r="M584" s="260">
        <f t="shared" si="132"/>
        <v>1</v>
      </c>
      <c r="N584" s="260">
        <f t="shared" si="132"/>
        <v>0.01</v>
      </c>
      <c r="O584" s="254" t="str">
        <f t="shared" si="132"/>
        <v>% of CO2 captured</v>
      </c>
      <c r="P584"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 t="shared" si="132"/>
        <v>ccs.html#ccs</v>
      </c>
      <c r="R584" s="254" t="str">
        <f t="shared" si="132"/>
        <v>carbon-capture-and-sequestration.html</v>
      </c>
      <c r="S584" s="259"/>
      <c r="T584" s="250"/>
    </row>
    <row r="585" spans="1:20">
      <c r="A585" s="254" t="str">
        <f t="shared" si="131"/>
        <v>Industry</v>
      </c>
      <c r="B585" s="254" t="str">
        <f t="shared" si="131"/>
        <v>Carbon Capture and Sequestration</v>
      </c>
      <c r="C585" s="254" t="str">
        <f t="shared" si="131"/>
        <v>Industry Sector Fraction of Potential Additional CCS Achieved</v>
      </c>
      <c r="D585" s="255" t="s">
        <v>2118</v>
      </c>
      <c r="E585" s="255" t="s">
        <v>763</v>
      </c>
      <c r="F585" s="180" t="s">
        <v>2170</v>
      </c>
      <c r="G585" s="250" t="s">
        <v>764</v>
      </c>
      <c r="H585" s="43">
        <v>933</v>
      </c>
      <c r="I585" s="250" t="s">
        <v>311</v>
      </c>
      <c r="J585" s="254" t="str">
        <f t="shared" si="132"/>
        <v>Industry CCS</v>
      </c>
      <c r="K585" s="254" t="str">
        <f t="shared" si="132"/>
        <v>indst CCS</v>
      </c>
      <c r="L585" s="260">
        <f t="shared" si="132"/>
        <v>0</v>
      </c>
      <c r="M585" s="260">
        <f t="shared" si="132"/>
        <v>1</v>
      </c>
      <c r="N585" s="260">
        <f t="shared" si="132"/>
        <v>0.01</v>
      </c>
      <c r="O585" s="254" t="str">
        <f t="shared" si="132"/>
        <v>% of CO2 captured</v>
      </c>
      <c r="P585"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 t="shared" si="132"/>
        <v>ccs.html#ccs</v>
      </c>
      <c r="R585" s="254" t="str">
        <f t="shared" si="132"/>
        <v>carbon-capture-and-sequestration.html</v>
      </c>
      <c r="S585" s="259"/>
      <c r="T585" s="250"/>
    </row>
    <row r="586" spans="1:20">
      <c r="A586" s="254" t="str">
        <f t="shared" si="131"/>
        <v>Industry</v>
      </c>
      <c r="B586" s="254" t="str">
        <f t="shared" si="131"/>
        <v>Carbon Capture and Sequestration</v>
      </c>
      <c r="C586" s="254" t="str">
        <f t="shared" si="131"/>
        <v>Industry Sector Fraction of Potential Additional CCS Achieved</v>
      </c>
      <c r="D586" s="255" t="s">
        <v>2116</v>
      </c>
      <c r="E586" s="255" t="s">
        <v>757</v>
      </c>
      <c r="F586" s="180" t="s">
        <v>1851</v>
      </c>
      <c r="G586" s="250" t="s">
        <v>759</v>
      </c>
      <c r="H586" s="43">
        <v>934</v>
      </c>
      <c r="I586" s="250" t="s">
        <v>311</v>
      </c>
      <c r="J586" s="254" t="str">
        <f t="shared" si="132"/>
        <v>Industry CCS</v>
      </c>
      <c r="K586" s="254" t="str">
        <f t="shared" si="132"/>
        <v>indst CCS</v>
      </c>
      <c r="L586" s="260">
        <f t="shared" si="132"/>
        <v>0</v>
      </c>
      <c r="M586" s="260">
        <f t="shared" si="132"/>
        <v>1</v>
      </c>
      <c r="N586" s="260">
        <f t="shared" si="132"/>
        <v>0.01</v>
      </c>
      <c r="O586" s="254" t="str">
        <f t="shared" si="132"/>
        <v>% of CO2 captured</v>
      </c>
      <c r="P586"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 t="shared" si="132"/>
        <v>ccs.html#ccs</v>
      </c>
      <c r="R586" s="254" t="str">
        <f t="shared" si="132"/>
        <v>carbon-capture-and-sequestration.html</v>
      </c>
      <c r="S586" s="259"/>
      <c r="T586" s="250"/>
    </row>
    <row r="587" spans="1:20">
      <c r="A587" s="254" t="str">
        <f t="shared" si="131"/>
        <v>Industry</v>
      </c>
      <c r="B587" s="254" t="str">
        <f t="shared" si="131"/>
        <v>Carbon Capture and Sequestration</v>
      </c>
      <c r="C587" s="254" t="str">
        <f t="shared" si="131"/>
        <v>Industry Sector Fraction of Potential Additional CCS Achieved</v>
      </c>
      <c r="D587" s="255" t="s">
        <v>2116</v>
      </c>
      <c r="E587" s="255" t="s">
        <v>763</v>
      </c>
      <c r="F587" s="180" t="s">
        <v>1851</v>
      </c>
      <c r="G587" s="250" t="s">
        <v>764</v>
      </c>
      <c r="H587" s="43">
        <v>935</v>
      </c>
      <c r="I587" s="250" t="s">
        <v>311</v>
      </c>
      <c r="J587" s="254" t="str">
        <f t="shared" si="132"/>
        <v>Industry CCS</v>
      </c>
      <c r="K587" s="254" t="str">
        <f t="shared" si="132"/>
        <v>indst CCS</v>
      </c>
      <c r="L587" s="260">
        <f t="shared" si="132"/>
        <v>0</v>
      </c>
      <c r="M587" s="260">
        <f t="shared" si="132"/>
        <v>1</v>
      </c>
      <c r="N587" s="260">
        <f t="shared" si="132"/>
        <v>0.01</v>
      </c>
      <c r="O587" s="254" t="str">
        <f t="shared" si="132"/>
        <v>% of CO2 captured</v>
      </c>
      <c r="P587"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 t="shared" si="132"/>
        <v>ccs.html#ccs</v>
      </c>
      <c r="R587" s="254" t="str">
        <f t="shared" si="132"/>
        <v>carbon-capture-and-sequestration.html</v>
      </c>
      <c r="S587" s="259"/>
      <c r="T587" s="250"/>
    </row>
    <row r="588" spans="1:20">
      <c r="A588" s="254" t="str">
        <f t="shared" si="131"/>
        <v>Industry</v>
      </c>
      <c r="B588" s="254" t="str">
        <f t="shared" si="131"/>
        <v>Carbon Capture and Sequestration</v>
      </c>
      <c r="C588" s="254" t="str">
        <f t="shared" si="131"/>
        <v>Industry Sector Fraction of Potential Additional CCS Achieved</v>
      </c>
      <c r="D588" s="255" t="s">
        <v>2115</v>
      </c>
      <c r="E588" s="255" t="s">
        <v>757</v>
      </c>
      <c r="F588" s="180" t="s">
        <v>2169</v>
      </c>
      <c r="G588" s="250" t="s">
        <v>759</v>
      </c>
      <c r="H588" s="43">
        <v>936</v>
      </c>
      <c r="I588" s="250" t="s">
        <v>311</v>
      </c>
      <c r="J588" s="254" t="str">
        <f t="shared" si="132"/>
        <v>Industry CCS</v>
      </c>
      <c r="K588" s="254" t="str">
        <f t="shared" si="132"/>
        <v>indst CCS</v>
      </c>
      <c r="L588" s="260">
        <f t="shared" si="132"/>
        <v>0</v>
      </c>
      <c r="M588" s="260">
        <f t="shared" si="132"/>
        <v>1</v>
      </c>
      <c r="N588" s="260">
        <f t="shared" si="132"/>
        <v>0.01</v>
      </c>
      <c r="O588" s="254" t="str">
        <f t="shared" si="132"/>
        <v>% of CO2 captured</v>
      </c>
      <c r="P588"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 t="shared" si="132"/>
        <v>ccs.html#ccs</v>
      </c>
      <c r="R588" s="254" t="str">
        <f t="shared" si="132"/>
        <v>carbon-capture-and-sequestration.html</v>
      </c>
      <c r="S588" s="259"/>
      <c r="T588" s="250"/>
    </row>
    <row r="589" spans="1:20">
      <c r="A589" s="254" t="str">
        <f t="shared" si="131"/>
        <v>Industry</v>
      </c>
      <c r="B589" s="254" t="str">
        <f t="shared" si="131"/>
        <v>Carbon Capture and Sequestration</v>
      </c>
      <c r="C589" s="254" t="str">
        <f t="shared" si="131"/>
        <v>Industry Sector Fraction of Potential Additional CCS Achieved</v>
      </c>
      <c r="D589" s="255" t="s">
        <v>2115</v>
      </c>
      <c r="E589" s="255" t="s">
        <v>763</v>
      </c>
      <c r="F589" s="180" t="s">
        <v>2169</v>
      </c>
      <c r="G589" s="250" t="s">
        <v>764</v>
      </c>
      <c r="H589" s="43">
        <v>937</v>
      </c>
      <c r="I589" s="255" t="s">
        <v>333</v>
      </c>
      <c r="J589" s="254" t="str">
        <f t="shared" si="132"/>
        <v>Industry CCS</v>
      </c>
      <c r="K589" s="254" t="str">
        <f t="shared" si="132"/>
        <v>indst CCS</v>
      </c>
      <c r="L589" s="260">
        <f t="shared" si="132"/>
        <v>0</v>
      </c>
      <c r="M589" s="260">
        <f t="shared" si="132"/>
        <v>1</v>
      </c>
      <c r="N589" s="260">
        <f t="shared" si="132"/>
        <v>0.01</v>
      </c>
      <c r="O589" s="254" t="str">
        <f t="shared" si="132"/>
        <v>% of CO2 captured</v>
      </c>
      <c r="P589"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 t="shared" si="132"/>
        <v>ccs.html#ccs</v>
      </c>
      <c r="R589" s="254" t="str">
        <f t="shared" si="132"/>
        <v>carbon-capture-and-sequestration.html</v>
      </c>
      <c r="S589" s="259"/>
      <c r="T589" s="250"/>
    </row>
    <row r="590" spans="1:20">
      <c r="A590" s="254" t="str">
        <f t="shared" si="131"/>
        <v>Industry</v>
      </c>
      <c r="B590" s="254" t="str">
        <f t="shared" si="131"/>
        <v>Carbon Capture and Sequestration</v>
      </c>
      <c r="C590" s="254" t="str">
        <f t="shared" si="131"/>
        <v>Industry Sector Fraction of Potential Additional CCS Achieved</v>
      </c>
      <c r="D590" s="255" t="s">
        <v>2113</v>
      </c>
      <c r="E590" s="255" t="s">
        <v>757</v>
      </c>
      <c r="F590" s="180" t="s">
        <v>2168</v>
      </c>
      <c r="G590" s="250" t="s">
        <v>759</v>
      </c>
      <c r="H590" s="43">
        <v>938</v>
      </c>
      <c r="I590" s="250" t="s">
        <v>311</v>
      </c>
      <c r="J590" s="254" t="str">
        <f t="shared" si="132"/>
        <v>Industry CCS</v>
      </c>
      <c r="K590" s="254" t="str">
        <f t="shared" si="132"/>
        <v>indst CCS</v>
      </c>
      <c r="L590" s="260">
        <f t="shared" si="132"/>
        <v>0</v>
      </c>
      <c r="M590" s="260">
        <f t="shared" si="132"/>
        <v>1</v>
      </c>
      <c r="N590" s="260">
        <f t="shared" si="132"/>
        <v>0.01</v>
      </c>
      <c r="O590" s="254" t="str">
        <f t="shared" si="132"/>
        <v>% of CO2 captured</v>
      </c>
      <c r="P590"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 t="shared" si="132"/>
        <v>ccs.html#ccs</v>
      </c>
      <c r="R590" s="254" t="str">
        <f t="shared" si="132"/>
        <v>carbon-capture-and-sequestration.html</v>
      </c>
      <c r="S590" s="259"/>
      <c r="T590" s="250"/>
    </row>
    <row r="591" spans="1:20">
      <c r="A591" s="254" t="str">
        <f t="shared" si="131"/>
        <v>Industry</v>
      </c>
      <c r="B591" s="254" t="str">
        <f t="shared" si="131"/>
        <v>Carbon Capture and Sequestration</v>
      </c>
      <c r="C591" s="254" t="str">
        <f t="shared" si="131"/>
        <v>Industry Sector Fraction of Potential Additional CCS Achieved</v>
      </c>
      <c r="D591" s="255" t="s">
        <v>2113</v>
      </c>
      <c r="E591" s="255" t="s">
        <v>763</v>
      </c>
      <c r="F591" s="180" t="s">
        <v>2168</v>
      </c>
      <c r="G591" s="250" t="s">
        <v>764</v>
      </c>
      <c r="H591" s="43">
        <v>939</v>
      </c>
      <c r="I591" s="255" t="s">
        <v>333</v>
      </c>
      <c r="J591" s="254" t="str">
        <f t="shared" ref="J591:R600" si="133">J$560</f>
        <v>Industry CCS</v>
      </c>
      <c r="K591" s="254" t="str">
        <f t="shared" si="133"/>
        <v>indst CCS</v>
      </c>
      <c r="L591" s="260">
        <f t="shared" si="133"/>
        <v>0</v>
      </c>
      <c r="M591" s="260">
        <f t="shared" si="133"/>
        <v>1</v>
      </c>
      <c r="N591" s="260">
        <f t="shared" si="133"/>
        <v>0.01</v>
      </c>
      <c r="O591" s="254" t="str">
        <f t="shared" si="133"/>
        <v>% of CO2 captured</v>
      </c>
      <c r="P591"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 t="shared" si="133"/>
        <v>ccs.html#ccs</v>
      </c>
      <c r="R591" s="254" t="str">
        <f t="shared" si="133"/>
        <v>carbon-capture-and-sequestration.html</v>
      </c>
      <c r="S591" s="259"/>
      <c r="T591" s="250"/>
    </row>
    <row r="592" spans="1:20">
      <c r="A592" s="254" t="str">
        <f t="shared" si="131"/>
        <v>Industry</v>
      </c>
      <c r="B592" s="254" t="str">
        <f t="shared" si="131"/>
        <v>Carbon Capture and Sequestration</v>
      </c>
      <c r="C592" s="254" t="str">
        <f t="shared" si="131"/>
        <v>Industry Sector Fraction of Potential Additional CCS Achieved</v>
      </c>
      <c r="D592" s="255" t="s">
        <v>2111</v>
      </c>
      <c r="E592" s="255" t="s">
        <v>757</v>
      </c>
      <c r="F592" s="180" t="s">
        <v>2167</v>
      </c>
      <c r="G592" s="250" t="s">
        <v>759</v>
      </c>
      <c r="H592" s="43">
        <v>940</v>
      </c>
      <c r="I592" s="250" t="s">
        <v>311</v>
      </c>
      <c r="J592" s="254" t="str">
        <f t="shared" si="133"/>
        <v>Industry CCS</v>
      </c>
      <c r="K592" s="254" t="str">
        <f t="shared" si="133"/>
        <v>indst CCS</v>
      </c>
      <c r="L592" s="260">
        <f t="shared" si="133"/>
        <v>0</v>
      </c>
      <c r="M592" s="260">
        <f t="shared" si="133"/>
        <v>1</v>
      </c>
      <c r="N592" s="260">
        <f t="shared" si="133"/>
        <v>0.01</v>
      </c>
      <c r="O592" s="254" t="str">
        <f t="shared" si="133"/>
        <v>% of CO2 captured</v>
      </c>
      <c r="P592"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 t="shared" si="133"/>
        <v>ccs.html#ccs</v>
      </c>
      <c r="R592" s="254" t="str">
        <f t="shared" si="133"/>
        <v>carbon-capture-and-sequestration.html</v>
      </c>
      <c r="S592" s="259"/>
      <c r="T592" s="250"/>
    </row>
    <row r="593" spans="1:20">
      <c r="A593" s="254" t="str">
        <f t="shared" si="131"/>
        <v>Industry</v>
      </c>
      <c r="B593" s="254" t="str">
        <f t="shared" si="131"/>
        <v>Carbon Capture and Sequestration</v>
      </c>
      <c r="C593" s="254" t="str">
        <f t="shared" si="131"/>
        <v>Industry Sector Fraction of Potential Additional CCS Achieved</v>
      </c>
      <c r="D593" s="255" t="s">
        <v>2111</v>
      </c>
      <c r="E593" s="255" t="s">
        <v>763</v>
      </c>
      <c r="F593" s="180" t="s">
        <v>2167</v>
      </c>
      <c r="G593" s="250" t="s">
        <v>764</v>
      </c>
      <c r="H593" s="43">
        <v>941</v>
      </c>
      <c r="I593" s="255" t="s">
        <v>333</v>
      </c>
      <c r="J593" s="254" t="str">
        <f t="shared" si="133"/>
        <v>Industry CCS</v>
      </c>
      <c r="K593" s="254" t="str">
        <f t="shared" si="133"/>
        <v>indst CCS</v>
      </c>
      <c r="L593" s="260">
        <f t="shared" si="133"/>
        <v>0</v>
      </c>
      <c r="M593" s="260">
        <f t="shared" si="133"/>
        <v>1</v>
      </c>
      <c r="N593" s="260">
        <f t="shared" si="133"/>
        <v>0.01</v>
      </c>
      <c r="O593" s="254" t="str">
        <f t="shared" si="133"/>
        <v>% of CO2 captured</v>
      </c>
      <c r="P593"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 t="shared" si="133"/>
        <v>ccs.html#ccs</v>
      </c>
      <c r="R593" s="254" t="str">
        <f t="shared" si="133"/>
        <v>carbon-capture-and-sequestration.html</v>
      </c>
      <c r="S593" s="259"/>
      <c r="T593" s="250"/>
    </row>
    <row r="594" spans="1:20">
      <c r="A594" s="254" t="str">
        <f t="shared" si="131"/>
        <v>Industry</v>
      </c>
      <c r="B594" s="254" t="str">
        <f t="shared" si="131"/>
        <v>Carbon Capture and Sequestration</v>
      </c>
      <c r="C594" s="254" t="str">
        <f t="shared" si="131"/>
        <v>Industry Sector Fraction of Potential Additional CCS Achieved</v>
      </c>
      <c r="D594" s="255" t="s">
        <v>2109</v>
      </c>
      <c r="E594" s="255" t="s">
        <v>757</v>
      </c>
      <c r="F594" s="180" t="s">
        <v>2166</v>
      </c>
      <c r="G594" s="250" t="s">
        <v>759</v>
      </c>
      <c r="H594" s="43">
        <v>942</v>
      </c>
      <c r="I594" s="250" t="s">
        <v>311</v>
      </c>
      <c r="J594" s="254" t="str">
        <f t="shared" si="133"/>
        <v>Industry CCS</v>
      </c>
      <c r="K594" s="254" t="str">
        <f t="shared" si="133"/>
        <v>indst CCS</v>
      </c>
      <c r="L594" s="260">
        <f t="shared" si="133"/>
        <v>0</v>
      </c>
      <c r="M594" s="260">
        <f t="shared" si="133"/>
        <v>1</v>
      </c>
      <c r="N594" s="260">
        <f t="shared" si="133"/>
        <v>0.01</v>
      </c>
      <c r="O594" s="254" t="str">
        <f t="shared" si="133"/>
        <v>% of CO2 captured</v>
      </c>
      <c r="P594"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 t="shared" si="133"/>
        <v>ccs.html#ccs</v>
      </c>
      <c r="R594" s="254" t="str">
        <f t="shared" si="133"/>
        <v>carbon-capture-and-sequestration.html</v>
      </c>
      <c r="S594" s="259"/>
      <c r="T594" s="250"/>
    </row>
    <row r="595" spans="1:20">
      <c r="A595" s="254" t="str">
        <f t="shared" si="131"/>
        <v>Industry</v>
      </c>
      <c r="B595" s="254" t="str">
        <f t="shared" si="131"/>
        <v>Carbon Capture and Sequestration</v>
      </c>
      <c r="C595" s="254" t="str">
        <f t="shared" si="131"/>
        <v>Industry Sector Fraction of Potential Additional CCS Achieved</v>
      </c>
      <c r="D595" s="255" t="s">
        <v>2109</v>
      </c>
      <c r="E595" s="255" t="s">
        <v>763</v>
      </c>
      <c r="F595" s="180" t="s">
        <v>2166</v>
      </c>
      <c r="G595" s="250" t="s">
        <v>764</v>
      </c>
      <c r="H595" s="43">
        <v>943</v>
      </c>
      <c r="I595" s="255" t="s">
        <v>333</v>
      </c>
      <c r="J595" s="254" t="str">
        <f t="shared" si="133"/>
        <v>Industry CCS</v>
      </c>
      <c r="K595" s="254" t="str">
        <f t="shared" si="133"/>
        <v>indst CCS</v>
      </c>
      <c r="L595" s="260">
        <f t="shared" si="133"/>
        <v>0</v>
      </c>
      <c r="M595" s="260">
        <f t="shared" si="133"/>
        <v>1</v>
      </c>
      <c r="N595" s="260">
        <f t="shared" si="133"/>
        <v>0.01</v>
      </c>
      <c r="O595" s="254" t="str">
        <f t="shared" si="133"/>
        <v>% of CO2 captured</v>
      </c>
      <c r="P595"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 t="shared" si="133"/>
        <v>ccs.html#ccs</v>
      </c>
      <c r="R595" s="254" t="str">
        <f t="shared" si="133"/>
        <v>carbon-capture-and-sequestration.html</v>
      </c>
      <c r="S595" s="259"/>
      <c r="T595" s="250"/>
    </row>
    <row r="596" spans="1:20">
      <c r="A596" s="254" t="str">
        <f t="shared" si="131"/>
        <v>Industry</v>
      </c>
      <c r="B596" s="254" t="str">
        <f t="shared" si="131"/>
        <v>Carbon Capture and Sequestration</v>
      </c>
      <c r="C596" s="254" t="str">
        <f t="shared" si="131"/>
        <v>Industry Sector Fraction of Potential Additional CCS Achieved</v>
      </c>
      <c r="D596" s="255" t="s">
        <v>2107</v>
      </c>
      <c r="E596" s="255" t="s">
        <v>757</v>
      </c>
      <c r="F596" s="180" t="s">
        <v>2165</v>
      </c>
      <c r="G596" s="250" t="s">
        <v>759</v>
      </c>
      <c r="H596" s="43">
        <v>944</v>
      </c>
      <c r="I596" s="250" t="s">
        <v>311</v>
      </c>
      <c r="J596" s="254" t="str">
        <f t="shared" si="133"/>
        <v>Industry CCS</v>
      </c>
      <c r="K596" s="254" t="str">
        <f t="shared" si="133"/>
        <v>indst CCS</v>
      </c>
      <c r="L596" s="260">
        <f t="shared" si="133"/>
        <v>0</v>
      </c>
      <c r="M596" s="260">
        <f t="shared" si="133"/>
        <v>1</v>
      </c>
      <c r="N596" s="260">
        <f t="shared" si="133"/>
        <v>0.01</v>
      </c>
      <c r="O596" s="254" t="str">
        <f t="shared" si="133"/>
        <v>% of CO2 captured</v>
      </c>
      <c r="P596"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 t="shared" si="133"/>
        <v>ccs.html#ccs</v>
      </c>
      <c r="R596" s="254" t="str">
        <f t="shared" si="133"/>
        <v>carbon-capture-and-sequestration.html</v>
      </c>
      <c r="S596" s="259"/>
      <c r="T596" s="250"/>
    </row>
    <row r="597" spans="1:20">
      <c r="A597" s="254" t="str">
        <f t="shared" si="131"/>
        <v>Industry</v>
      </c>
      <c r="B597" s="254" t="str">
        <f t="shared" si="131"/>
        <v>Carbon Capture and Sequestration</v>
      </c>
      <c r="C597" s="254" t="str">
        <f t="shared" si="131"/>
        <v>Industry Sector Fraction of Potential Additional CCS Achieved</v>
      </c>
      <c r="D597" s="255" t="s">
        <v>2107</v>
      </c>
      <c r="E597" s="255" t="s">
        <v>763</v>
      </c>
      <c r="F597" s="180" t="s">
        <v>2165</v>
      </c>
      <c r="G597" s="250" t="s">
        <v>764</v>
      </c>
      <c r="H597" s="43">
        <v>945</v>
      </c>
      <c r="I597" s="255" t="s">
        <v>333</v>
      </c>
      <c r="J597" s="254" t="str">
        <f t="shared" si="133"/>
        <v>Industry CCS</v>
      </c>
      <c r="K597" s="254" t="str">
        <f t="shared" si="133"/>
        <v>indst CCS</v>
      </c>
      <c r="L597" s="260">
        <f t="shared" si="133"/>
        <v>0</v>
      </c>
      <c r="M597" s="260">
        <f t="shared" si="133"/>
        <v>1</v>
      </c>
      <c r="N597" s="260">
        <f t="shared" si="133"/>
        <v>0.01</v>
      </c>
      <c r="O597" s="254" t="str">
        <f t="shared" si="133"/>
        <v>% of CO2 captured</v>
      </c>
      <c r="P597"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 t="shared" si="133"/>
        <v>ccs.html#ccs</v>
      </c>
      <c r="R597" s="254" t="str">
        <f t="shared" si="133"/>
        <v>carbon-capture-and-sequestration.html</v>
      </c>
      <c r="S597" s="259"/>
      <c r="T597" s="250"/>
    </row>
    <row r="598" spans="1:20">
      <c r="A598" s="254" t="str">
        <f t="shared" si="131"/>
        <v>Industry</v>
      </c>
      <c r="B598" s="254" t="str">
        <f t="shared" si="131"/>
        <v>Carbon Capture and Sequestration</v>
      </c>
      <c r="C598" s="254" t="str">
        <f t="shared" si="131"/>
        <v>Industry Sector Fraction of Potential Additional CCS Achieved</v>
      </c>
      <c r="D598" s="255" t="s">
        <v>2105</v>
      </c>
      <c r="E598" s="255" t="s">
        <v>757</v>
      </c>
      <c r="F598" s="180" t="s">
        <v>2164</v>
      </c>
      <c r="G598" s="250" t="s">
        <v>759</v>
      </c>
      <c r="H598" s="43">
        <v>946</v>
      </c>
      <c r="I598" s="250" t="s">
        <v>311</v>
      </c>
      <c r="J598" s="254" t="str">
        <f t="shared" si="133"/>
        <v>Industry CCS</v>
      </c>
      <c r="K598" s="254" t="str">
        <f t="shared" si="133"/>
        <v>indst CCS</v>
      </c>
      <c r="L598" s="260">
        <f t="shared" si="133"/>
        <v>0</v>
      </c>
      <c r="M598" s="260">
        <f t="shared" si="133"/>
        <v>1</v>
      </c>
      <c r="N598" s="260">
        <f t="shared" si="133"/>
        <v>0.01</v>
      </c>
      <c r="O598" s="254" t="str">
        <f t="shared" si="133"/>
        <v>% of CO2 captured</v>
      </c>
      <c r="P598"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 t="shared" si="133"/>
        <v>ccs.html#ccs</v>
      </c>
      <c r="R598" s="254" t="str">
        <f t="shared" si="133"/>
        <v>carbon-capture-and-sequestration.html</v>
      </c>
      <c r="S598" s="259"/>
      <c r="T598" s="250"/>
    </row>
    <row r="599" spans="1:20">
      <c r="A599" s="254" t="str">
        <f t="shared" si="131"/>
        <v>Industry</v>
      </c>
      <c r="B599" s="254" t="str">
        <f t="shared" si="131"/>
        <v>Carbon Capture and Sequestration</v>
      </c>
      <c r="C599" s="254" t="str">
        <f t="shared" si="131"/>
        <v>Industry Sector Fraction of Potential Additional CCS Achieved</v>
      </c>
      <c r="D599" s="255" t="s">
        <v>2105</v>
      </c>
      <c r="E599" s="255" t="s">
        <v>763</v>
      </c>
      <c r="F599" s="180" t="s">
        <v>2164</v>
      </c>
      <c r="G599" s="250" t="s">
        <v>764</v>
      </c>
      <c r="H599" s="43">
        <v>947</v>
      </c>
      <c r="I599" s="255" t="s">
        <v>333</v>
      </c>
      <c r="J599" s="254" t="str">
        <f t="shared" si="133"/>
        <v>Industry CCS</v>
      </c>
      <c r="K599" s="254" t="str">
        <f t="shared" si="133"/>
        <v>indst CCS</v>
      </c>
      <c r="L599" s="260">
        <f t="shared" si="133"/>
        <v>0</v>
      </c>
      <c r="M599" s="260">
        <f t="shared" si="133"/>
        <v>1</v>
      </c>
      <c r="N599" s="260">
        <f t="shared" si="133"/>
        <v>0.01</v>
      </c>
      <c r="O599" s="254" t="str">
        <f t="shared" si="133"/>
        <v>% of CO2 captured</v>
      </c>
      <c r="P599"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 t="shared" si="133"/>
        <v>ccs.html#ccs</v>
      </c>
      <c r="R599" s="254" t="str">
        <f t="shared" si="133"/>
        <v>carbon-capture-and-sequestration.html</v>
      </c>
      <c r="S599" s="259"/>
      <c r="T599" s="250"/>
    </row>
    <row r="600" spans="1:20">
      <c r="A600" s="254" t="str">
        <f t="shared" si="131"/>
        <v>Industry</v>
      </c>
      <c r="B600" s="254" t="str">
        <f t="shared" si="131"/>
        <v>Carbon Capture and Sequestration</v>
      </c>
      <c r="C600" s="254" t="str">
        <f t="shared" si="131"/>
        <v>Industry Sector Fraction of Potential Additional CCS Achieved</v>
      </c>
      <c r="D600" s="255" t="s">
        <v>2103</v>
      </c>
      <c r="E600" s="255" t="s">
        <v>757</v>
      </c>
      <c r="F600" s="180" t="s">
        <v>2163</v>
      </c>
      <c r="G600" s="250" t="s">
        <v>759</v>
      </c>
      <c r="H600" s="43">
        <v>948</v>
      </c>
      <c r="I600" s="250" t="s">
        <v>311</v>
      </c>
      <c r="J600" s="254" t="str">
        <f t="shared" si="133"/>
        <v>Industry CCS</v>
      </c>
      <c r="K600" s="254" t="str">
        <f t="shared" si="133"/>
        <v>indst CCS</v>
      </c>
      <c r="L600" s="260">
        <f t="shared" si="133"/>
        <v>0</v>
      </c>
      <c r="M600" s="260">
        <f t="shared" si="133"/>
        <v>1</v>
      </c>
      <c r="N600" s="260">
        <f t="shared" si="133"/>
        <v>0.01</v>
      </c>
      <c r="O600" s="254" t="str">
        <f t="shared" si="133"/>
        <v>% of CO2 captured</v>
      </c>
      <c r="P600"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 t="shared" si="133"/>
        <v>ccs.html#ccs</v>
      </c>
      <c r="R600" s="254" t="str">
        <f t="shared" si="133"/>
        <v>carbon-capture-and-sequestration.html</v>
      </c>
      <c r="S600" s="259"/>
      <c r="T600" s="250"/>
    </row>
    <row r="601" spans="1:20">
      <c r="A601" s="254" t="str">
        <f t="shared" ref="A601:C609" si="134">A$560</f>
        <v>Industry</v>
      </c>
      <c r="B601" s="254" t="str">
        <f t="shared" si="134"/>
        <v>Carbon Capture and Sequestration</v>
      </c>
      <c r="C601" s="254" t="str">
        <f t="shared" si="134"/>
        <v>Industry Sector Fraction of Potential Additional CCS Achieved</v>
      </c>
      <c r="D601" s="255" t="s">
        <v>2103</v>
      </c>
      <c r="E601" s="255" t="s">
        <v>763</v>
      </c>
      <c r="F601" s="180" t="s">
        <v>2163</v>
      </c>
      <c r="G601" s="250" t="s">
        <v>764</v>
      </c>
      <c r="H601" s="43">
        <v>949</v>
      </c>
      <c r="I601" s="255" t="s">
        <v>333</v>
      </c>
      <c r="J601" s="254" t="str">
        <f t="shared" ref="J601:R609" si="135">J$560</f>
        <v>Industry CCS</v>
      </c>
      <c r="K601" s="254" t="str">
        <f t="shared" si="135"/>
        <v>indst CCS</v>
      </c>
      <c r="L601" s="260">
        <f t="shared" si="135"/>
        <v>0</v>
      </c>
      <c r="M601" s="260">
        <f t="shared" si="135"/>
        <v>1</v>
      </c>
      <c r="N601" s="260">
        <f t="shared" si="135"/>
        <v>0.01</v>
      </c>
      <c r="O601" s="254" t="str">
        <f t="shared" si="135"/>
        <v>% of CO2 captured</v>
      </c>
      <c r="P601"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 t="shared" si="135"/>
        <v>ccs.html#ccs</v>
      </c>
      <c r="R601" s="254" t="str">
        <f t="shared" si="135"/>
        <v>carbon-capture-and-sequestration.html</v>
      </c>
      <c r="S601" s="259"/>
      <c r="T601" s="250"/>
    </row>
    <row r="602" spans="1:20">
      <c r="A602" s="254" t="str">
        <f t="shared" si="134"/>
        <v>Industry</v>
      </c>
      <c r="B602" s="254" t="str">
        <f t="shared" si="134"/>
        <v>Carbon Capture and Sequestration</v>
      </c>
      <c r="C602" s="254" t="str">
        <f t="shared" si="134"/>
        <v>Industry Sector Fraction of Potential Additional CCS Achieved</v>
      </c>
      <c r="D602" s="255" t="s">
        <v>2101</v>
      </c>
      <c r="E602" s="255" t="s">
        <v>757</v>
      </c>
      <c r="F602" s="180" t="s">
        <v>2162</v>
      </c>
      <c r="G602" s="250" t="s">
        <v>759</v>
      </c>
      <c r="H602" s="43">
        <v>950</v>
      </c>
      <c r="I602" s="250" t="s">
        <v>311</v>
      </c>
      <c r="J602" s="254" t="str">
        <f t="shared" si="135"/>
        <v>Industry CCS</v>
      </c>
      <c r="K602" s="254" t="str">
        <f t="shared" si="135"/>
        <v>indst CCS</v>
      </c>
      <c r="L602" s="260">
        <f t="shared" si="135"/>
        <v>0</v>
      </c>
      <c r="M602" s="260">
        <f t="shared" si="135"/>
        <v>1</v>
      </c>
      <c r="N602" s="260">
        <f t="shared" si="135"/>
        <v>0.01</v>
      </c>
      <c r="O602" s="254" t="str">
        <f t="shared" si="135"/>
        <v>% of CO2 captured</v>
      </c>
      <c r="P602"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 t="shared" si="135"/>
        <v>ccs.html#ccs</v>
      </c>
      <c r="R602" s="254" t="str">
        <f t="shared" si="135"/>
        <v>carbon-capture-and-sequestration.html</v>
      </c>
      <c r="S602" s="259"/>
      <c r="T602" s="250"/>
    </row>
    <row r="603" spans="1:20">
      <c r="A603" s="254" t="str">
        <f t="shared" si="134"/>
        <v>Industry</v>
      </c>
      <c r="B603" s="254" t="str">
        <f t="shared" si="134"/>
        <v>Carbon Capture and Sequestration</v>
      </c>
      <c r="C603" s="254" t="str">
        <f t="shared" si="134"/>
        <v>Industry Sector Fraction of Potential Additional CCS Achieved</v>
      </c>
      <c r="D603" s="255" t="s">
        <v>2101</v>
      </c>
      <c r="E603" s="255" t="s">
        <v>763</v>
      </c>
      <c r="F603" s="180" t="s">
        <v>2162</v>
      </c>
      <c r="G603" s="250" t="s">
        <v>764</v>
      </c>
      <c r="H603" s="43">
        <v>951</v>
      </c>
      <c r="I603" s="255" t="s">
        <v>333</v>
      </c>
      <c r="J603" s="254" t="str">
        <f t="shared" si="135"/>
        <v>Industry CCS</v>
      </c>
      <c r="K603" s="254" t="str">
        <f t="shared" si="135"/>
        <v>indst CCS</v>
      </c>
      <c r="L603" s="260">
        <f t="shared" si="135"/>
        <v>0</v>
      </c>
      <c r="M603" s="260">
        <f t="shared" si="135"/>
        <v>1</v>
      </c>
      <c r="N603" s="260">
        <f t="shared" si="135"/>
        <v>0.01</v>
      </c>
      <c r="O603" s="254" t="str">
        <f t="shared" si="135"/>
        <v>% of CO2 captured</v>
      </c>
      <c r="P603"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 t="shared" si="135"/>
        <v>ccs.html#ccs</v>
      </c>
      <c r="R603" s="254" t="str">
        <f t="shared" si="135"/>
        <v>carbon-capture-and-sequestration.html</v>
      </c>
      <c r="S603" s="259"/>
      <c r="T603" s="250"/>
    </row>
    <row r="604" spans="1:20">
      <c r="A604" s="254" t="str">
        <f t="shared" si="134"/>
        <v>Industry</v>
      </c>
      <c r="B604" s="254" t="str">
        <f t="shared" si="134"/>
        <v>Carbon Capture and Sequestration</v>
      </c>
      <c r="C604" s="254" t="str">
        <f t="shared" si="134"/>
        <v>Industry Sector Fraction of Potential Additional CCS Achieved</v>
      </c>
      <c r="D604" s="255" t="s">
        <v>2099</v>
      </c>
      <c r="E604" s="255" t="s">
        <v>757</v>
      </c>
      <c r="F604" s="180" t="s">
        <v>2145</v>
      </c>
      <c r="G604" s="250" t="s">
        <v>759</v>
      </c>
      <c r="H604" s="43">
        <v>952</v>
      </c>
      <c r="I604" s="250" t="s">
        <v>311</v>
      </c>
      <c r="J604" s="254" t="str">
        <f t="shared" si="135"/>
        <v>Industry CCS</v>
      </c>
      <c r="K604" s="254" t="str">
        <f t="shared" si="135"/>
        <v>indst CCS</v>
      </c>
      <c r="L604" s="260">
        <f t="shared" si="135"/>
        <v>0</v>
      </c>
      <c r="M604" s="260">
        <f t="shared" si="135"/>
        <v>1</v>
      </c>
      <c r="N604" s="260">
        <f t="shared" si="135"/>
        <v>0.01</v>
      </c>
      <c r="O604" s="254" t="str">
        <f t="shared" si="135"/>
        <v>% of CO2 captured</v>
      </c>
      <c r="P604"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 t="shared" si="135"/>
        <v>ccs.html#ccs</v>
      </c>
      <c r="R604" s="254" t="str">
        <f t="shared" si="135"/>
        <v>carbon-capture-and-sequestration.html</v>
      </c>
      <c r="S604" s="259"/>
      <c r="T604" s="250"/>
    </row>
    <row r="605" spans="1:20">
      <c r="A605" s="254" t="str">
        <f t="shared" si="134"/>
        <v>Industry</v>
      </c>
      <c r="B605" s="254" t="str">
        <f t="shared" si="134"/>
        <v>Carbon Capture and Sequestration</v>
      </c>
      <c r="C605" s="254" t="str">
        <f t="shared" si="134"/>
        <v>Industry Sector Fraction of Potential Additional CCS Achieved</v>
      </c>
      <c r="D605" s="255" t="s">
        <v>2099</v>
      </c>
      <c r="E605" s="255" t="s">
        <v>763</v>
      </c>
      <c r="F605" s="180" t="s">
        <v>2145</v>
      </c>
      <c r="G605" s="250" t="s">
        <v>764</v>
      </c>
      <c r="H605" s="43">
        <v>953</v>
      </c>
      <c r="I605" s="255" t="s">
        <v>333</v>
      </c>
      <c r="J605" s="254" t="str">
        <f t="shared" si="135"/>
        <v>Industry CCS</v>
      </c>
      <c r="K605" s="254" t="str">
        <f t="shared" si="135"/>
        <v>indst CCS</v>
      </c>
      <c r="L605" s="260">
        <f t="shared" si="135"/>
        <v>0</v>
      </c>
      <c r="M605" s="260">
        <f t="shared" si="135"/>
        <v>1</v>
      </c>
      <c r="N605" s="260">
        <f t="shared" si="135"/>
        <v>0.01</v>
      </c>
      <c r="O605" s="254" t="str">
        <f t="shared" si="135"/>
        <v>% of CO2 captured</v>
      </c>
      <c r="P605"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 t="shared" si="135"/>
        <v>ccs.html#ccs</v>
      </c>
      <c r="R605" s="254" t="str">
        <f t="shared" si="135"/>
        <v>carbon-capture-and-sequestration.html</v>
      </c>
      <c r="S605" s="259"/>
      <c r="T605" s="250"/>
    </row>
    <row r="606" spans="1:20">
      <c r="A606" s="254" t="str">
        <f t="shared" si="134"/>
        <v>Industry</v>
      </c>
      <c r="B606" s="254" t="str">
        <f t="shared" si="134"/>
        <v>Carbon Capture and Sequestration</v>
      </c>
      <c r="C606" s="254" t="str">
        <f t="shared" si="134"/>
        <v>Industry Sector Fraction of Potential Additional CCS Achieved</v>
      </c>
      <c r="D606" s="255" t="s">
        <v>2097</v>
      </c>
      <c r="E606" s="255" t="s">
        <v>757</v>
      </c>
      <c r="F606" s="180" t="s">
        <v>2161</v>
      </c>
      <c r="G606" s="250" t="s">
        <v>759</v>
      </c>
      <c r="H606" s="43">
        <v>954</v>
      </c>
      <c r="I606" s="255" t="s">
        <v>333</v>
      </c>
      <c r="J606" s="254" t="str">
        <f t="shared" si="135"/>
        <v>Industry CCS</v>
      </c>
      <c r="K606" s="254" t="str">
        <f t="shared" si="135"/>
        <v>indst CCS</v>
      </c>
      <c r="L606" s="260">
        <f t="shared" si="135"/>
        <v>0</v>
      </c>
      <c r="M606" s="260">
        <f t="shared" si="135"/>
        <v>1</v>
      </c>
      <c r="N606" s="260">
        <f t="shared" si="135"/>
        <v>0.01</v>
      </c>
      <c r="O606" s="254" t="str">
        <f t="shared" si="135"/>
        <v>% of CO2 captured</v>
      </c>
      <c r="P606"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 t="shared" si="135"/>
        <v>ccs.html#ccs</v>
      </c>
      <c r="R606" s="254" t="str">
        <f t="shared" si="135"/>
        <v>carbon-capture-and-sequestration.html</v>
      </c>
      <c r="S606" s="259"/>
      <c r="T606" s="250"/>
    </row>
    <row r="607" spans="1:20">
      <c r="A607" s="254" t="str">
        <f t="shared" si="134"/>
        <v>Industry</v>
      </c>
      <c r="B607" s="254" t="str">
        <f t="shared" si="134"/>
        <v>Carbon Capture and Sequestration</v>
      </c>
      <c r="C607" s="254" t="str">
        <f t="shared" si="134"/>
        <v>Industry Sector Fraction of Potential Additional CCS Achieved</v>
      </c>
      <c r="D607" s="255" t="s">
        <v>2097</v>
      </c>
      <c r="E607" s="255" t="s">
        <v>763</v>
      </c>
      <c r="F607" s="180" t="s">
        <v>2161</v>
      </c>
      <c r="G607" s="250" t="s">
        <v>764</v>
      </c>
      <c r="H607" s="43">
        <v>955</v>
      </c>
      <c r="I607" s="255" t="s">
        <v>333</v>
      </c>
      <c r="J607" s="254" t="str">
        <f t="shared" si="135"/>
        <v>Industry CCS</v>
      </c>
      <c r="K607" s="254" t="str">
        <f t="shared" si="135"/>
        <v>indst CCS</v>
      </c>
      <c r="L607" s="260">
        <f t="shared" si="135"/>
        <v>0</v>
      </c>
      <c r="M607" s="260">
        <f t="shared" si="135"/>
        <v>1</v>
      </c>
      <c r="N607" s="260">
        <f t="shared" si="135"/>
        <v>0.01</v>
      </c>
      <c r="O607" s="254" t="str">
        <f t="shared" si="135"/>
        <v>% of CO2 captured</v>
      </c>
      <c r="P607"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 t="shared" si="135"/>
        <v>ccs.html#ccs</v>
      </c>
      <c r="R607" s="254" t="str">
        <f t="shared" si="135"/>
        <v>carbon-capture-and-sequestration.html</v>
      </c>
      <c r="S607" s="259"/>
      <c r="T607" s="250"/>
    </row>
    <row r="608" spans="1:20">
      <c r="A608" s="254" t="str">
        <f t="shared" si="134"/>
        <v>Industry</v>
      </c>
      <c r="B608" s="254" t="str">
        <f t="shared" si="134"/>
        <v>Carbon Capture and Sequestration</v>
      </c>
      <c r="C608" s="254" t="str">
        <f t="shared" si="134"/>
        <v>Industry Sector Fraction of Potential Additional CCS Achieved</v>
      </c>
      <c r="D608" s="255" t="s">
        <v>2095</v>
      </c>
      <c r="E608" s="255" t="s">
        <v>757</v>
      </c>
      <c r="F608" s="180" t="s">
        <v>2151</v>
      </c>
      <c r="G608" s="250" t="s">
        <v>759</v>
      </c>
      <c r="H608" s="43">
        <v>956</v>
      </c>
      <c r="I608" s="255" t="s">
        <v>333</v>
      </c>
      <c r="J608" s="254" t="str">
        <f t="shared" si="135"/>
        <v>Industry CCS</v>
      </c>
      <c r="K608" s="254" t="str">
        <f t="shared" si="135"/>
        <v>indst CCS</v>
      </c>
      <c r="L608" s="260">
        <f t="shared" si="135"/>
        <v>0</v>
      </c>
      <c r="M608" s="260">
        <f t="shared" si="135"/>
        <v>1</v>
      </c>
      <c r="N608" s="260">
        <f t="shared" si="135"/>
        <v>0.01</v>
      </c>
      <c r="O608" s="254" t="str">
        <f t="shared" si="135"/>
        <v>% of CO2 captured</v>
      </c>
      <c r="P608"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 t="shared" si="135"/>
        <v>ccs.html#ccs</v>
      </c>
      <c r="R608" s="254" t="str">
        <f t="shared" si="135"/>
        <v>carbon-capture-and-sequestration.html</v>
      </c>
      <c r="S608" s="259"/>
      <c r="T608" s="250"/>
    </row>
    <row r="609" spans="1:20">
      <c r="A609" s="254" t="str">
        <f t="shared" si="134"/>
        <v>Industry</v>
      </c>
      <c r="B609" s="254" t="str">
        <f t="shared" si="134"/>
        <v>Carbon Capture and Sequestration</v>
      </c>
      <c r="C609" s="254" t="str">
        <f t="shared" si="134"/>
        <v>Industry Sector Fraction of Potential Additional CCS Achieved</v>
      </c>
      <c r="D609" s="255" t="s">
        <v>2095</v>
      </c>
      <c r="E609" s="255" t="s">
        <v>763</v>
      </c>
      <c r="F609" s="180" t="s">
        <v>2151</v>
      </c>
      <c r="G609" s="250" t="s">
        <v>764</v>
      </c>
      <c r="H609" s="43">
        <v>957</v>
      </c>
      <c r="I609" s="255" t="s">
        <v>333</v>
      </c>
      <c r="J609" s="254" t="str">
        <f t="shared" si="135"/>
        <v>Industry CCS</v>
      </c>
      <c r="K609" s="254" t="str">
        <f t="shared" si="135"/>
        <v>indst CCS</v>
      </c>
      <c r="L609" s="260">
        <f t="shared" si="135"/>
        <v>0</v>
      </c>
      <c r="M609" s="260">
        <f t="shared" si="135"/>
        <v>1</v>
      </c>
      <c r="N609" s="260">
        <f t="shared" si="135"/>
        <v>0.01</v>
      </c>
      <c r="O609" s="254" t="str">
        <f t="shared" si="135"/>
        <v>% of CO2 captured</v>
      </c>
      <c r="P609"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 t="shared" si="135"/>
        <v>ccs.html#ccs</v>
      </c>
      <c r="R609" s="254" t="str">
        <f t="shared" si="135"/>
        <v>carbon-capture-and-sequestration.html</v>
      </c>
      <c r="S609" s="259"/>
      <c r="T609" s="250"/>
    </row>
    <row r="610" spans="1:20">
      <c r="A610" s="180" t="s">
        <v>754</v>
      </c>
      <c r="B610" s="180" t="s">
        <v>798</v>
      </c>
      <c r="C610" s="180" t="s">
        <v>799</v>
      </c>
      <c r="D610" s="250" t="s">
        <v>2142</v>
      </c>
      <c r="E610" s="250" t="s">
        <v>800</v>
      </c>
      <c r="F610" s="180" t="s">
        <v>2179</v>
      </c>
      <c r="G610" s="250" t="s">
        <v>801</v>
      </c>
      <c r="H610" s="43">
        <v>958</v>
      </c>
      <c r="I610" s="250" t="s">
        <v>311</v>
      </c>
      <c r="J610" s="180" t="s">
        <v>798</v>
      </c>
      <c r="K610" s="180" t="s">
        <v>802</v>
      </c>
      <c r="L610" s="106">
        <v>0</v>
      </c>
      <c r="M610" s="106">
        <v>0.25</v>
      </c>
      <c r="N610" s="106">
        <v>0.01</v>
      </c>
      <c r="O610" s="250" t="s">
        <v>519</v>
      </c>
      <c r="P610" s="250" t="s">
        <v>2181</v>
      </c>
      <c r="Q610" s="250" t="s">
        <v>804</v>
      </c>
      <c r="R610" s="255" t="s">
        <v>805</v>
      </c>
      <c r="S610" s="261" t="s">
        <v>806</v>
      </c>
      <c r="T610" s="255" t="s">
        <v>806</v>
      </c>
    </row>
    <row r="611" spans="1:20">
      <c r="A611" s="254" t="str">
        <f t="shared" ref="A611:C630" si="136">A$610</f>
        <v>Industry</v>
      </c>
      <c r="B611" s="254" t="str">
        <f t="shared" si="136"/>
        <v>Industry Energy Efficiency Standards</v>
      </c>
      <c r="C611" s="254" t="str">
        <f t="shared" si="136"/>
        <v>Percentage Improvement in Eqpt Efficiency Standards above BAU</v>
      </c>
      <c r="D611" s="250" t="s">
        <v>2142</v>
      </c>
      <c r="E611" s="250" t="s">
        <v>807</v>
      </c>
      <c r="F611" s="180" t="s">
        <v>2179</v>
      </c>
      <c r="G611" s="250" t="s">
        <v>808</v>
      </c>
      <c r="H611" s="43">
        <v>959</v>
      </c>
      <c r="I611" s="250" t="s">
        <v>333</v>
      </c>
      <c r="J611" s="254" t="str">
        <f t="shared" ref="J611:T620" si="137">J$610</f>
        <v>Industry Energy Efficiency Standards</v>
      </c>
      <c r="K611" s="260" t="str">
        <f t="shared" si="137"/>
        <v>indst efficiency standards</v>
      </c>
      <c r="L611" s="260">
        <f t="shared" si="137"/>
        <v>0</v>
      </c>
      <c r="M611" s="260">
        <f t="shared" si="137"/>
        <v>0.25</v>
      </c>
      <c r="N611" s="260">
        <f t="shared" si="137"/>
        <v>0.01</v>
      </c>
      <c r="O611" s="251" t="str">
        <f t="shared" si="137"/>
        <v>% reduction in energy use</v>
      </c>
      <c r="P611"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51" t="str">
        <f t="shared" si="137"/>
        <v>industry-ag-main.html#eff-stds</v>
      </c>
      <c r="R611" s="251" t="str">
        <f t="shared" si="137"/>
        <v>industry-energy-efficiency-standards.html</v>
      </c>
      <c r="S611" s="259" t="str">
        <f t="shared" si="137"/>
        <v>U.S. DOE, 2016, Industrial Energy Efficiency Potential Analysis, https://energy.gov/sites/prod/files/2017/04/f34/energy-savings-by-state-industrial-methodology.pdf</v>
      </c>
      <c r="T611" s="251" t="str">
        <f t="shared" si="137"/>
        <v>U.S. DOE, 2016, Industrial Energy Efficiency Potential Analysis, https://energy.gov/sites/prod/files/2017/04/f34/energy-savings-by-state-industrial-methodology.pdf</v>
      </c>
    </row>
    <row r="612" spans="1:20">
      <c r="A612" s="254" t="str">
        <f t="shared" si="136"/>
        <v>Industry</v>
      </c>
      <c r="B612" s="254" t="str">
        <f t="shared" si="136"/>
        <v>Industry Energy Efficiency Standards</v>
      </c>
      <c r="C612" s="254" t="str">
        <f t="shared" si="136"/>
        <v>Percentage Improvement in Eqpt Efficiency Standards above BAU</v>
      </c>
      <c r="D612" s="250" t="s">
        <v>2142</v>
      </c>
      <c r="E612" s="250" t="s">
        <v>809</v>
      </c>
      <c r="F612" s="180" t="s">
        <v>2179</v>
      </c>
      <c r="G612" s="250" t="s">
        <v>810</v>
      </c>
      <c r="H612" s="43">
        <v>960</v>
      </c>
      <c r="I612" s="250" t="s">
        <v>311</v>
      </c>
      <c r="J612" s="254" t="str">
        <f t="shared" si="137"/>
        <v>Industry Energy Efficiency Standards</v>
      </c>
      <c r="K612" s="260" t="str">
        <f t="shared" si="137"/>
        <v>indst efficiency standards</v>
      </c>
      <c r="L612" s="260">
        <f t="shared" si="137"/>
        <v>0</v>
      </c>
      <c r="M612" s="260">
        <f t="shared" si="137"/>
        <v>0.25</v>
      </c>
      <c r="N612" s="260">
        <f t="shared" si="137"/>
        <v>0.01</v>
      </c>
      <c r="O612" s="251" t="str">
        <f t="shared" si="137"/>
        <v>% reduction in energy use</v>
      </c>
      <c r="P612"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51" t="str">
        <f t="shared" si="137"/>
        <v>industry-ag-main.html#eff-stds</v>
      </c>
      <c r="R612" s="251" t="str">
        <f t="shared" si="137"/>
        <v>industry-energy-efficiency-standards.html</v>
      </c>
      <c r="S612" s="259" t="str">
        <f t="shared" si="137"/>
        <v>U.S. DOE, 2016, Industrial Energy Efficiency Potential Analysis, https://energy.gov/sites/prod/files/2017/04/f34/energy-savings-by-state-industrial-methodology.pdf</v>
      </c>
      <c r="T612" s="251" t="str">
        <f t="shared" si="137"/>
        <v>U.S. DOE, 2016, Industrial Energy Efficiency Potential Analysis, https://energy.gov/sites/prod/files/2017/04/f34/energy-savings-by-state-industrial-methodology.pdf</v>
      </c>
    </row>
    <row r="613" spans="1:20">
      <c r="A613" s="254" t="str">
        <f t="shared" si="136"/>
        <v>Industry</v>
      </c>
      <c r="B613" s="254" t="str">
        <f t="shared" si="136"/>
        <v>Industry Energy Efficiency Standards</v>
      </c>
      <c r="C613" s="254" t="str">
        <f t="shared" si="136"/>
        <v>Percentage Improvement in Eqpt Efficiency Standards above BAU</v>
      </c>
      <c r="D613" s="250" t="s">
        <v>2142</v>
      </c>
      <c r="E613" s="250" t="s">
        <v>811</v>
      </c>
      <c r="F613" s="180" t="s">
        <v>2179</v>
      </c>
      <c r="G613" s="250" t="s">
        <v>812</v>
      </c>
      <c r="H613" s="43">
        <v>961</v>
      </c>
      <c r="I613" s="250" t="s">
        <v>333</v>
      </c>
      <c r="J613" s="254" t="str">
        <f t="shared" si="137"/>
        <v>Industry Energy Efficiency Standards</v>
      </c>
      <c r="K613" s="260" t="str">
        <f t="shared" si="137"/>
        <v>indst efficiency standards</v>
      </c>
      <c r="L613" s="260">
        <f t="shared" si="137"/>
        <v>0</v>
      </c>
      <c r="M613" s="260">
        <f t="shared" si="137"/>
        <v>0.25</v>
      </c>
      <c r="N613" s="260">
        <f t="shared" si="137"/>
        <v>0.01</v>
      </c>
      <c r="O613" s="251" t="str">
        <f t="shared" si="137"/>
        <v>% reduction in energy use</v>
      </c>
      <c r="P613"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51" t="str">
        <f t="shared" si="137"/>
        <v>industry-ag-main.html#eff-stds</v>
      </c>
      <c r="R613" s="251" t="str">
        <f t="shared" si="137"/>
        <v>industry-energy-efficiency-standards.html</v>
      </c>
      <c r="S613" s="259" t="str">
        <f t="shared" si="137"/>
        <v>U.S. DOE, 2016, Industrial Energy Efficiency Potential Analysis, https://energy.gov/sites/prod/files/2017/04/f34/energy-savings-by-state-industrial-methodology.pdf</v>
      </c>
      <c r="T613" s="251" t="str">
        <f t="shared" si="137"/>
        <v>U.S. DOE, 2016, Industrial Energy Efficiency Potential Analysis, https://energy.gov/sites/prod/files/2017/04/f34/energy-savings-by-state-industrial-methodology.pdf</v>
      </c>
    </row>
    <row r="614" spans="1:20">
      <c r="A614" s="254" t="str">
        <f t="shared" si="136"/>
        <v>Industry</v>
      </c>
      <c r="B614" s="254" t="str">
        <f t="shared" si="136"/>
        <v>Industry Energy Efficiency Standards</v>
      </c>
      <c r="C614" s="254" t="str">
        <f t="shared" si="136"/>
        <v>Percentage Improvement in Eqpt Efficiency Standards above BAU</v>
      </c>
      <c r="D614" s="250" t="s">
        <v>2142</v>
      </c>
      <c r="E614" s="250" t="s">
        <v>813</v>
      </c>
      <c r="F614" s="180" t="s">
        <v>2179</v>
      </c>
      <c r="G614" s="250" t="s">
        <v>814</v>
      </c>
      <c r="H614" s="43">
        <v>962</v>
      </c>
      <c r="I614" s="250" t="s">
        <v>311</v>
      </c>
      <c r="J614" s="254" t="str">
        <f t="shared" si="137"/>
        <v>Industry Energy Efficiency Standards</v>
      </c>
      <c r="K614" s="260" t="str">
        <f t="shared" si="137"/>
        <v>indst efficiency standards</v>
      </c>
      <c r="L614" s="260">
        <f t="shared" si="137"/>
        <v>0</v>
      </c>
      <c r="M614" s="260">
        <f t="shared" si="137"/>
        <v>0.25</v>
      </c>
      <c r="N614" s="260">
        <f t="shared" si="137"/>
        <v>0.01</v>
      </c>
      <c r="O614" s="251" t="str">
        <f t="shared" si="137"/>
        <v>% reduction in energy use</v>
      </c>
      <c r="P614"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51" t="str">
        <f t="shared" si="137"/>
        <v>industry-ag-main.html#eff-stds</v>
      </c>
      <c r="R614" s="251" t="str">
        <f t="shared" si="137"/>
        <v>industry-energy-efficiency-standards.html</v>
      </c>
      <c r="S614" s="259" t="str">
        <f t="shared" si="137"/>
        <v>U.S. DOE, 2016, Industrial Energy Efficiency Potential Analysis, https://energy.gov/sites/prod/files/2017/04/f34/energy-savings-by-state-industrial-methodology.pdf</v>
      </c>
      <c r="T614" s="251" t="str">
        <f t="shared" si="137"/>
        <v>U.S. DOE, 2016, Industrial Energy Efficiency Potential Analysis, https://energy.gov/sites/prod/files/2017/04/f34/energy-savings-by-state-industrial-methodology.pdf</v>
      </c>
    </row>
    <row r="615" spans="1:20">
      <c r="A615" s="254" t="str">
        <f t="shared" si="136"/>
        <v>Industry</v>
      </c>
      <c r="B615" s="254" t="str">
        <f t="shared" si="136"/>
        <v>Industry Energy Efficiency Standards</v>
      </c>
      <c r="C615" s="254" t="str">
        <f t="shared" si="136"/>
        <v>Percentage Improvement in Eqpt Efficiency Standards above BAU</v>
      </c>
      <c r="D615" s="250" t="s">
        <v>2142</v>
      </c>
      <c r="E615" s="250" t="s">
        <v>815</v>
      </c>
      <c r="F615" s="180" t="s">
        <v>2179</v>
      </c>
      <c r="G615" s="250" t="s">
        <v>816</v>
      </c>
      <c r="H615" s="43">
        <v>963</v>
      </c>
      <c r="I615" s="250" t="s">
        <v>333</v>
      </c>
      <c r="J615" s="254" t="str">
        <f t="shared" si="137"/>
        <v>Industry Energy Efficiency Standards</v>
      </c>
      <c r="K615" s="260" t="str">
        <f t="shared" si="137"/>
        <v>indst efficiency standards</v>
      </c>
      <c r="L615" s="260">
        <f t="shared" si="137"/>
        <v>0</v>
      </c>
      <c r="M615" s="260">
        <f t="shared" si="137"/>
        <v>0.25</v>
      </c>
      <c r="N615" s="260">
        <f t="shared" si="137"/>
        <v>0.01</v>
      </c>
      <c r="O615" s="251" t="str">
        <f t="shared" si="137"/>
        <v>% reduction in energy use</v>
      </c>
      <c r="P615"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51" t="str">
        <f t="shared" si="137"/>
        <v>industry-ag-main.html#eff-stds</v>
      </c>
      <c r="R615" s="251" t="str">
        <f t="shared" si="137"/>
        <v>industry-energy-efficiency-standards.html</v>
      </c>
      <c r="S615" s="259" t="str">
        <f t="shared" si="137"/>
        <v>U.S. DOE, 2016, Industrial Energy Efficiency Potential Analysis, https://energy.gov/sites/prod/files/2017/04/f34/energy-savings-by-state-industrial-methodology.pdf</v>
      </c>
      <c r="T615" s="251" t="str">
        <f t="shared" si="137"/>
        <v>U.S. DOE, 2016, Industrial Energy Efficiency Potential Analysis, https://energy.gov/sites/prod/files/2017/04/f34/energy-savings-by-state-industrial-methodology.pdf</v>
      </c>
    </row>
    <row r="616" spans="1:20">
      <c r="A616" s="254" t="str">
        <f t="shared" si="136"/>
        <v>Industry</v>
      </c>
      <c r="B616" s="254" t="str">
        <f t="shared" si="136"/>
        <v>Industry Energy Efficiency Standards</v>
      </c>
      <c r="C616" s="254" t="str">
        <f t="shared" si="136"/>
        <v>Percentage Improvement in Eqpt Efficiency Standards above BAU</v>
      </c>
      <c r="D616" s="250" t="s">
        <v>2142</v>
      </c>
      <c r="E616" s="250" t="s">
        <v>817</v>
      </c>
      <c r="F616" s="180" t="s">
        <v>2179</v>
      </c>
      <c r="G616" s="250" t="s">
        <v>818</v>
      </c>
      <c r="H616" s="43">
        <v>964</v>
      </c>
      <c r="I616" s="250" t="s">
        <v>333</v>
      </c>
      <c r="J616" s="254" t="str">
        <f t="shared" si="137"/>
        <v>Industry Energy Efficiency Standards</v>
      </c>
      <c r="K616" s="260" t="str">
        <f t="shared" si="137"/>
        <v>indst efficiency standards</v>
      </c>
      <c r="L616" s="260">
        <f t="shared" si="137"/>
        <v>0</v>
      </c>
      <c r="M616" s="260">
        <f t="shared" si="137"/>
        <v>0.25</v>
      </c>
      <c r="N616" s="260">
        <f t="shared" si="137"/>
        <v>0.01</v>
      </c>
      <c r="O616" s="251" t="str">
        <f t="shared" si="137"/>
        <v>% reduction in energy use</v>
      </c>
      <c r="P616"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51" t="str">
        <f t="shared" si="137"/>
        <v>industry-ag-main.html#eff-stds</v>
      </c>
      <c r="R616" s="251" t="str">
        <f t="shared" si="137"/>
        <v>industry-energy-efficiency-standards.html</v>
      </c>
      <c r="S616" s="259" t="str">
        <f t="shared" si="137"/>
        <v>U.S. DOE, 2016, Industrial Energy Efficiency Potential Analysis, https://energy.gov/sites/prod/files/2017/04/f34/energy-savings-by-state-industrial-methodology.pdf</v>
      </c>
      <c r="T616" s="251" t="str">
        <f t="shared" si="137"/>
        <v>U.S. DOE, 2016, Industrial Energy Efficiency Potential Analysis, https://energy.gov/sites/prod/files/2017/04/f34/energy-savings-by-state-industrial-methodology.pdf</v>
      </c>
    </row>
    <row r="617" spans="1:20">
      <c r="A617" s="254" t="str">
        <f t="shared" si="136"/>
        <v>Industry</v>
      </c>
      <c r="B617" s="254" t="str">
        <f t="shared" si="136"/>
        <v>Industry Energy Efficiency Standards</v>
      </c>
      <c r="C617" s="254" t="str">
        <f t="shared" si="136"/>
        <v>Percentage Improvement in Eqpt Efficiency Standards above BAU</v>
      </c>
      <c r="D617" s="250" t="s">
        <v>2142</v>
      </c>
      <c r="E617" s="250" t="s">
        <v>819</v>
      </c>
      <c r="F617" s="180" t="s">
        <v>2179</v>
      </c>
      <c r="G617" s="250" t="s">
        <v>820</v>
      </c>
      <c r="H617" s="43">
        <v>965</v>
      </c>
      <c r="I617" s="250" t="s">
        <v>311</v>
      </c>
      <c r="J617" s="254" t="str">
        <f t="shared" si="137"/>
        <v>Industry Energy Efficiency Standards</v>
      </c>
      <c r="K617" s="260" t="str">
        <f t="shared" si="137"/>
        <v>indst efficiency standards</v>
      </c>
      <c r="L617" s="260">
        <f t="shared" si="137"/>
        <v>0</v>
      </c>
      <c r="M617" s="260">
        <f t="shared" si="137"/>
        <v>0.25</v>
      </c>
      <c r="N617" s="260">
        <f t="shared" si="137"/>
        <v>0.01</v>
      </c>
      <c r="O617" s="251" t="str">
        <f t="shared" si="137"/>
        <v>% reduction in energy use</v>
      </c>
      <c r="P617"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51" t="str">
        <f t="shared" si="137"/>
        <v>industry-ag-main.html#eff-stds</v>
      </c>
      <c r="R617" s="251" t="str">
        <f t="shared" si="137"/>
        <v>industry-energy-efficiency-standards.html</v>
      </c>
      <c r="S617" s="259" t="str">
        <f t="shared" si="137"/>
        <v>U.S. DOE, 2016, Industrial Energy Efficiency Potential Analysis, https://energy.gov/sites/prod/files/2017/04/f34/energy-savings-by-state-industrial-methodology.pdf</v>
      </c>
      <c r="T617" s="251" t="str">
        <f t="shared" si="137"/>
        <v>U.S. DOE, 2016, Industrial Energy Efficiency Potential Analysis, https://energy.gov/sites/prod/files/2017/04/f34/energy-savings-by-state-industrial-methodology.pdf</v>
      </c>
    </row>
    <row r="618" spans="1:20">
      <c r="A618" s="254" t="str">
        <f t="shared" si="136"/>
        <v>Industry</v>
      </c>
      <c r="B618" s="254" t="str">
        <f t="shared" si="136"/>
        <v>Industry Energy Efficiency Standards</v>
      </c>
      <c r="C618" s="254" t="str">
        <f t="shared" si="136"/>
        <v>Percentage Improvement in Eqpt Efficiency Standards above BAU</v>
      </c>
      <c r="D618" s="250" t="s">
        <v>2142</v>
      </c>
      <c r="E618" s="250" t="s">
        <v>821</v>
      </c>
      <c r="F618" s="180" t="s">
        <v>2179</v>
      </c>
      <c r="G618" s="250" t="s">
        <v>822</v>
      </c>
      <c r="H618" s="43">
        <v>966</v>
      </c>
      <c r="I618" s="250" t="s">
        <v>311</v>
      </c>
      <c r="J618" s="254" t="str">
        <f t="shared" si="137"/>
        <v>Industry Energy Efficiency Standards</v>
      </c>
      <c r="K618" s="260" t="str">
        <f t="shared" si="137"/>
        <v>indst efficiency standards</v>
      </c>
      <c r="L618" s="260">
        <f t="shared" si="137"/>
        <v>0</v>
      </c>
      <c r="M618" s="260">
        <f t="shared" si="137"/>
        <v>0.25</v>
      </c>
      <c r="N618" s="260">
        <f t="shared" si="137"/>
        <v>0.01</v>
      </c>
      <c r="O618" s="251" t="str">
        <f t="shared" si="137"/>
        <v>% reduction in energy use</v>
      </c>
      <c r="P618"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51" t="str">
        <f t="shared" si="137"/>
        <v>industry-ag-main.html#eff-stds</v>
      </c>
      <c r="R618" s="251" t="str">
        <f t="shared" si="137"/>
        <v>industry-energy-efficiency-standards.html</v>
      </c>
      <c r="S618" s="259" t="str">
        <f t="shared" si="137"/>
        <v>U.S. DOE, 2016, Industrial Energy Efficiency Potential Analysis, https://energy.gov/sites/prod/files/2017/04/f34/energy-savings-by-state-industrial-methodology.pdf</v>
      </c>
      <c r="T618" s="251" t="str">
        <f t="shared" si="137"/>
        <v>U.S. DOE, 2016, Industrial Energy Efficiency Potential Analysis, https://energy.gov/sites/prod/files/2017/04/f34/energy-savings-by-state-industrial-methodology.pdf</v>
      </c>
    </row>
    <row r="619" spans="1:20">
      <c r="A619" s="254" t="str">
        <f t="shared" si="136"/>
        <v>Industry</v>
      </c>
      <c r="B619" s="254" t="str">
        <f t="shared" si="136"/>
        <v>Industry Energy Efficiency Standards</v>
      </c>
      <c r="C619" s="254" t="str">
        <f t="shared" si="136"/>
        <v>Percentage Improvement in Eqpt Efficiency Standards above BAU</v>
      </c>
      <c r="D619" s="250" t="s">
        <v>2142</v>
      </c>
      <c r="E619" s="250" t="s">
        <v>823</v>
      </c>
      <c r="F619" s="180" t="s">
        <v>2179</v>
      </c>
      <c r="G619" s="250" t="s">
        <v>824</v>
      </c>
      <c r="H619" s="43">
        <v>967</v>
      </c>
      <c r="I619" s="250" t="s">
        <v>333</v>
      </c>
      <c r="J619" s="254" t="str">
        <f t="shared" si="137"/>
        <v>Industry Energy Efficiency Standards</v>
      </c>
      <c r="K619" s="260" t="str">
        <f t="shared" si="137"/>
        <v>indst efficiency standards</v>
      </c>
      <c r="L619" s="260">
        <f t="shared" si="137"/>
        <v>0</v>
      </c>
      <c r="M619" s="260">
        <f t="shared" si="137"/>
        <v>0.25</v>
      </c>
      <c r="N619" s="260">
        <f t="shared" si="137"/>
        <v>0.01</v>
      </c>
      <c r="O619" s="251" t="str">
        <f t="shared" si="137"/>
        <v>% reduction in energy use</v>
      </c>
      <c r="P619"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51" t="str">
        <f t="shared" si="137"/>
        <v>industry-ag-main.html#eff-stds</v>
      </c>
      <c r="R619" s="251" t="str">
        <f t="shared" si="137"/>
        <v>industry-energy-efficiency-standards.html</v>
      </c>
      <c r="S619" s="259" t="str">
        <f t="shared" si="137"/>
        <v>U.S. DOE, 2016, Industrial Energy Efficiency Potential Analysis, https://energy.gov/sites/prod/files/2017/04/f34/energy-savings-by-state-industrial-methodology.pdf</v>
      </c>
      <c r="T619" s="251" t="str">
        <f t="shared" si="137"/>
        <v>U.S. DOE, 2016, Industrial Energy Efficiency Potential Analysis, https://energy.gov/sites/prod/files/2017/04/f34/energy-savings-by-state-industrial-methodology.pdf</v>
      </c>
    </row>
    <row r="620" spans="1:20">
      <c r="A620" s="254" t="str">
        <f t="shared" si="136"/>
        <v>Industry</v>
      </c>
      <c r="B620" s="254" t="str">
        <f t="shared" si="136"/>
        <v>Industry Energy Efficiency Standards</v>
      </c>
      <c r="C620" s="254" t="str">
        <f t="shared" si="136"/>
        <v>Percentage Improvement in Eqpt Efficiency Standards above BAU</v>
      </c>
      <c r="D620" s="255" t="s">
        <v>2139</v>
      </c>
      <c r="E620" s="250" t="s">
        <v>800</v>
      </c>
      <c r="F620" s="180" t="s">
        <v>1849</v>
      </c>
      <c r="G620" s="250" t="s">
        <v>801</v>
      </c>
      <c r="H620" s="43">
        <v>968</v>
      </c>
      <c r="I620" s="250" t="s">
        <v>311</v>
      </c>
      <c r="J620" s="254" t="str">
        <f t="shared" si="137"/>
        <v>Industry Energy Efficiency Standards</v>
      </c>
      <c r="K620" s="260" t="str">
        <f t="shared" si="137"/>
        <v>indst efficiency standards</v>
      </c>
      <c r="L620" s="260">
        <f t="shared" si="137"/>
        <v>0</v>
      </c>
      <c r="M620" s="260">
        <f t="shared" si="137"/>
        <v>0.25</v>
      </c>
      <c r="N620" s="260">
        <f t="shared" si="137"/>
        <v>0.01</v>
      </c>
      <c r="O620" s="251" t="str">
        <f t="shared" si="137"/>
        <v>% reduction in energy use</v>
      </c>
      <c r="P620"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51" t="str">
        <f t="shared" si="137"/>
        <v>industry-ag-main.html#eff-stds</v>
      </c>
      <c r="R620" s="251" t="str">
        <f t="shared" si="137"/>
        <v>industry-energy-efficiency-standards.html</v>
      </c>
      <c r="S620" s="259" t="str">
        <f t="shared" si="137"/>
        <v>U.S. DOE, 2016, Industrial Energy Efficiency Potential Analysis, https://energy.gov/sites/prod/files/2017/04/f34/energy-savings-by-state-industrial-methodology.pdf</v>
      </c>
      <c r="T620" s="251" t="str">
        <f t="shared" si="137"/>
        <v>U.S. DOE, 2016, Industrial Energy Efficiency Potential Analysis, https://energy.gov/sites/prod/files/2017/04/f34/energy-savings-by-state-industrial-methodology.pdf</v>
      </c>
    </row>
    <row r="621" spans="1:20">
      <c r="A621" s="254" t="str">
        <f t="shared" si="136"/>
        <v>Industry</v>
      </c>
      <c r="B621" s="254" t="str">
        <f t="shared" si="136"/>
        <v>Industry Energy Efficiency Standards</v>
      </c>
      <c r="C621" s="254" t="str">
        <f t="shared" si="136"/>
        <v>Percentage Improvement in Eqpt Efficiency Standards above BAU</v>
      </c>
      <c r="D621" s="255" t="s">
        <v>2139</v>
      </c>
      <c r="E621" s="250" t="s">
        <v>807</v>
      </c>
      <c r="F621" s="180" t="s">
        <v>1849</v>
      </c>
      <c r="G621" s="250" t="s">
        <v>808</v>
      </c>
      <c r="H621" s="43">
        <v>969</v>
      </c>
      <c r="I621" s="250" t="s">
        <v>311</v>
      </c>
      <c r="J621" s="254" t="str">
        <f t="shared" ref="J621:T630" si="138">J$610</f>
        <v>Industry Energy Efficiency Standards</v>
      </c>
      <c r="K621" s="260" t="str">
        <f t="shared" si="138"/>
        <v>indst efficiency standards</v>
      </c>
      <c r="L621" s="260">
        <f t="shared" si="138"/>
        <v>0</v>
      </c>
      <c r="M621" s="260">
        <f t="shared" si="138"/>
        <v>0.25</v>
      </c>
      <c r="N621" s="260">
        <f t="shared" si="138"/>
        <v>0.01</v>
      </c>
      <c r="O621" s="251" t="str">
        <f t="shared" si="138"/>
        <v>% reduction in energy use</v>
      </c>
      <c r="P621"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51" t="str">
        <f t="shared" si="138"/>
        <v>industry-ag-main.html#eff-stds</v>
      </c>
      <c r="R621" s="251" t="str">
        <f t="shared" si="138"/>
        <v>industry-energy-efficiency-standards.html</v>
      </c>
      <c r="S621" s="259" t="str">
        <f t="shared" si="138"/>
        <v>U.S. DOE, 2016, Industrial Energy Efficiency Potential Analysis, https://energy.gov/sites/prod/files/2017/04/f34/energy-savings-by-state-industrial-methodology.pdf</v>
      </c>
      <c r="T621" s="251" t="str">
        <f t="shared" si="138"/>
        <v>U.S. DOE, 2016, Industrial Energy Efficiency Potential Analysis, https://energy.gov/sites/prod/files/2017/04/f34/energy-savings-by-state-industrial-methodology.pdf</v>
      </c>
    </row>
    <row r="622" spans="1:20">
      <c r="A622" s="254" t="str">
        <f t="shared" si="136"/>
        <v>Industry</v>
      </c>
      <c r="B622" s="254" t="str">
        <f t="shared" si="136"/>
        <v>Industry Energy Efficiency Standards</v>
      </c>
      <c r="C622" s="254" t="str">
        <f t="shared" si="136"/>
        <v>Percentage Improvement in Eqpt Efficiency Standards above BAU</v>
      </c>
      <c r="D622" s="255" t="s">
        <v>2139</v>
      </c>
      <c r="E622" s="250" t="s">
        <v>809</v>
      </c>
      <c r="F622" s="180" t="s">
        <v>1849</v>
      </c>
      <c r="G622" s="250" t="s">
        <v>810</v>
      </c>
      <c r="H622" s="43">
        <v>970</v>
      </c>
      <c r="I622" s="250" t="s">
        <v>311</v>
      </c>
      <c r="J622" s="254" t="str">
        <f t="shared" si="138"/>
        <v>Industry Energy Efficiency Standards</v>
      </c>
      <c r="K622" s="260" t="str">
        <f t="shared" si="138"/>
        <v>indst efficiency standards</v>
      </c>
      <c r="L622" s="260">
        <f t="shared" si="138"/>
        <v>0</v>
      </c>
      <c r="M622" s="260">
        <f t="shared" si="138"/>
        <v>0.25</v>
      </c>
      <c r="N622" s="260">
        <f t="shared" si="138"/>
        <v>0.01</v>
      </c>
      <c r="O622" s="251" t="str">
        <f t="shared" si="138"/>
        <v>% reduction in energy use</v>
      </c>
      <c r="P622"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51" t="str">
        <f t="shared" si="138"/>
        <v>industry-ag-main.html#eff-stds</v>
      </c>
      <c r="R622" s="251" t="str">
        <f t="shared" si="138"/>
        <v>industry-energy-efficiency-standards.html</v>
      </c>
      <c r="S622" s="259" t="str">
        <f t="shared" si="138"/>
        <v>U.S. DOE, 2016, Industrial Energy Efficiency Potential Analysis, https://energy.gov/sites/prod/files/2017/04/f34/energy-savings-by-state-industrial-methodology.pdf</v>
      </c>
      <c r="T622" s="251" t="str">
        <f t="shared" si="138"/>
        <v>U.S. DOE, 2016, Industrial Energy Efficiency Potential Analysis, https://energy.gov/sites/prod/files/2017/04/f34/energy-savings-by-state-industrial-methodology.pdf</v>
      </c>
    </row>
    <row r="623" spans="1:20">
      <c r="A623" s="254" t="str">
        <f t="shared" si="136"/>
        <v>Industry</v>
      </c>
      <c r="B623" s="254" t="str">
        <f t="shared" si="136"/>
        <v>Industry Energy Efficiency Standards</v>
      </c>
      <c r="C623" s="254" t="str">
        <f t="shared" si="136"/>
        <v>Percentage Improvement in Eqpt Efficiency Standards above BAU</v>
      </c>
      <c r="D623" s="255" t="s">
        <v>2139</v>
      </c>
      <c r="E623" s="250" t="s">
        <v>811</v>
      </c>
      <c r="F623" s="180" t="s">
        <v>1849</v>
      </c>
      <c r="G623" s="250" t="s">
        <v>812</v>
      </c>
      <c r="H623" s="43">
        <v>971</v>
      </c>
      <c r="I623" s="250" t="s">
        <v>333</v>
      </c>
      <c r="J623" s="254" t="str">
        <f t="shared" si="138"/>
        <v>Industry Energy Efficiency Standards</v>
      </c>
      <c r="K623" s="260" t="str">
        <f t="shared" si="138"/>
        <v>indst efficiency standards</v>
      </c>
      <c r="L623" s="260">
        <f t="shared" si="138"/>
        <v>0</v>
      </c>
      <c r="M623" s="260">
        <f t="shared" si="138"/>
        <v>0.25</v>
      </c>
      <c r="N623" s="260">
        <f t="shared" si="138"/>
        <v>0.01</v>
      </c>
      <c r="O623" s="251" t="str">
        <f t="shared" si="138"/>
        <v>% reduction in energy use</v>
      </c>
      <c r="P623"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51" t="str">
        <f t="shared" si="138"/>
        <v>industry-ag-main.html#eff-stds</v>
      </c>
      <c r="R623" s="251" t="str">
        <f t="shared" si="138"/>
        <v>industry-energy-efficiency-standards.html</v>
      </c>
      <c r="S623" s="259" t="str">
        <f t="shared" si="138"/>
        <v>U.S. DOE, 2016, Industrial Energy Efficiency Potential Analysis, https://energy.gov/sites/prod/files/2017/04/f34/energy-savings-by-state-industrial-methodology.pdf</v>
      </c>
      <c r="T623" s="251" t="str">
        <f t="shared" si="138"/>
        <v>U.S. DOE, 2016, Industrial Energy Efficiency Potential Analysis, https://energy.gov/sites/prod/files/2017/04/f34/energy-savings-by-state-industrial-methodology.pdf</v>
      </c>
    </row>
    <row r="624" spans="1:20">
      <c r="A624" s="254" t="str">
        <f t="shared" si="136"/>
        <v>Industry</v>
      </c>
      <c r="B624" s="254" t="str">
        <f t="shared" si="136"/>
        <v>Industry Energy Efficiency Standards</v>
      </c>
      <c r="C624" s="254" t="str">
        <f t="shared" si="136"/>
        <v>Percentage Improvement in Eqpt Efficiency Standards above BAU</v>
      </c>
      <c r="D624" s="255" t="s">
        <v>2139</v>
      </c>
      <c r="E624" s="250" t="s">
        <v>813</v>
      </c>
      <c r="F624" s="180" t="s">
        <v>1849</v>
      </c>
      <c r="G624" s="250" t="s">
        <v>814</v>
      </c>
      <c r="H624" s="43">
        <v>972</v>
      </c>
      <c r="I624" s="250" t="s">
        <v>311</v>
      </c>
      <c r="J624" s="254" t="str">
        <f t="shared" si="138"/>
        <v>Industry Energy Efficiency Standards</v>
      </c>
      <c r="K624" s="260" t="str">
        <f t="shared" si="138"/>
        <v>indst efficiency standards</v>
      </c>
      <c r="L624" s="260">
        <f t="shared" si="138"/>
        <v>0</v>
      </c>
      <c r="M624" s="260">
        <f t="shared" si="138"/>
        <v>0.25</v>
      </c>
      <c r="N624" s="260">
        <f t="shared" si="138"/>
        <v>0.01</v>
      </c>
      <c r="O624" s="251" t="str">
        <f t="shared" si="138"/>
        <v>% reduction in energy use</v>
      </c>
      <c r="P624"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51" t="str">
        <f t="shared" si="138"/>
        <v>industry-ag-main.html#eff-stds</v>
      </c>
      <c r="R624" s="251" t="str">
        <f t="shared" si="138"/>
        <v>industry-energy-efficiency-standards.html</v>
      </c>
      <c r="S624" s="259" t="str">
        <f t="shared" si="138"/>
        <v>U.S. DOE, 2016, Industrial Energy Efficiency Potential Analysis, https://energy.gov/sites/prod/files/2017/04/f34/energy-savings-by-state-industrial-methodology.pdf</v>
      </c>
      <c r="T624" s="251" t="str">
        <f t="shared" si="138"/>
        <v>U.S. DOE, 2016, Industrial Energy Efficiency Potential Analysis, https://energy.gov/sites/prod/files/2017/04/f34/energy-savings-by-state-industrial-methodology.pdf</v>
      </c>
    </row>
    <row r="625" spans="1:20">
      <c r="A625" s="254" t="str">
        <f t="shared" si="136"/>
        <v>Industry</v>
      </c>
      <c r="B625" s="254" t="str">
        <f t="shared" si="136"/>
        <v>Industry Energy Efficiency Standards</v>
      </c>
      <c r="C625" s="254" t="str">
        <f t="shared" si="136"/>
        <v>Percentage Improvement in Eqpt Efficiency Standards above BAU</v>
      </c>
      <c r="D625" s="255" t="s">
        <v>2139</v>
      </c>
      <c r="E625" s="250" t="s">
        <v>815</v>
      </c>
      <c r="F625" s="180" t="s">
        <v>1849</v>
      </c>
      <c r="G625" s="250" t="s">
        <v>816</v>
      </c>
      <c r="H625" s="43">
        <v>973</v>
      </c>
      <c r="I625" s="250" t="s">
        <v>333</v>
      </c>
      <c r="J625" s="254" t="str">
        <f t="shared" si="138"/>
        <v>Industry Energy Efficiency Standards</v>
      </c>
      <c r="K625" s="260" t="str">
        <f t="shared" si="138"/>
        <v>indst efficiency standards</v>
      </c>
      <c r="L625" s="260">
        <f t="shared" si="138"/>
        <v>0</v>
      </c>
      <c r="M625" s="260">
        <f t="shared" si="138"/>
        <v>0.25</v>
      </c>
      <c r="N625" s="260">
        <f t="shared" si="138"/>
        <v>0.01</v>
      </c>
      <c r="O625" s="251" t="str">
        <f t="shared" si="138"/>
        <v>% reduction in energy use</v>
      </c>
      <c r="P625"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51" t="str">
        <f t="shared" si="138"/>
        <v>industry-ag-main.html#eff-stds</v>
      </c>
      <c r="R625" s="251" t="str">
        <f t="shared" si="138"/>
        <v>industry-energy-efficiency-standards.html</v>
      </c>
      <c r="S625" s="259" t="str">
        <f t="shared" si="138"/>
        <v>U.S. DOE, 2016, Industrial Energy Efficiency Potential Analysis, https://energy.gov/sites/prod/files/2017/04/f34/energy-savings-by-state-industrial-methodology.pdf</v>
      </c>
      <c r="T625" s="251" t="str">
        <f t="shared" si="138"/>
        <v>U.S. DOE, 2016, Industrial Energy Efficiency Potential Analysis, https://energy.gov/sites/prod/files/2017/04/f34/energy-savings-by-state-industrial-methodology.pdf</v>
      </c>
    </row>
    <row r="626" spans="1:20">
      <c r="A626" s="254" t="str">
        <f t="shared" si="136"/>
        <v>Industry</v>
      </c>
      <c r="B626" s="254" t="str">
        <f t="shared" si="136"/>
        <v>Industry Energy Efficiency Standards</v>
      </c>
      <c r="C626" s="254" t="str">
        <f t="shared" si="136"/>
        <v>Percentage Improvement in Eqpt Efficiency Standards above BAU</v>
      </c>
      <c r="D626" s="255" t="s">
        <v>2139</v>
      </c>
      <c r="E626" s="250" t="s">
        <v>817</v>
      </c>
      <c r="F626" s="180" t="s">
        <v>1849</v>
      </c>
      <c r="G626" s="250" t="s">
        <v>818</v>
      </c>
      <c r="H626" s="43">
        <v>974</v>
      </c>
      <c r="I626" s="250" t="s">
        <v>333</v>
      </c>
      <c r="J626" s="254" t="str">
        <f t="shared" si="138"/>
        <v>Industry Energy Efficiency Standards</v>
      </c>
      <c r="K626" s="260" t="str">
        <f t="shared" si="138"/>
        <v>indst efficiency standards</v>
      </c>
      <c r="L626" s="260">
        <f t="shared" si="138"/>
        <v>0</v>
      </c>
      <c r="M626" s="260">
        <f t="shared" si="138"/>
        <v>0.25</v>
      </c>
      <c r="N626" s="260">
        <f t="shared" si="138"/>
        <v>0.01</v>
      </c>
      <c r="O626" s="251" t="str">
        <f t="shared" si="138"/>
        <v>% reduction in energy use</v>
      </c>
      <c r="P626"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51" t="str">
        <f t="shared" si="138"/>
        <v>industry-ag-main.html#eff-stds</v>
      </c>
      <c r="R626" s="251" t="str">
        <f t="shared" si="138"/>
        <v>industry-energy-efficiency-standards.html</v>
      </c>
      <c r="S626" s="259" t="str">
        <f t="shared" si="138"/>
        <v>U.S. DOE, 2016, Industrial Energy Efficiency Potential Analysis, https://energy.gov/sites/prod/files/2017/04/f34/energy-savings-by-state-industrial-methodology.pdf</v>
      </c>
      <c r="T626" s="251" t="str">
        <f t="shared" si="138"/>
        <v>U.S. DOE, 2016, Industrial Energy Efficiency Potential Analysis, https://energy.gov/sites/prod/files/2017/04/f34/energy-savings-by-state-industrial-methodology.pdf</v>
      </c>
    </row>
    <row r="627" spans="1:20">
      <c r="A627" s="254" t="str">
        <f t="shared" si="136"/>
        <v>Industry</v>
      </c>
      <c r="B627" s="254" t="str">
        <f t="shared" si="136"/>
        <v>Industry Energy Efficiency Standards</v>
      </c>
      <c r="C627" s="254" t="str">
        <f t="shared" si="136"/>
        <v>Percentage Improvement in Eqpt Efficiency Standards above BAU</v>
      </c>
      <c r="D627" s="255" t="s">
        <v>2139</v>
      </c>
      <c r="E627" s="250" t="s">
        <v>819</v>
      </c>
      <c r="F627" s="180" t="s">
        <v>1849</v>
      </c>
      <c r="G627" s="250" t="s">
        <v>820</v>
      </c>
      <c r="H627" s="43">
        <v>975</v>
      </c>
      <c r="I627" s="250" t="s">
        <v>311</v>
      </c>
      <c r="J627" s="254" t="str">
        <f t="shared" si="138"/>
        <v>Industry Energy Efficiency Standards</v>
      </c>
      <c r="K627" s="260" t="str">
        <f t="shared" si="138"/>
        <v>indst efficiency standards</v>
      </c>
      <c r="L627" s="260">
        <f t="shared" si="138"/>
        <v>0</v>
      </c>
      <c r="M627" s="260">
        <f t="shared" si="138"/>
        <v>0.25</v>
      </c>
      <c r="N627" s="260">
        <f t="shared" si="138"/>
        <v>0.01</v>
      </c>
      <c r="O627" s="251" t="str">
        <f t="shared" si="138"/>
        <v>% reduction in energy use</v>
      </c>
      <c r="P627"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51" t="str">
        <f t="shared" si="138"/>
        <v>industry-ag-main.html#eff-stds</v>
      </c>
      <c r="R627" s="251" t="str">
        <f t="shared" si="138"/>
        <v>industry-energy-efficiency-standards.html</v>
      </c>
      <c r="S627" s="259" t="str">
        <f t="shared" si="138"/>
        <v>U.S. DOE, 2016, Industrial Energy Efficiency Potential Analysis, https://energy.gov/sites/prod/files/2017/04/f34/energy-savings-by-state-industrial-methodology.pdf</v>
      </c>
      <c r="T627" s="251" t="str">
        <f t="shared" si="138"/>
        <v>U.S. DOE, 2016, Industrial Energy Efficiency Potential Analysis, https://energy.gov/sites/prod/files/2017/04/f34/energy-savings-by-state-industrial-methodology.pdf</v>
      </c>
    </row>
    <row r="628" spans="1:20">
      <c r="A628" s="254" t="str">
        <f t="shared" si="136"/>
        <v>Industry</v>
      </c>
      <c r="B628" s="254" t="str">
        <f t="shared" si="136"/>
        <v>Industry Energy Efficiency Standards</v>
      </c>
      <c r="C628" s="254" t="str">
        <f t="shared" si="136"/>
        <v>Percentage Improvement in Eqpt Efficiency Standards above BAU</v>
      </c>
      <c r="D628" s="255" t="s">
        <v>2139</v>
      </c>
      <c r="E628" s="250" t="s">
        <v>821</v>
      </c>
      <c r="F628" s="180" t="s">
        <v>1849</v>
      </c>
      <c r="G628" s="250" t="s">
        <v>822</v>
      </c>
      <c r="H628" s="43">
        <v>976</v>
      </c>
      <c r="I628" s="250" t="s">
        <v>333</v>
      </c>
      <c r="J628" s="254" t="str">
        <f t="shared" si="138"/>
        <v>Industry Energy Efficiency Standards</v>
      </c>
      <c r="K628" s="260" t="str">
        <f t="shared" si="138"/>
        <v>indst efficiency standards</v>
      </c>
      <c r="L628" s="260">
        <f t="shared" si="138"/>
        <v>0</v>
      </c>
      <c r="M628" s="260">
        <f t="shared" si="138"/>
        <v>0.25</v>
      </c>
      <c r="N628" s="260">
        <f t="shared" si="138"/>
        <v>0.01</v>
      </c>
      <c r="O628" s="251" t="str">
        <f t="shared" si="138"/>
        <v>% reduction in energy use</v>
      </c>
      <c r="P628"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51" t="str">
        <f t="shared" si="138"/>
        <v>industry-ag-main.html#eff-stds</v>
      </c>
      <c r="R628" s="251" t="str">
        <f t="shared" si="138"/>
        <v>industry-energy-efficiency-standards.html</v>
      </c>
      <c r="S628" s="259" t="str">
        <f t="shared" si="138"/>
        <v>U.S. DOE, 2016, Industrial Energy Efficiency Potential Analysis, https://energy.gov/sites/prod/files/2017/04/f34/energy-savings-by-state-industrial-methodology.pdf</v>
      </c>
      <c r="T628" s="251" t="str">
        <f t="shared" si="138"/>
        <v>U.S. DOE, 2016, Industrial Energy Efficiency Potential Analysis, https://energy.gov/sites/prod/files/2017/04/f34/energy-savings-by-state-industrial-methodology.pdf</v>
      </c>
    </row>
    <row r="629" spans="1:20">
      <c r="A629" s="254" t="str">
        <f t="shared" si="136"/>
        <v>Industry</v>
      </c>
      <c r="B629" s="254" t="str">
        <f t="shared" si="136"/>
        <v>Industry Energy Efficiency Standards</v>
      </c>
      <c r="C629" s="254" t="str">
        <f t="shared" si="136"/>
        <v>Percentage Improvement in Eqpt Efficiency Standards above BAU</v>
      </c>
      <c r="D629" s="255" t="s">
        <v>2139</v>
      </c>
      <c r="E629" s="250" t="s">
        <v>823</v>
      </c>
      <c r="F629" s="180" t="s">
        <v>1849</v>
      </c>
      <c r="G629" s="250" t="s">
        <v>824</v>
      </c>
      <c r="H629" s="43">
        <v>977</v>
      </c>
      <c r="I629" s="250" t="s">
        <v>333</v>
      </c>
      <c r="J629" s="254" t="str">
        <f t="shared" si="138"/>
        <v>Industry Energy Efficiency Standards</v>
      </c>
      <c r="K629" s="260" t="str">
        <f t="shared" si="138"/>
        <v>indst efficiency standards</v>
      </c>
      <c r="L629" s="260">
        <f t="shared" si="138"/>
        <v>0</v>
      </c>
      <c r="M629" s="260">
        <f t="shared" si="138"/>
        <v>0.25</v>
      </c>
      <c r="N629" s="260">
        <f t="shared" si="138"/>
        <v>0.01</v>
      </c>
      <c r="O629" s="251" t="str">
        <f t="shared" si="138"/>
        <v>% reduction in energy use</v>
      </c>
      <c r="P629"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51" t="str">
        <f t="shared" si="138"/>
        <v>industry-ag-main.html#eff-stds</v>
      </c>
      <c r="R629" s="251" t="str">
        <f t="shared" si="138"/>
        <v>industry-energy-efficiency-standards.html</v>
      </c>
      <c r="S629" s="259" t="str">
        <f t="shared" si="138"/>
        <v>U.S. DOE, 2016, Industrial Energy Efficiency Potential Analysis, https://energy.gov/sites/prod/files/2017/04/f34/energy-savings-by-state-industrial-methodology.pdf</v>
      </c>
      <c r="T629" s="251" t="str">
        <f t="shared" si="138"/>
        <v>U.S. DOE, 2016, Industrial Energy Efficiency Potential Analysis, https://energy.gov/sites/prod/files/2017/04/f34/energy-savings-by-state-industrial-methodology.pdf</v>
      </c>
    </row>
    <row r="630" spans="1:20">
      <c r="A630" s="254" t="str">
        <f t="shared" si="136"/>
        <v>Industry</v>
      </c>
      <c r="B630" s="254" t="str">
        <f t="shared" si="136"/>
        <v>Industry Energy Efficiency Standards</v>
      </c>
      <c r="C630" s="254" t="str">
        <f t="shared" si="136"/>
        <v>Percentage Improvement in Eqpt Efficiency Standards above BAU</v>
      </c>
      <c r="D630" s="255" t="s">
        <v>2137</v>
      </c>
      <c r="E630" s="250" t="s">
        <v>800</v>
      </c>
      <c r="F630" s="180" t="s">
        <v>2147</v>
      </c>
      <c r="G630" s="250" t="s">
        <v>801</v>
      </c>
      <c r="H630" s="43">
        <v>978</v>
      </c>
      <c r="I630" s="250" t="s">
        <v>311</v>
      </c>
      <c r="J630" s="254" t="str">
        <f t="shared" si="138"/>
        <v>Industry Energy Efficiency Standards</v>
      </c>
      <c r="K630" s="260" t="str">
        <f t="shared" si="138"/>
        <v>indst efficiency standards</v>
      </c>
      <c r="L630" s="260">
        <f t="shared" si="138"/>
        <v>0</v>
      </c>
      <c r="M630" s="260">
        <f t="shared" si="138"/>
        <v>0.25</v>
      </c>
      <c r="N630" s="260">
        <f t="shared" si="138"/>
        <v>0.01</v>
      </c>
      <c r="O630" s="251" t="str">
        <f t="shared" si="138"/>
        <v>% reduction in energy use</v>
      </c>
      <c r="P630"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51" t="str">
        <f t="shared" si="138"/>
        <v>industry-ag-main.html#eff-stds</v>
      </c>
      <c r="R630" s="251" t="str">
        <f t="shared" si="138"/>
        <v>industry-energy-efficiency-standards.html</v>
      </c>
      <c r="S630" s="259" t="str">
        <f t="shared" si="138"/>
        <v>U.S. DOE, 2016, Industrial Energy Efficiency Potential Analysis, https://energy.gov/sites/prod/files/2017/04/f34/energy-savings-by-state-industrial-methodology.pdf</v>
      </c>
      <c r="T630" s="251" t="str">
        <f t="shared" si="138"/>
        <v>U.S. DOE, 2016, Industrial Energy Efficiency Potential Analysis, https://energy.gov/sites/prod/files/2017/04/f34/energy-savings-by-state-industrial-methodology.pdf</v>
      </c>
    </row>
    <row r="631" spans="1:20">
      <c r="A631" s="254" t="str">
        <f t="shared" ref="A631:C650" si="139">A$610</f>
        <v>Industry</v>
      </c>
      <c r="B631" s="254" t="str">
        <f t="shared" si="139"/>
        <v>Industry Energy Efficiency Standards</v>
      </c>
      <c r="C631" s="254" t="str">
        <f t="shared" si="139"/>
        <v>Percentage Improvement in Eqpt Efficiency Standards above BAU</v>
      </c>
      <c r="D631" s="255" t="s">
        <v>2137</v>
      </c>
      <c r="E631" s="250" t="s">
        <v>807</v>
      </c>
      <c r="F631" s="180" t="s">
        <v>2147</v>
      </c>
      <c r="G631" s="250" t="s">
        <v>808</v>
      </c>
      <c r="H631" s="43">
        <v>979</v>
      </c>
      <c r="I631" s="250" t="s">
        <v>333</v>
      </c>
      <c r="J631" s="254" t="str">
        <f t="shared" ref="J631:T640" si="140">J$610</f>
        <v>Industry Energy Efficiency Standards</v>
      </c>
      <c r="K631" s="260" t="str">
        <f t="shared" si="140"/>
        <v>indst efficiency standards</v>
      </c>
      <c r="L631" s="260">
        <f t="shared" si="140"/>
        <v>0</v>
      </c>
      <c r="M631" s="260">
        <f t="shared" si="140"/>
        <v>0.25</v>
      </c>
      <c r="N631" s="260">
        <f t="shared" si="140"/>
        <v>0.01</v>
      </c>
      <c r="O631" s="251" t="str">
        <f t="shared" si="140"/>
        <v>% reduction in energy use</v>
      </c>
      <c r="P631"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51" t="str">
        <f t="shared" si="140"/>
        <v>industry-ag-main.html#eff-stds</v>
      </c>
      <c r="R631" s="251" t="str">
        <f t="shared" si="140"/>
        <v>industry-energy-efficiency-standards.html</v>
      </c>
      <c r="S631" s="259" t="str">
        <f t="shared" si="140"/>
        <v>U.S. DOE, 2016, Industrial Energy Efficiency Potential Analysis, https://energy.gov/sites/prod/files/2017/04/f34/energy-savings-by-state-industrial-methodology.pdf</v>
      </c>
      <c r="T631" s="251" t="str">
        <f t="shared" si="140"/>
        <v>U.S. DOE, 2016, Industrial Energy Efficiency Potential Analysis, https://energy.gov/sites/prod/files/2017/04/f34/energy-savings-by-state-industrial-methodology.pdf</v>
      </c>
    </row>
    <row r="632" spans="1:20">
      <c r="A632" s="254" t="str">
        <f t="shared" si="139"/>
        <v>Industry</v>
      </c>
      <c r="B632" s="254" t="str">
        <f t="shared" si="139"/>
        <v>Industry Energy Efficiency Standards</v>
      </c>
      <c r="C632" s="254" t="str">
        <f t="shared" si="139"/>
        <v>Percentage Improvement in Eqpt Efficiency Standards above BAU</v>
      </c>
      <c r="D632" s="255" t="s">
        <v>2137</v>
      </c>
      <c r="E632" s="250" t="s">
        <v>809</v>
      </c>
      <c r="F632" s="180" t="s">
        <v>2147</v>
      </c>
      <c r="G632" s="250" t="s">
        <v>810</v>
      </c>
      <c r="H632" s="43">
        <v>980</v>
      </c>
      <c r="I632" s="250" t="s">
        <v>311</v>
      </c>
      <c r="J632" s="254" t="str">
        <f t="shared" si="140"/>
        <v>Industry Energy Efficiency Standards</v>
      </c>
      <c r="K632" s="260" t="str">
        <f t="shared" si="140"/>
        <v>indst efficiency standards</v>
      </c>
      <c r="L632" s="260">
        <f t="shared" si="140"/>
        <v>0</v>
      </c>
      <c r="M632" s="260">
        <f t="shared" si="140"/>
        <v>0.25</v>
      </c>
      <c r="N632" s="260">
        <f t="shared" si="140"/>
        <v>0.01</v>
      </c>
      <c r="O632" s="251" t="str">
        <f t="shared" si="140"/>
        <v>% reduction in energy use</v>
      </c>
      <c r="P632"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51" t="str">
        <f t="shared" si="140"/>
        <v>industry-ag-main.html#eff-stds</v>
      </c>
      <c r="R632" s="251" t="str">
        <f t="shared" si="140"/>
        <v>industry-energy-efficiency-standards.html</v>
      </c>
      <c r="S632" s="259" t="str">
        <f t="shared" si="140"/>
        <v>U.S. DOE, 2016, Industrial Energy Efficiency Potential Analysis, https://energy.gov/sites/prod/files/2017/04/f34/energy-savings-by-state-industrial-methodology.pdf</v>
      </c>
      <c r="T632" s="251" t="str">
        <f t="shared" si="140"/>
        <v>U.S. DOE, 2016, Industrial Energy Efficiency Potential Analysis, https://energy.gov/sites/prod/files/2017/04/f34/energy-savings-by-state-industrial-methodology.pdf</v>
      </c>
    </row>
    <row r="633" spans="1:20">
      <c r="A633" s="254" t="str">
        <f t="shared" si="139"/>
        <v>Industry</v>
      </c>
      <c r="B633" s="254" t="str">
        <f t="shared" si="139"/>
        <v>Industry Energy Efficiency Standards</v>
      </c>
      <c r="C633" s="254" t="str">
        <f t="shared" si="139"/>
        <v>Percentage Improvement in Eqpt Efficiency Standards above BAU</v>
      </c>
      <c r="D633" s="255" t="s">
        <v>2137</v>
      </c>
      <c r="E633" s="250" t="s">
        <v>811</v>
      </c>
      <c r="F633" s="180" t="s">
        <v>2147</v>
      </c>
      <c r="G633" s="250" t="s">
        <v>812</v>
      </c>
      <c r="H633" s="43">
        <v>981</v>
      </c>
      <c r="I633" s="250" t="s">
        <v>333</v>
      </c>
      <c r="J633" s="254" t="str">
        <f t="shared" si="140"/>
        <v>Industry Energy Efficiency Standards</v>
      </c>
      <c r="K633" s="260" t="str">
        <f t="shared" si="140"/>
        <v>indst efficiency standards</v>
      </c>
      <c r="L633" s="260">
        <f t="shared" si="140"/>
        <v>0</v>
      </c>
      <c r="M633" s="260">
        <f t="shared" si="140"/>
        <v>0.25</v>
      </c>
      <c r="N633" s="260">
        <f t="shared" si="140"/>
        <v>0.01</v>
      </c>
      <c r="O633" s="251" t="str">
        <f t="shared" si="140"/>
        <v>% reduction in energy use</v>
      </c>
      <c r="P633"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51" t="str">
        <f t="shared" si="140"/>
        <v>industry-ag-main.html#eff-stds</v>
      </c>
      <c r="R633" s="251" t="str">
        <f t="shared" si="140"/>
        <v>industry-energy-efficiency-standards.html</v>
      </c>
      <c r="S633" s="259" t="str">
        <f t="shared" si="140"/>
        <v>U.S. DOE, 2016, Industrial Energy Efficiency Potential Analysis, https://energy.gov/sites/prod/files/2017/04/f34/energy-savings-by-state-industrial-methodology.pdf</v>
      </c>
      <c r="T633" s="251" t="str">
        <f t="shared" si="140"/>
        <v>U.S. DOE, 2016, Industrial Energy Efficiency Potential Analysis, https://energy.gov/sites/prod/files/2017/04/f34/energy-savings-by-state-industrial-methodology.pdf</v>
      </c>
    </row>
    <row r="634" spans="1:20">
      <c r="A634" s="254" t="str">
        <f t="shared" si="139"/>
        <v>Industry</v>
      </c>
      <c r="B634" s="254" t="str">
        <f t="shared" si="139"/>
        <v>Industry Energy Efficiency Standards</v>
      </c>
      <c r="C634" s="254" t="str">
        <f t="shared" si="139"/>
        <v>Percentage Improvement in Eqpt Efficiency Standards above BAU</v>
      </c>
      <c r="D634" s="255" t="s">
        <v>2137</v>
      </c>
      <c r="E634" s="250" t="s">
        <v>813</v>
      </c>
      <c r="F634" s="180" t="s">
        <v>2147</v>
      </c>
      <c r="G634" s="250" t="s">
        <v>814</v>
      </c>
      <c r="H634" s="43">
        <v>982</v>
      </c>
      <c r="I634" s="250" t="s">
        <v>311</v>
      </c>
      <c r="J634" s="254" t="str">
        <f t="shared" si="140"/>
        <v>Industry Energy Efficiency Standards</v>
      </c>
      <c r="K634" s="260" t="str">
        <f t="shared" si="140"/>
        <v>indst efficiency standards</v>
      </c>
      <c r="L634" s="260">
        <f t="shared" si="140"/>
        <v>0</v>
      </c>
      <c r="M634" s="260">
        <f t="shared" si="140"/>
        <v>0.25</v>
      </c>
      <c r="N634" s="260">
        <f t="shared" si="140"/>
        <v>0.01</v>
      </c>
      <c r="O634" s="251" t="str">
        <f t="shared" si="140"/>
        <v>% reduction in energy use</v>
      </c>
      <c r="P634"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51" t="str">
        <f t="shared" si="140"/>
        <v>industry-ag-main.html#eff-stds</v>
      </c>
      <c r="R634" s="251" t="str">
        <f t="shared" si="140"/>
        <v>industry-energy-efficiency-standards.html</v>
      </c>
      <c r="S634" s="259" t="str">
        <f t="shared" si="140"/>
        <v>U.S. DOE, 2016, Industrial Energy Efficiency Potential Analysis, https://energy.gov/sites/prod/files/2017/04/f34/energy-savings-by-state-industrial-methodology.pdf</v>
      </c>
      <c r="T634" s="251" t="str">
        <f t="shared" si="140"/>
        <v>U.S. DOE, 2016, Industrial Energy Efficiency Potential Analysis, https://energy.gov/sites/prod/files/2017/04/f34/energy-savings-by-state-industrial-methodology.pdf</v>
      </c>
    </row>
    <row r="635" spans="1:20">
      <c r="A635" s="254" t="str">
        <f t="shared" si="139"/>
        <v>Industry</v>
      </c>
      <c r="B635" s="254" t="str">
        <f t="shared" si="139"/>
        <v>Industry Energy Efficiency Standards</v>
      </c>
      <c r="C635" s="254" t="str">
        <f t="shared" si="139"/>
        <v>Percentage Improvement in Eqpt Efficiency Standards above BAU</v>
      </c>
      <c r="D635" s="255" t="s">
        <v>2137</v>
      </c>
      <c r="E635" s="250" t="s">
        <v>815</v>
      </c>
      <c r="F635" s="180" t="s">
        <v>2147</v>
      </c>
      <c r="G635" s="250" t="s">
        <v>816</v>
      </c>
      <c r="H635" s="43">
        <v>983</v>
      </c>
      <c r="I635" s="250" t="s">
        <v>333</v>
      </c>
      <c r="J635" s="254" t="str">
        <f t="shared" si="140"/>
        <v>Industry Energy Efficiency Standards</v>
      </c>
      <c r="K635" s="260" t="str">
        <f t="shared" si="140"/>
        <v>indst efficiency standards</v>
      </c>
      <c r="L635" s="260">
        <f t="shared" si="140"/>
        <v>0</v>
      </c>
      <c r="M635" s="260">
        <f t="shared" si="140"/>
        <v>0.25</v>
      </c>
      <c r="N635" s="260">
        <f t="shared" si="140"/>
        <v>0.01</v>
      </c>
      <c r="O635" s="251" t="str">
        <f t="shared" si="140"/>
        <v>% reduction in energy use</v>
      </c>
      <c r="P635"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51" t="str">
        <f t="shared" si="140"/>
        <v>industry-ag-main.html#eff-stds</v>
      </c>
      <c r="R635" s="251" t="str">
        <f t="shared" si="140"/>
        <v>industry-energy-efficiency-standards.html</v>
      </c>
      <c r="S635" s="259" t="str">
        <f t="shared" si="140"/>
        <v>U.S. DOE, 2016, Industrial Energy Efficiency Potential Analysis, https://energy.gov/sites/prod/files/2017/04/f34/energy-savings-by-state-industrial-methodology.pdf</v>
      </c>
      <c r="T635" s="251" t="str">
        <f t="shared" si="140"/>
        <v>U.S. DOE, 2016, Industrial Energy Efficiency Potential Analysis, https://energy.gov/sites/prod/files/2017/04/f34/energy-savings-by-state-industrial-methodology.pdf</v>
      </c>
    </row>
    <row r="636" spans="1:20">
      <c r="A636" s="254" t="str">
        <f t="shared" si="139"/>
        <v>Industry</v>
      </c>
      <c r="B636" s="254" t="str">
        <f t="shared" si="139"/>
        <v>Industry Energy Efficiency Standards</v>
      </c>
      <c r="C636" s="254" t="str">
        <f t="shared" si="139"/>
        <v>Percentage Improvement in Eqpt Efficiency Standards above BAU</v>
      </c>
      <c r="D636" s="255" t="s">
        <v>2137</v>
      </c>
      <c r="E636" s="250" t="s">
        <v>817</v>
      </c>
      <c r="F636" s="180" t="s">
        <v>2147</v>
      </c>
      <c r="G636" s="250" t="s">
        <v>818</v>
      </c>
      <c r="H636" s="43">
        <v>984</v>
      </c>
      <c r="I636" s="250" t="s">
        <v>333</v>
      </c>
      <c r="J636" s="254" t="str">
        <f t="shared" si="140"/>
        <v>Industry Energy Efficiency Standards</v>
      </c>
      <c r="K636" s="260" t="str">
        <f t="shared" si="140"/>
        <v>indst efficiency standards</v>
      </c>
      <c r="L636" s="260">
        <f t="shared" si="140"/>
        <v>0</v>
      </c>
      <c r="M636" s="260">
        <f t="shared" si="140"/>
        <v>0.25</v>
      </c>
      <c r="N636" s="260">
        <f t="shared" si="140"/>
        <v>0.01</v>
      </c>
      <c r="O636" s="251" t="str">
        <f t="shared" si="140"/>
        <v>% reduction in energy use</v>
      </c>
      <c r="P636"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51" t="str">
        <f t="shared" si="140"/>
        <v>industry-ag-main.html#eff-stds</v>
      </c>
      <c r="R636" s="251" t="str">
        <f t="shared" si="140"/>
        <v>industry-energy-efficiency-standards.html</v>
      </c>
      <c r="S636" s="259" t="str">
        <f t="shared" si="140"/>
        <v>U.S. DOE, 2016, Industrial Energy Efficiency Potential Analysis, https://energy.gov/sites/prod/files/2017/04/f34/energy-savings-by-state-industrial-methodology.pdf</v>
      </c>
      <c r="T636" s="251" t="str">
        <f t="shared" si="140"/>
        <v>U.S. DOE, 2016, Industrial Energy Efficiency Potential Analysis, https://energy.gov/sites/prod/files/2017/04/f34/energy-savings-by-state-industrial-methodology.pdf</v>
      </c>
    </row>
    <row r="637" spans="1:20">
      <c r="A637" s="254" t="str">
        <f t="shared" si="139"/>
        <v>Industry</v>
      </c>
      <c r="B637" s="254" t="str">
        <f t="shared" si="139"/>
        <v>Industry Energy Efficiency Standards</v>
      </c>
      <c r="C637" s="254" t="str">
        <f t="shared" si="139"/>
        <v>Percentage Improvement in Eqpt Efficiency Standards above BAU</v>
      </c>
      <c r="D637" s="255" t="s">
        <v>2137</v>
      </c>
      <c r="E637" s="250" t="s">
        <v>819</v>
      </c>
      <c r="F637" s="180" t="s">
        <v>2147</v>
      </c>
      <c r="G637" s="250" t="s">
        <v>820</v>
      </c>
      <c r="H637" s="43">
        <v>985</v>
      </c>
      <c r="I637" s="250" t="s">
        <v>311</v>
      </c>
      <c r="J637" s="254" t="str">
        <f t="shared" si="140"/>
        <v>Industry Energy Efficiency Standards</v>
      </c>
      <c r="K637" s="260" t="str">
        <f t="shared" si="140"/>
        <v>indst efficiency standards</v>
      </c>
      <c r="L637" s="260">
        <f t="shared" si="140"/>
        <v>0</v>
      </c>
      <c r="M637" s="260">
        <f t="shared" si="140"/>
        <v>0.25</v>
      </c>
      <c r="N637" s="260">
        <f t="shared" si="140"/>
        <v>0.01</v>
      </c>
      <c r="O637" s="251" t="str">
        <f t="shared" si="140"/>
        <v>% reduction in energy use</v>
      </c>
      <c r="P637"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51" t="str">
        <f t="shared" si="140"/>
        <v>industry-ag-main.html#eff-stds</v>
      </c>
      <c r="R637" s="251" t="str">
        <f t="shared" si="140"/>
        <v>industry-energy-efficiency-standards.html</v>
      </c>
      <c r="S637" s="259" t="str">
        <f t="shared" si="140"/>
        <v>U.S. DOE, 2016, Industrial Energy Efficiency Potential Analysis, https://energy.gov/sites/prod/files/2017/04/f34/energy-savings-by-state-industrial-methodology.pdf</v>
      </c>
      <c r="T637" s="251" t="str">
        <f t="shared" si="140"/>
        <v>U.S. DOE, 2016, Industrial Energy Efficiency Potential Analysis, https://energy.gov/sites/prod/files/2017/04/f34/energy-savings-by-state-industrial-methodology.pdf</v>
      </c>
    </row>
    <row r="638" spans="1:20">
      <c r="A638" s="254" t="str">
        <f t="shared" si="139"/>
        <v>Industry</v>
      </c>
      <c r="B638" s="254" t="str">
        <f t="shared" si="139"/>
        <v>Industry Energy Efficiency Standards</v>
      </c>
      <c r="C638" s="254" t="str">
        <f t="shared" si="139"/>
        <v>Percentage Improvement in Eqpt Efficiency Standards above BAU</v>
      </c>
      <c r="D638" s="255" t="s">
        <v>2137</v>
      </c>
      <c r="E638" s="250" t="s">
        <v>821</v>
      </c>
      <c r="F638" s="180" t="s">
        <v>2147</v>
      </c>
      <c r="G638" s="250" t="s">
        <v>822</v>
      </c>
      <c r="H638" s="43">
        <v>986</v>
      </c>
      <c r="I638" s="250" t="s">
        <v>333</v>
      </c>
      <c r="J638" s="254" t="str">
        <f t="shared" si="140"/>
        <v>Industry Energy Efficiency Standards</v>
      </c>
      <c r="K638" s="260" t="str">
        <f t="shared" si="140"/>
        <v>indst efficiency standards</v>
      </c>
      <c r="L638" s="260">
        <f t="shared" si="140"/>
        <v>0</v>
      </c>
      <c r="M638" s="260">
        <f t="shared" si="140"/>
        <v>0.25</v>
      </c>
      <c r="N638" s="260">
        <f t="shared" si="140"/>
        <v>0.01</v>
      </c>
      <c r="O638" s="251" t="str">
        <f t="shared" si="140"/>
        <v>% reduction in energy use</v>
      </c>
      <c r="P638"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51" t="str">
        <f t="shared" si="140"/>
        <v>industry-ag-main.html#eff-stds</v>
      </c>
      <c r="R638" s="251" t="str">
        <f t="shared" si="140"/>
        <v>industry-energy-efficiency-standards.html</v>
      </c>
      <c r="S638" s="259" t="str">
        <f t="shared" si="140"/>
        <v>U.S. DOE, 2016, Industrial Energy Efficiency Potential Analysis, https://energy.gov/sites/prod/files/2017/04/f34/energy-savings-by-state-industrial-methodology.pdf</v>
      </c>
      <c r="T638" s="251" t="str">
        <f t="shared" si="140"/>
        <v>U.S. DOE, 2016, Industrial Energy Efficiency Potential Analysis, https://energy.gov/sites/prod/files/2017/04/f34/energy-savings-by-state-industrial-methodology.pdf</v>
      </c>
    </row>
    <row r="639" spans="1:20">
      <c r="A639" s="254" t="str">
        <f t="shared" si="139"/>
        <v>Industry</v>
      </c>
      <c r="B639" s="254" t="str">
        <f t="shared" si="139"/>
        <v>Industry Energy Efficiency Standards</v>
      </c>
      <c r="C639" s="254" t="str">
        <f t="shared" si="139"/>
        <v>Percentage Improvement in Eqpt Efficiency Standards above BAU</v>
      </c>
      <c r="D639" s="255" t="s">
        <v>2137</v>
      </c>
      <c r="E639" s="250" t="s">
        <v>823</v>
      </c>
      <c r="F639" s="180" t="s">
        <v>2147</v>
      </c>
      <c r="G639" s="250" t="s">
        <v>824</v>
      </c>
      <c r="H639" s="43">
        <v>987</v>
      </c>
      <c r="I639" s="250" t="s">
        <v>333</v>
      </c>
      <c r="J639" s="254" t="str">
        <f t="shared" si="140"/>
        <v>Industry Energy Efficiency Standards</v>
      </c>
      <c r="K639" s="260" t="str">
        <f t="shared" si="140"/>
        <v>indst efficiency standards</v>
      </c>
      <c r="L639" s="260">
        <f t="shared" si="140"/>
        <v>0</v>
      </c>
      <c r="M639" s="260">
        <f t="shared" si="140"/>
        <v>0.25</v>
      </c>
      <c r="N639" s="260">
        <f t="shared" si="140"/>
        <v>0.01</v>
      </c>
      <c r="O639" s="251" t="str">
        <f t="shared" si="140"/>
        <v>% reduction in energy use</v>
      </c>
      <c r="P639"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51" t="str">
        <f t="shared" si="140"/>
        <v>industry-ag-main.html#eff-stds</v>
      </c>
      <c r="R639" s="251" t="str">
        <f t="shared" si="140"/>
        <v>industry-energy-efficiency-standards.html</v>
      </c>
      <c r="S639" s="259" t="str">
        <f t="shared" si="140"/>
        <v>U.S. DOE, 2016, Industrial Energy Efficiency Potential Analysis, https://energy.gov/sites/prod/files/2017/04/f34/energy-savings-by-state-industrial-methodology.pdf</v>
      </c>
      <c r="T639" s="251" t="str">
        <f t="shared" si="140"/>
        <v>U.S. DOE, 2016, Industrial Energy Efficiency Potential Analysis, https://energy.gov/sites/prod/files/2017/04/f34/energy-savings-by-state-industrial-methodology.pdf</v>
      </c>
    </row>
    <row r="640" spans="1:20">
      <c r="A640" s="254" t="str">
        <f t="shared" si="139"/>
        <v>Industry</v>
      </c>
      <c r="B640" s="254" t="str">
        <f t="shared" si="139"/>
        <v>Industry Energy Efficiency Standards</v>
      </c>
      <c r="C640" s="254" t="str">
        <f t="shared" si="139"/>
        <v>Percentage Improvement in Eqpt Efficiency Standards above BAU</v>
      </c>
      <c r="D640" s="255" t="s">
        <v>2135</v>
      </c>
      <c r="E640" s="250" t="s">
        <v>800</v>
      </c>
      <c r="F640" s="180" t="s">
        <v>2178</v>
      </c>
      <c r="G640" s="250" t="s">
        <v>801</v>
      </c>
      <c r="H640" s="43">
        <v>988</v>
      </c>
      <c r="I640" s="250" t="s">
        <v>311</v>
      </c>
      <c r="J640" s="254" t="str">
        <f t="shared" si="140"/>
        <v>Industry Energy Efficiency Standards</v>
      </c>
      <c r="K640" s="260" t="str">
        <f t="shared" si="140"/>
        <v>indst efficiency standards</v>
      </c>
      <c r="L640" s="260">
        <f t="shared" si="140"/>
        <v>0</v>
      </c>
      <c r="M640" s="260">
        <f t="shared" si="140"/>
        <v>0.25</v>
      </c>
      <c r="N640" s="260">
        <f t="shared" si="140"/>
        <v>0.01</v>
      </c>
      <c r="O640" s="251" t="str">
        <f t="shared" si="140"/>
        <v>% reduction in energy use</v>
      </c>
      <c r="P640"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51" t="str">
        <f t="shared" si="140"/>
        <v>industry-ag-main.html#eff-stds</v>
      </c>
      <c r="R640" s="251" t="str">
        <f t="shared" si="140"/>
        <v>industry-energy-efficiency-standards.html</v>
      </c>
      <c r="S640" s="259" t="str">
        <f t="shared" si="140"/>
        <v>U.S. DOE, 2016, Industrial Energy Efficiency Potential Analysis, https://energy.gov/sites/prod/files/2017/04/f34/energy-savings-by-state-industrial-methodology.pdf</v>
      </c>
      <c r="T640" s="251" t="str">
        <f t="shared" si="140"/>
        <v>U.S. DOE, 2016, Industrial Energy Efficiency Potential Analysis, https://energy.gov/sites/prod/files/2017/04/f34/energy-savings-by-state-industrial-methodology.pdf</v>
      </c>
    </row>
    <row r="641" spans="1:20">
      <c r="A641" s="254" t="str">
        <f t="shared" si="139"/>
        <v>Industry</v>
      </c>
      <c r="B641" s="254" t="str">
        <f t="shared" si="139"/>
        <v>Industry Energy Efficiency Standards</v>
      </c>
      <c r="C641" s="254" t="str">
        <f t="shared" si="139"/>
        <v>Percentage Improvement in Eqpt Efficiency Standards above BAU</v>
      </c>
      <c r="D641" s="255" t="s">
        <v>2135</v>
      </c>
      <c r="E641" s="250" t="s">
        <v>807</v>
      </c>
      <c r="F641" s="180" t="s">
        <v>2178</v>
      </c>
      <c r="G641" s="250" t="s">
        <v>808</v>
      </c>
      <c r="H641" s="43">
        <v>989</v>
      </c>
      <c r="I641" s="250" t="s">
        <v>333</v>
      </c>
      <c r="J641" s="254" t="str">
        <f t="shared" ref="J641:T650" si="141">J$610</f>
        <v>Industry Energy Efficiency Standards</v>
      </c>
      <c r="K641" s="260" t="str">
        <f t="shared" si="141"/>
        <v>indst efficiency standards</v>
      </c>
      <c r="L641" s="260">
        <f t="shared" si="141"/>
        <v>0</v>
      </c>
      <c r="M641" s="260">
        <f t="shared" si="141"/>
        <v>0.25</v>
      </c>
      <c r="N641" s="260">
        <f t="shared" si="141"/>
        <v>0.01</v>
      </c>
      <c r="O641" s="251" t="str">
        <f t="shared" si="141"/>
        <v>% reduction in energy use</v>
      </c>
      <c r="P641"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51" t="str">
        <f t="shared" si="141"/>
        <v>industry-ag-main.html#eff-stds</v>
      </c>
      <c r="R641" s="251" t="str">
        <f t="shared" si="141"/>
        <v>industry-energy-efficiency-standards.html</v>
      </c>
      <c r="S641" s="259" t="str">
        <f t="shared" si="141"/>
        <v>U.S. DOE, 2016, Industrial Energy Efficiency Potential Analysis, https://energy.gov/sites/prod/files/2017/04/f34/energy-savings-by-state-industrial-methodology.pdf</v>
      </c>
      <c r="T641" s="251" t="str">
        <f t="shared" si="141"/>
        <v>U.S. DOE, 2016, Industrial Energy Efficiency Potential Analysis, https://energy.gov/sites/prod/files/2017/04/f34/energy-savings-by-state-industrial-methodology.pdf</v>
      </c>
    </row>
    <row r="642" spans="1:20">
      <c r="A642" s="254" t="str">
        <f t="shared" si="139"/>
        <v>Industry</v>
      </c>
      <c r="B642" s="254" t="str">
        <f t="shared" si="139"/>
        <v>Industry Energy Efficiency Standards</v>
      </c>
      <c r="C642" s="254" t="str">
        <f t="shared" si="139"/>
        <v>Percentage Improvement in Eqpt Efficiency Standards above BAU</v>
      </c>
      <c r="D642" s="255" t="s">
        <v>2135</v>
      </c>
      <c r="E642" s="250" t="s">
        <v>809</v>
      </c>
      <c r="F642" s="180" t="s">
        <v>2178</v>
      </c>
      <c r="G642" s="250" t="s">
        <v>810</v>
      </c>
      <c r="H642" s="43">
        <v>990</v>
      </c>
      <c r="I642" s="250" t="s">
        <v>311</v>
      </c>
      <c r="J642" s="254" t="str">
        <f t="shared" si="141"/>
        <v>Industry Energy Efficiency Standards</v>
      </c>
      <c r="K642" s="260" t="str">
        <f t="shared" si="141"/>
        <v>indst efficiency standards</v>
      </c>
      <c r="L642" s="260">
        <f t="shared" si="141"/>
        <v>0</v>
      </c>
      <c r="M642" s="260">
        <f t="shared" si="141"/>
        <v>0.25</v>
      </c>
      <c r="N642" s="260">
        <f t="shared" si="141"/>
        <v>0.01</v>
      </c>
      <c r="O642" s="251" t="str">
        <f t="shared" si="141"/>
        <v>% reduction in energy use</v>
      </c>
      <c r="P642"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51" t="str">
        <f t="shared" si="141"/>
        <v>industry-ag-main.html#eff-stds</v>
      </c>
      <c r="R642" s="251" t="str">
        <f t="shared" si="141"/>
        <v>industry-energy-efficiency-standards.html</v>
      </c>
      <c r="S642" s="259" t="str">
        <f t="shared" si="141"/>
        <v>U.S. DOE, 2016, Industrial Energy Efficiency Potential Analysis, https://energy.gov/sites/prod/files/2017/04/f34/energy-savings-by-state-industrial-methodology.pdf</v>
      </c>
      <c r="T642" s="251" t="str">
        <f t="shared" si="141"/>
        <v>U.S. DOE, 2016, Industrial Energy Efficiency Potential Analysis, https://energy.gov/sites/prod/files/2017/04/f34/energy-savings-by-state-industrial-methodology.pdf</v>
      </c>
    </row>
    <row r="643" spans="1:20">
      <c r="A643" s="254" t="str">
        <f t="shared" si="139"/>
        <v>Industry</v>
      </c>
      <c r="B643" s="254" t="str">
        <f t="shared" si="139"/>
        <v>Industry Energy Efficiency Standards</v>
      </c>
      <c r="C643" s="254" t="str">
        <f t="shared" si="139"/>
        <v>Percentage Improvement in Eqpt Efficiency Standards above BAU</v>
      </c>
      <c r="D643" s="255" t="s">
        <v>2135</v>
      </c>
      <c r="E643" s="250" t="s">
        <v>811</v>
      </c>
      <c r="F643" s="180" t="s">
        <v>2178</v>
      </c>
      <c r="G643" s="250" t="s">
        <v>812</v>
      </c>
      <c r="H643" s="43">
        <v>991</v>
      </c>
      <c r="I643" s="250" t="s">
        <v>333</v>
      </c>
      <c r="J643" s="254" t="str">
        <f t="shared" si="141"/>
        <v>Industry Energy Efficiency Standards</v>
      </c>
      <c r="K643" s="260" t="str">
        <f t="shared" si="141"/>
        <v>indst efficiency standards</v>
      </c>
      <c r="L643" s="260">
        <f t="shared" si="141"/>
        <v>0</v>
      </c>
      <c r="M643" s="260">
        <f t="shared" si="141"/>
        <v>0.25</v>
      </c>
      <c r="N643" s="260">
        <f t="shared" si="141"/>
        <v>0.01</v>
      </c>
      <c r="O643" s="251" t="str">
        <f t="shared" si="141"/>
        <v>% reduction in energy use</v>
      </c>
      <c r="P643"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51" t="str">
        <f t="shared" si="141"/>
        <v>industry-ag-main.html#eff-stds</v>
      </c>
      <c r="R643" s="251" t="str">
        <f t="shared" si="141"/>
        <v>industry-energy-efficiency-standards.html</v>
      </c>
      <c r="S643" s="259" t="str">
        <f t="shared" si="141"/>
        <v>U.S. DOE, 2016, Industrial Energy Efficiency Potential Analysis, https://energy.gov/sites/prod/files/2017/04/f34/energy-savings-by-state-industrial-methodology.pdf</v>
      </c>
      <c r="T643" s="251" t="str">
        <f t="shared" si="141"/>
        <v>U.S. DOE, 2016, Industrial Energy Efficiency Potential Analysis, https://energy.gov/sites/prod/files/2017/04/f34/energy-savings-by-state-industrial-methodology.pdf</v>
      </c>
    </row>
    <row r="644" spans="1:20">
      <c r="A644" s="254" t="str">
        <f t="shared" si="139"/>
        <v>Industry</v>
      </c>
      <c r="B644" s="254" t="str">
        <f t="shared" si="139"/>
        <v>Industry Energy Efficiency Standards</v>
      </c>
      <c r="C644" s="254" t="str">
        <f t="shared" si="139"/>
        <v>Percentage Improvement in Eqpt Efficiency Standards above BAU</v>
      </c>
      <c r="D644" s="255" t="s">
        <v>2135</v>
      </c>
      <c r="E644" s="250" t="s">
        <v>813</v>
      </c>
      <c r="F644" s="180" t="s">
        <v>2178</v>
      </c>
      <c r="G644" s="250" t="s">
        <v>814</v>
      </c>
      <c r="H644" s="43">
        <v>992</v>
      </c>
      <c r="I644" s="250" t="s">
        <v>311</v>
      </c>
      <c r="J644" s="254" t="str">
        <f t="shared" si="141"/>
        <v>Industry Energy Efficiency Standards</v>
      </c>
      <c r="K644" s="260" t="str">
        <f t="shared" si="141"/>
        <v>indst efficiency standards</v>
      </c>
      <c r="L644" s="260">
        <f t="shared" si="141"/>
        <v>0</v>
      </c>
      <c r="M644" s="260">
        <f t="shared" si="141"/>
        <v>0.25</v>
      </c>
      <c r="N644" s="260">
        <f t="shared" si="141"/>
        <v>0.01</v>
      </c>
      <c r="O644" s="251" t="str">
        <f t="shared" si="141"/>
        <v>% reduction in energy use</v>
      </c>
      <c r="P644"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51" t="str">
        <f t="shared" si="141"/>
        <v>industry-ag-main.html#eff-stds</v>
      </c>
      <c r="R644" s="251" t="str">
        <f t="shared" si="141"/>
        <v>industry-energy-efficiency-standards.html</v>
      </c>
      <c r="S644" s="259" t="str">
        <f t="shared" si="141"/>
        <v>U.S. DOE, 2016, Industrial Energy Efficiency Potential Analysis, https://energy.gov/sites/prod/files/2017/04/f34/energy-savings-by-state-industrial-methodology.pdf</v>
      </c>
      <c r="T644" s="251" t="str">
        <f t="shared" si="141"/>
        <v>U.S. DOE, 2016, Industrial Energy Efficiency Potential Analysis, https://energy.gov/sites/prod/files/2017/04/f34/energy-savings-by-state-industrial-methodology.pdf</v>
      </c>
    </row>
    <row r="645" spans="1:20">
      <c r="A645" s="254" t="str">
        <f t="shared" si="139"/>
        <v>Industry</v>
      </c>
      <c r="B645" s="254" t="str">
        <f t="shared" si="139"/>
        <v>Industry Energy Efficiency Standards</v>
      </c>
      <c r="C645" s="254" t="str">
        <f t="shared" si="139"/>
        <v>Percentage Improvement in Eqpt Efficiency Standards above BAU</v>
      </c>
      <c r="D645" s="255" t="s">
        <v>2135</v>
      </c>
      <c r="E645" s="250" t="s">
        <v>815</v>
      </c>
      <c r="F645" s="180" t="s">
        <v>2178</v>
      </c>
      <c r="G645" s="250" t="s">
        <v>816</v>
      </c>
      <c r="H645" s="43">
        <v>993</v>
      </c>
      <c r="I645" s="250" t="s">
        <v>333</v>
      </c>
      <c r="J645" s="254" t="str">
        <f t="shared" si="141"/>
        <v>Industry Energy Efficiency Standards</v>
      </c>
      <c r="K645" s="260" t="str">
        <f t="shared" si="141"/>
        <v>indst efficiency standards</v>
      </c>
      <c r="L645" s="260">
        <f t="shared" si="141"/>
        <v>0</v>
      </c>
      <c r="M645" s="260">
        <f t="shared" si="141"/>
        <v>0.25</v>
      </c>
      <c r="N645" s="260">
        <f t="shared" si="141"/>
        <v>0.01</v>
      </c>
      <c r="O645" s="251" t="str">
        <f t="shared" si="141"/>
        <v>% reduction in energy use</v>
      </c>
      <c r="P645"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51" t="str">
        <f t="shared" si="141"/>
        <v>industry-ag-main.html#eff-stds</v>
      </c>
      <c r="R645" s="251" t="str">
        <f t="shared" si="141"/>
        <v>industry-energy-efficiency-standards.html</v>
      </c>
      <c r="S645" s="259" t="str">
        <f t="shared" si="141"/>
        <v>U.S. DOE, 2016, Industrial Energy Efficiency Potential Analysis, https://energy.gov/sites/prod/files/2017/04/f34/energy-savings-by-state-industrial-methodology.pdf</v>
      </c>
      <c r="T645" s="251" t="str">
        <f t="shared" si="141"/>
        <v>U.S. DOE, 2016, Industrial Energy Efficiency Potential Analysis, https://energy.gov/sites/prod/files/2017/04/f34/energy-savings-by-state-industrial-methodology.pdf</v>
      </c>
    </row>
    <row r="646" spans="1:20">
      <c r="A646" s="254" t="str">
        <f t="shared" si="139"/>
        <v>Industry</v>
      </c>
      <c r="B646" s="254" t="str">
        <f t="shared" si="139"/>
        <v>Industry Energy Efficiency Standards</v>
      </c>
      <c r="C646" s="254" t="str">
        <f t="shared" si="139"/>
        <v>Percentage Improvement in Eqpt Efficiency Standards above BAU</v>
      </c>
      <c r="D646" s="255" t="s">
        <v>2135</v>
      </c>
      <c r="E646" s="250" t="s">
        <v>817</v>
      </c>
      <c r="F646" s="180" t="s">
        <v>2178</v>
      </c>
      <c r="G646" s="250" t="s">
        <v>818</v>
      </c>
      <c r="H646" s="43">
        <v>994</v>
      </c>
      <c r="I646" s="250" t="s">
        <v>333</v>
      </c>
      <c r="J646" s="254" t="str">
        <f t="shared" si="141"/>
        <v>Industry Energy Efficiency Standards</v>
      </c>
      <c r="K646" s="260" t="str">
        <f t="shared" si="141"/>
        <v>indst efficiency standards</v>
      </c>
      <c r="L646" s="260">
        <f t="shared" si="141"/>
        <v>0</v>
      </c>
      <c r="M646" s="260">
        <f t="shared" si="141"/>
        <v>0.25</v>
      </c>
      <c r="N646" s="260">
        <f t="shared" si="141"/>
        <v>0.01</v>
      </c>
      <c r="O646" s="251" t="str">
        <f t="shared" si="141"/>
        <v>% reduction in energy use</v>
      </c>
      <c r="P646"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51" t="str">
        <f t="shared" si="141"/>
        <v>industry-ag-main.html#eff-stds</v>
      </c>
      <c r="R646" s="251" t="str">
        <f t="shared" si="141"/>
        <v>industry-energy-efficiency-standards.html</v>
      </c>
      <c r="S646" s="259" t="str">
        <f t="shared" si="141"/>
        <v>U.S. DOE, 2016, Industrial Energy Efficiency Potential Analysis, https://energy.gov/sites/prod/files/2017/04/f34/energy-savings-by-state-industrial-methodology.pdf</v>
      </c>
      <c r="T646" s="251" t="str">
        <f t="shared" si="141"/>
        <v>U.S. DOE, 2016, Industrial Energy Efficiency Potential Analysis, https://energy.gov/sites/prod/files/2017/04/f34/energy-savings-by-state-industrial-methodology.pdf</v>
      </c>
    </row>
    <row r="647" spans="1:20">
      <c r="A647" s="254" t="str">
        <f t="shared" si="139"/>
        <v>Industry</v>
      </c>
      <c r="B647" s="254" t="str">
        <f t="shared" si="139"/>
        <v>Industry Energy Efficiency Standards</v>
      </c>
      <c r="C647" s="254" t="str">
        <f t="shared" si="139"/>
        <v>Percentage Improvement in Eqpt Efficiency Standards above BAU</v>
      </c>
      <c r="D647" s="255" t="s">
        <v>2135</v>
      </c>
      <c r="E647" s="250" t="s">
        <v>819</v>
      </c>
      <c r="F647" s="180" t="s">
        <v>2178</v>
      </c>
      <c r="G647" s="250" t="s">
        <v>820</v>
      </c>
      <c r="H647" s="43">
        <v>995</v>
      </c>
      <c r="I647" s="250" t="s">
        <v>311</v>
      </c>
      <c r="J647" s="254" t="str">
        <f t="shared" si="141"/>
        <v>Industry Energy Efficiency Standards</v>
      </c>
      <c r="K647" s="260" t="str">
        <f t="shared" si="141"/>
        <v>indst efficiency standards</v>
      </c>
      <c r="L647" s="260">
        <f t="shared" si="141"/>
        <v>0</v>
      </c>
      <c r="M647" s="260">
        <f t="shared" si="141"/>
        <v>0.25</v>
      </c>
      <c r="N647" s="260">
        <f t="shared" si="141"/>
        <v>0.01</v>
      </c>
      <c r="O647" s="251" t="str">
        <f t="shared" si="141"/>
        <v>% reduction in energy use</v>
      </c>
      <c r="P647"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51" t="str">
        <f t="shared" si="141"/>
        <v>industry-ag-main.html#eff-stds</v>
      </c>
      <c r="R647" s="251" t="str">
        <f t="shared" si="141"/>
        <v>industry-energy-efficiency-standards.html</v>
      </c>
      <c r="S647" s="259" t="str">
        <f t="shared" si="141"/>
        <v>U.S. DOE, 2016, Industrial Energy Efficiency Potential Analysis, https://energy.gov/sites/prod/files/2017/04/f34/energy-savings-by-state-industrial-methodology.pdf</v>
      </c>
      <c r="T647" s="251" t="str">
        <f t="shared" si="141"/>
        <v>U.S. DOE, 2016, Industrial Energy Efficiency Potential Analysis, https://energy.gov/sites/prod/files/2017/04/f34/energy-savings-by-state-industrial-methodology.pdf</v>
      </c>
    </row>
    <row r="648" spans="1:20">
      <c r="A648" s="254" t="str">
        <f t="shared" si="139"/>
        <v>Industry</v>
      </c>
      <c r="B648" s="254" t="str">
        <f t="shared" si="139"/>
        <v>Industry Energy Efficiency Standards</v>
      </c>
      <c r="C648" s="254" t="str">
        <f t="shared" si="139"/>
        <v>Percentage Improvement in Eqpt Efficiency Standards above BAU</v>
      </c>
      <c r="D648" s="255" t="s">
        <v>2135</v>
      </c>
      <c r="E648" s="250" t="s">
        <v>821</v>
      </c>
      <c r="F648" s="180" t="s">
        <v>2178</v>
      </c>
      <c r="G648" s="250" t="s">
        <v>822</v>
      </c>
      <c r="H648" s="43">
        <v>996</v>
      </c>
      <c r="I648" s="250" t="s">
        <v>333</v>
      </c>
      <c r="J648" s="254" t="str">
        <f t="shared" si="141"/>
        <v>Industry Energy Efficiency Standards</v>
      </c>
      <c r="K648" s="260" t="str">
        <f t="shared" si="141"/>
        <v>indst efficiency standards</v>
      </c>
      <c r="L648" s="260">
        <f t="shared" si="141"/>
        <v>0</v>
      </c>
      <c r="M648" s="260">
        <f t="shared" si="141"/>
        <v>0.25</v>
      </c>
      <c r="N648" s="260">
        <f t="shared" si="141"/>
        <v>0.01</v>
      </c>
      <c r="O648" s="251" t="str">
        <f t="shared" si="141"/>
        <v>% reduction in energy use</v>
      </c>
      <c r="P648"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51" t="str">
        <f t="shared" si="141"/>
        <v>industry-ag-main.html#eff-stds</v>
      </c>
      <c r="R648" s="251" t="str">
        <f t="shared" si="141"/>
        <v>industry-energy-efficiency-standards.html</v>
      </c>
      <c r="S648" s="259" t="str">
        <f t="shared" si="141"/>
        <v>U.S. DOE, 2016, Industrial Energy Efficiency Potential Analysis, https://energy.gov/sites/prod/files/2017/04/f34/energy-savings-by-state-industrial-methodology.pdf</v>
      </c>
      <c r="T648" s="251" t="str">
        <f t="shared" si="141"/>
        <v>U.S. DOE, 2016, Industrial Energy Efficiency Potential Analysis, https://energy.gov/sites/prod/files/2017/04/f34/energy-savings-by-state-industrial-methodology.pdf</v>
      </c>
    </row>
    <row r="649" spans="1:20">
      <c r="A649" s="254" t="str">
        <f t="shared" si="139"/>
        <v>Industry</v>
      </c>
      <c r="B649" s="254" t="str">
        <f t="shared" si="139"/>
        <v>Industry Energy Efficiency Standards</v>
      </c>
      <c r="C649" s="254" t="str">
        <f t="shared" si="139"/>
        <v>Percentage Improvement in Eqpt Efficiency Standards above BAU</v>
      </c>
      <c r="D649" s="255" t="s">
        <v>2135</v>
      </c>
      <c r="E649" s="250" t="s">
        <v>823</v>
      </c>
      <c r="F649" s="180" t="s">
        <v>2178</v>
      </c>
      <c r="G649" s="250" t="s">
        <v>824</v>
      </c>
      <c r="H649" s="43">
        <v>997</v>
      </c>
      <c r="I649" s="250" t="s">
        <v>333</v>
      </c>
      <c r="J649" s="254" t="str">
        <f t="shared" si="141"/>
        <v>Industry Energy Efficiency Standards</v>
      </c>
      <c r="K649" s="260" t="str">
        <f t="shared" si="141"/>
        <v>indst efficiency standards</v>
      </c>
      <c r="L649" s="260">
        <f t="shared" si="141"/>
        <v>0</v>
      </c>
      <c r="M649" s="260">
        <f t="shared" si="141"/>
        <v>0.25</v>
      </c>
      <c r="N649" s="260">
        <f t="shared" si="141"/>
        <v>0.01</v>
      </c>
      <c r="O649" s="251" t="str">
        <f t="shared" si="141"/>
        <v>% reduction in energy use</v>
      </c>
      <c r="P649"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51" t="str">
        <f t="shared" si="141"/>
        <v>industry-ag-main.html#eff-stds</v>
      </c>
      <c r="R649" s="251" t="str">
        <f t="shared" si="141"/>
        <v>industry-energy-efficiency-standards.html</v>
      </c>
      <c r="S649" s="259" t="str">
        <f t="shared" si="141"/>
        <v>U.S. DOE, 2016, Industrial Energy Efficiency Potential Analysis, https://energy.gov/sites/prod/files/2017/04/f34/energy-savings-by-state-industrial-methodology.pdf</v>
      </c>
      <c r="T649" s="251" t="str">
        <f t="shared" si="141"/>
        <v>U.S. DOE, 2016, Industrial Energy Efficiency Potential Analysis, https://energy.gov/sites/prod/files/2017/04/f34/energy-savings-by-state-industrial-methodology.pdf</v>
      </c>
    </row>
    <row r="650" spans="1:20">
      <c r="A650" s="254" t="str">
        <f t="shared" si="139"/>
        <v>Industry</v>
      </c>
      <c r="B650" s="254" t="str">
        <f t="shared" si="139"/>
        <v>Industry Energy Efficiency Standards</v>
      </c>
      <c r="C650" s="254" t="str">
        <f t="shared" si="139"/>
        <v>Percentage Improvement in Eqpt Efficiency Standards above BAU</v>
      </c>
      <c r="D650" s="255" t="s">
        <v>2133</v>
      </c>
      <c r="E650" s="250" t="s">
        <v>800</v>
      </c>
      <c r="F650" s="180" t="s">
        <v>2177</v>
      </c>
      <c r="G650" s="250" t="s">
        <v>801</v>
      </c>
      <c r="H650" s="43">
        <v>998</v>
      </c>
      <c r="I650" s="250" t="s">
        <v>311</v>
      </c>
      <c r="J650" s="254" t="str">
        <f t="shared" si="141"/>
        <v>Industry Energy Efficiency Standards</v>
      </c>
      <c r="K650" s="260" t="str">
        <f t="shared" si="141"/>
        <v>indst efficiency standards</v>
      </c>
      <c r="L650" s="260">
        <f t="shared" si="141"/>
        <v>0</v>
      </c>
      <c r="M650" s="260">
        <f t="shared" si="141"/>
        <v>0.25</v>
      </c>
      <c r="N650" s="260">
        <f t="shared" si="141"/>
        <v>0.01</v>
      </c>
      <c r="O650" s="251" t="str">
        <f t="shared" si="141"/>
        <v>% reduction in energy use</v>
      </c>
      <c r="P650"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51" t="str">
        <f t="shared" si="141"/>
        <v>industry-ag-main.html#eff-stds</v>
      </c>
      <c r="R650" s="251" t="str">
        <f t="shared" si="141"/>
        <v>industry-energy-efficiency-standards.html</v>
      </c>
      <c r="S650" s="259" t="str">
        <f t="shared" si="141"/>
        <v>U.S. DOE, 2016, Industrial Energy Efficiency Potential Analysis, https://energy.gov/sites/prod/files/2017/04/f34/energy-savings-by-state-industrial-methodology.pdf</v>
      </c>
      <c r="T650" s="251" t="str">
        <f t="shared" si="141"/>
        <v>U.S. DOE, 2016, Industrial Energy Efficiency Potential Analysis, https://energy.gov/sites/prod/files/2017/04/f34/energy-savings-by-state-industrial-methodology.pdf</v>
      </c>
    </row>
    <row r="651" spans="1:20">
      <c r="A651" s="254" t="str">
        <f t="shared" ref="A651:C670" si="142">A$610</f>
        <v>Industry</v>
      </c>
      <c r="B651" s="254" t="str">
        <f t="shared" si="142"/>
        <v>Industry Energy Efficiency Standards</v>
      </c>
      <c r="C651" s="254" t="str">
        <f t="shared" si="142"/>
        <v>Percentage Improvement in Eqpt Efficiency Standards above BAU</v>
      </c>
      <c r="D651" s="255" t="s">
        <v>2133</v>
      </c>
      <c r="E651" s="250" t="s">
        <v>807</v>
      </c>
      <c r="F651" s="180" t="s">
        <v>2177</v>
      </c>
      <c r="G651" s="250" t="s">
        <v>808</v>
      </c>
      <c r="H651" s="43">
        <v>999</v>
      </c>
      <c r="I651" s="250" t="s">
        <v>311</v>
      </c>
      <c r="J651" s="254" t="str">
        <f t="shared" ref="J651:T660" si="143">J$610</f>
        <v>Industry Energy Efficiency Standards</v>
      </c>
      <c r="K651" s="260" t="str">
        <f t="shared" si="143"/>
        <v>indst efficiency standards</v>
      </c>
      <c r="L651" s="260">
        <f t="shared" si="143"/>
        <v>0</v>
      </c>
      <c r="M651" s="260">
        <f t="shared" si="143"/>
        <v>0.25</v>
      </c>
      <c r="N651" s="260">
        <f t="shared" si="143"/>
        <v>0.01</v>
      </c>
      <c r="O651" s="251" t="str">
        <f t="shared" si="143"/>
        <v>% reduction in energy use</v>
      </c>
      <c r="P651"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51" t="str">
        <f t="shared" si="143"/>
        <v>industry-ag-main.html#eff-stds</v>
      </c>
      <c r="R651" s="251" t="str">
        <f t="shared" si="143"/>
        <v>industry-energy-efficiency-standards.html</v>
      </c>
      <c r="S651" s="259" t="str">
        <f t="shared" si="143"/>
        <v>U.S. DOE, 2016, Industrial Energy Efficiency Potential Analysis, https://energy.gov/sites/prod/files/2017/04/f34/energy-savings-by-state-industrial-methodology.pdf</v>
      </c>
      <c r="T651" s="251" t="str">
        <f t="shared" si="143"/>
        <v>U.S. DOE, 2016, Industrial Energy Efficiency Potential Analysis, https://energy.gov/sites/prod/files/2017/04/f34/energy-savings-by-state-industrial-methodology.pdf</v>
      </c>
    </row>
    <row r="652" spans="1:20">
      <c r="A652" s="254" t="str">
        <f t="shared" si="142"/>
        <v>Industry</v>
      </c>
      <c r="B652" s="254" t="str">
        <f t="shared" si="142"/>
        <v>Industry Energy Efficiency Standards</v>
      </c>
      <c r="C652" s="254" t="str">
        <f t="shared" si="142"/>
        <v>Percentage Improvement in Eqpt Efficiency Standards above BAU</v>
      </c>
      <c r="D652" s="255" t="s">
        <v>2133</v>
      </c>
      <c r="E652" s="250" t="s">
        <v>809</v>
      </c>
      <c r="F652" s="180" t="s">
        <v>2177</v>
      </c>
      <c r="G652" s="250" t="s">
        <v>810</v>
      </c>
      <c r="H652" s="43">
        <v>1000</v>
      </c>
      <c r="I652" s="250" t="s">
        <v>311</v>
      </c>
      <c r="J652" s="254" t="str">
        <f t="shared" si="143"/>
        <v>Industry Energy Efficiency Standards</v>
      </c>
      <c r="K652" s="260" t="str">
        <f t="shared" si="143"/>
        <v>indst efficiency standards</v>
      </c>
      <c r="L652" s="260">
        <f t="shared" si="143"/>
        <v>0</v>
      </c>
      <c r="M652" s="260">
        <f t="shared" si="143"/>
        <v>0.25</v>
      </c>
      <c r="N652" s="260">
        <f t="shared" si="143"/>
        <v>0.01</v>
      </c>
      <c r="O652" s="251" t="str">
        <f t="shared" si="143"/>
        <v>% reduction in energy use</v>
      </c>
      <c r="P652"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51" t="str">
        <f t="shared" si="143"/>
        <v>industry-ag-main.html#eff-stds</v>
      </c>
      <c r="R652" s="251" t="str">
        <f t="shared" si="143"/>
        <v>industry-energy-efficiency-standards.html</v>
      </c>
      <c r="S652" s="259" t="str">
        <f t="shared" si="143"/>
        <v>U.S. DOE, 2016, Industrial Energy Efficiency Potential Analysis, https://energy.gov/sites/prod/files/2017/04/f34/energy-savings-by-state-industrial-methodology.pdf</v>
      </c>
      <c r="T652" s="251" t="str">
        <f t="shared" si="143"/>
        <v>U.S. DOE, 2016, Industrial Energy Efficiency Potential Analysis, https://energy.gov/sites/prod/files/2017/04/f34/energy-savings-by-state-industrial-methodology.pdf</v>
      </c>
    </row>
    <row r="653" spans="1:20">
      <c r="A653" s="254" t="str">
        <f t="shared" si="142"/>
        <v>Industry</v>
      </c>
      <c r="B653" s="254" t="str">
        <f t="shared" si="142"/>
        <v>Industry Energy Efficiency Standards</v>
      </c>
      <c r="C653" s="254" t="str">
        <f t="shared" si="142"/>
        <v>Percentage Improvement in Eqpt Efficiency Standards above BAU</v>
      </c>
      <c r="D653" s="255" t="s">
        <v>2133</v>
      </c>
      <c r="E653" s="250" t="s">
        <v>811</v>
      </c>
      <c r="F653" s="180" t="s">
        <v>2177</v>
      </c>
      <c r="G653" s="250" t="s">
        <v>812</v>
      </c>
      <c r="H653" s="43">
        <v>1001</v>
      </c>
      <c r="I653" s="250" t="s">
        <v>333</v>
      </c>
      <c r="J653" s="254" t="str">
        <f t="shared" si="143"/>
        <v>Industry Energy Efficiency Standards</v>
      </c>
      <c r="K653" s="260" t="str">
        <f t="shared" si="143"/>
        <v>indst efficiency standards</v>
      </c>
      <c r="L653" s="260">
        <f t="shared" si="143"/>
        <v>0</v>
      </c>
      <c r="M653" s="260">
        <f t="shared" si="143"/>
        <v>0.25</v>
      </c>
      <c r="N653" s="260">
        <f t="shared" si="143"/>
        <v>0.01</v>
      </c>
      <c r="O653" s="251" t="str">
        <f t="shared" si="143"/>
        <v>% reduction in energy use</v>
      </c>
      <c r="P653"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51" t="str">
        <f t="shared" si="143"/>
        <v>industry-ag-main.html#eff-stds</v>
      </c>
      <c r="R653" s="251" t="str">
        <f t="shared" si="143"/>
        <v>industry-energy-efficiency-standards.html</v>
      </c>
      <c r="S653" s="259" t="str">
        <f t="shared" si="143"/>
        <v>U.S. DOE, 2016, Industrial Energy Efficiency Potential Analysis, https://energy.gov/sites/prod/files/2017/04/f34/energy-savings-by-state-industrial-methodology.pdf</v>
      </c>
      <c r="T653" s="251" t="str">
        <f t="shared" si="143"/>
        <v>U.S. DOE, 2016, Industrial Energy Efficiency Potential Analysis, https://energy.gov/sites/prod/files/2017/04/f34/energy-savings-by-state-industrial-methodology.pdf</v>
      </c>
    </row>
    <row r="654" spans="1:20">
      <c r="A654" s="254" t="str">
        <f t="shared" si="142"/>
        <v>Industry</v>
      </c>
      <c r="B654" s="254" t="str">
        <f t="shared" si="142"/>
        <v>Industry Energy Efficiency Standards</v>
      </c>
      <c r="C654" s="254" t="str">
        <f t="shared" si="142"/>
        <v>Percentage Improvement in Eqpt Efficiency Standards above BAU</v>
      </c>
      <c r="D654" s="255" t="s">
        <v>2133</v>
      </c>
      <c r="E654" s="250" t="s">
        <v>813</v>
      </c>
      <c r="F654" s="180" t="s">
        <v>2177</v>
      </c>
      <c r="G654" s="250" t="s">
        <v>814</v>
      </c>
      <c r="H654" s="43">
        <v>1002</v>
      </c>
      <c r="I654" s="250" t="s">
        <v>311</v>
      </c>
      <c r="J654" s="254" t="str">
        <f t="shared" si="143"/>
        <v>Industry Energy Efficiency Standards</v>
      </c>
      <c r="K654" s="260" t="str">
        <f t="shared" si="143"/>
        <v>indst efficiency standards</v>
      </c>
      <c r="L654" s="260">
        <f t="shared" si="143"/>
        <v>0</v>
      </c>
      <c r="M654" s="260">
        <f t="shared" si="143"/>
        <v>0.25</v>
      </c>
      <c r="N654" s="260">
        <f t="shared" si="143"/>
        <v>0.01</v>
      </c>
      <c r="O654" s="251" t="str">
        <f t="shared" si="143"/>
        <v>% reduction in energy use</v>
      </c>
      <c r="P654"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51" t="str">
        <f t="shared" si="143"/>
        <v>industry-ag-main.html#eff-stds</v>
      </c>
      <c r="R654" s="251" t="str">
        <f t="shared" si="143"/>
        <v>industry-energy-efficiency-standards.html</v>
      </c>
      <c r="S654" s="259" t="str">
        <f t="shared" si="143"/>
        <v>U.S. DOE, 2016, Industrial Energy Efficiency Potential Analysis, https://energy.gov/sites/prod/files/2017/04/f34/energy-savings-by-state-industrial-methodology.pdf</v>
      </c>
      <c r="T654" s="251" t="str">
        <f t="shared" si="143"/>
        <v>U.S. DOE, 2016, Industrial Energy Efficiency Potential Analysis, https://energy.gov/sites/prod/files/2017/04/f34/energy-savings-by-state-industrial-methodology.pdf</v>
      </c>
    </row>
    <row r="655" spans="1:20">
      <c r="A655" s="254" t="str">
        <f t="shared" si="142"/>
        <v>Industry</v>
      </c>
      <c r="B655" s="254" t="str">
        <f t="shared" si="142"/>
        <v>Industry Energy Efficiency Standards</v>
      </c>
      <c r="C655" s="254" t="str">
        <f t="shared" si="142"/>
        <v>Percentage Improvement in Eqpt Efficiency Standards above BAU</v>
      </c>
      <c r="D655" s="255" t="s">
        <v>2133</v>
      </c>
      <c r="E655" s="250" t="s">
        <v>815</v>
      </c>
      <c r="F655" s="180" t="s">
        <v>2177</v>
      </c>
      <c r="G655" s="250" t="s">
        <v>816</v>
      </c>
      <c r="H655" s="43">
        <v>1003</v>
      </c>
      <c r="I655" s="250" t="s">
        <v>333</v>
      </c>
      <c r="J655" s="254" t="str">
        <f t="shared" si="143"/>
        <v>Industry Energy Efficiency Standards</v>
      </c>
      <c r="K655" s="260" t="str">
        <f t="shared" si="143"/>
        <v>indst efficiency standards</v>
      </c>
      <c r="L655" s="260">
        <f t="shared" si="143"/>
        <v>0</v>
      </c>
      <c r="M655" s="260">
        <f t="shared" si="143"/>
        <v>0.25</v>
      </c>
      <c r="N655" s="260">
        <f t="shared" si="143"/>
        <v>0.01</v>
      </c>
      <c r="O655" s="251" t="str">
        <f t="shared" si="143"/>
        <v>% reduction in energy use</v>
      </c>
      <c r="P655"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51" t="str">
        <f t="shared" si="143"/>
        <v>industry-ag-main.html#eff-stds</v>
      </c>
      <c r="R655" s="251" t="str">
        <f t="shared" si="143"/>
        <v>industry-energy-efficiency-standards.html</v>
      </c>
      <c r="S655" s="259" t="str">
        <f t="shared" si="143"/>
        <v>U.S. DOE, 2016, Industrial Energy Efficiency Potential Analysis, https://energy.gov/sites/prod/files/2017/04/f34/energy-savings-by-state-industrial-methodology.pdf</v>
      </c>
      <c r="T655" s="251" t="str">
        <f t="shared" si="143"/>
        <v>U.S. DOE, 2016, Industrial Energy Efficiency Potential Analysis, https://energy.gov/sites/prod/files/2017/04/f34/energy-savings-by-state-industrial-methodology.pdf</v>
      </c>
    </row>
    <row r="656" spans="1:20">
      <c r="A656" s="254" t="str">
        <f t="shared" si="142"/>
        <v>Industry</v>
      </c>
      <c r="B656" s="254" t="str">
        <f t="shared" si="142"/>
        <v>Industry Energy Efficiency Standards</v>
      </c>
      <c r="C656" s="254" t="str">
        <f t="shared" si="142"/>
        <v>Percentage Improvement in Eqpt Efficiency Standards above BAU</v>
      </c>
      <c r="D656" s="255" t="s">
        <v>2133</v>
      </c>
      <c r="E656" s="250" t="s">
        <v>817</v>
      </c>
      <c r="F656" s="180" t="s">
        <v>2177</v>
      </c>
      <c r="G656" s="250" t="s">
        <v>818</v>
      </c>
      <c r="H656" s="43">
        <v>1004</v>
      </c>
      <c r="I656" s="250" t="s">
        <v>333</v>
      </c>
      <c r="J656" s="254" t="str">
        <f t="shared" si="143"/>
        <v>Industry Energy Efficiency Standards</v>
      </c>
      <c r="K656" s="260" t="str">
        <f t="shared" si="143"/>
        <v>indst efficiency standards</v>
      </c>
      <c r="L656" s="260">
        <f t="shared" si="143"/>
        <v>0</v>
      </c>
      <c r="M656" s="260">
        <f t="shared" si="143"/>
        <v>0.25</v>
      </c>
      <c r="N656" s="260">
        <f t="shared" si="143"/>
        <v>0.01</v>
      </c>
      <c r="O656" s="251" t="str">
        <f t="shared" si="143"/>
        <v>% reduction in energy use</v>
      </c>
      <c r="P656"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51" t="str">
        <f t="shared" si="143"/>
        <v>industry-ag-main.html#eff-stds</v>
      </c>
      <c r="R656" s="251" t="str">
        <f t="shared" si="143"/>
        <v>industry-energy-efficiency-standards.html</v>
      </c>
      <c r="S656" s="259" t="str">
        <f t="shared" si="143"/>
        <v>U.S. DOE, 2016, Industrial Energy Efficiency Potential Analysis, https://energy.gov/sites/prod/files/2017/04/f34/energy-savings-by-state-industrial-methodology.pdf</v>
      </c>
      <c r="T656" s="251" t="str">
        <f t="shared" si="143"/>
        <v>U.S. DOE, 2016, Industrial Energy Efficiency Potential Analysis, https://energy.gov/sites/prod/files/2017/04/f34/energy-savings-by-state-industrial-methodology.pdf</v>
      </c>
    </row>
    <row r="657" spans="1:20">
      <c r="A657" s="254" t="str">
        <f t="shared" si="142"/>
        <v>Industry</v>
      </c>
      <c r="B657" s="254" t="str">
        <f t="shared" si="142"/>
        <v>Industry Energy Efficiency Standards</v>
      </c>
      <c r="C657" s="254" t="str">
        <f t="shared" si="142"/>
        <v>Percentage Improvement in Eqpt Efficiency Standards above BAU</v>
      </c>
      <c r="D657" s="255" t="s">
        <v>2133</v>
      </c>
      <c r="E657" s="250" t="s">
        <v>819</v>
      </c>
      <c r="F657" s="180" t="s">
        <v>2177</v>
      </c>
      <c r="G657" s="250" t="s">
        <v>820</v>
      </c>
      <c r="H657" s="43">
        <v>1005</v>
      </c>
      <c r="I657" s="250" t="s">
        <v>311</v>
      </c>
      <c r="J657" s="254" t="str">
        <f t="shared" si="143"/>
        <v>Industry Energy Efficiency Standards</v>
      </c>
      <c r="K657" s="260" t="str">
        <f t="shared" si="143"/>
        <v>indst efficiency standards</v>
      </c>
      <c r="L657" s="260">
        <f t="shared" si="143"/>
        <v>0</v>
      </c>
      <c r="M657" s="260">
        <f t="shared" si="143"/>
        <v>0.25</v>
      </c>
      <c r="N657" s="260">
        <f t="shared" si="143"/>
        <v>0.01</v>
      </c>
      <c r="O657" s="251" t="str">
        <f t="shared" si="143"/>
        <v>% reduction in energy use</v>
      </c>
      <c r="P657"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51" t="str">
        <f t="shared" si="143"/>
        <v>industry-ag-main.html#eff-stds</v>
      </c>
      <c r="R657" s="251" t="str">
        <f t="shared" si="143"/>
        <v>industry-energy-efficiency-standards.html</v>
      </c>
      <c r="S657" s="259" t="str">
        <f t="shared" si="143"/>
        <v>U.S. DOE, 2016, Industrial Energy Efficiency Potential Analysis, https://energy.gov/sites/prod/files/2017/04/f34/energy-savings-by-state-industrial-methodology.pdf</v>
      </c>
      <c r="T657" s="251" t="str">
        <f t="shared" si="143"/>
        <v>U.S. DOE, 2016, Industrial Energy Efficiency Potential Analysis, https://energy.gov/sites/prod/files/2017/04/f34/energy-savings-by-state-industrial-methodology.pdf</v>
      </c>
    </row>
    <row r="658" spans="1:20">
      <c r="A658" s="254" t="str">
        <f t="shared" si="142"/>
        <v>Industry</v>
      </c>
      <c r="B658" s="254" t="str">
        <f t="shared" si="142"/>
        <v>Industry Energy Efficiency Standards</v>
      </c>
      <c r="C658" s="254" t="str">
        <f t="shared" si="142"/>
        <v>Percentage Improvement in Eqpt Efficiency Standards above BAU</v>
      </c>
      <c r="D658" s="255" t="s">
        <v>2133</v>
      </c>
      <c r="E658" s="250" t="s">
        <v>821</v>
      </c>
      <c r="F658" s="180" t="s">
        <v>2177</v>
      </c>
      <c r="G658" s="250" t="s">
        <v>822</v>
      </c>
      <c r="H658" s="43">
        <v>1006</v>
      </c>
      <c r="I658" s="250" t="s">
        <v>311</v>
      </c>
      <c r="J658" s="254" t="str">
        <f t="shared" si="143"/>
        <v>Industry Energy Efficiency Standards</v>
      </c>
      <c r="K658" s="260" t="str">
        <f t="shared" si="143"/>
        <v>indst efficiency standards</v>
      </c>
      <c r="L658" s="260">
        <f t="shared" si="143"/>
        <v>0</v>
      </c>
      <c r="M658" s="260">
        <f t="shared" si="143"/>
        <v>0.25</v>
      </c>
      <c r="N658" s="260">
        <f t="shared" si="143"/>
        <v>0.01</v>
      </c>
      <c r="O658" s="251" t="str">
        <f t="shared" si="143"/>
        <v>% reduction in energy use</v>
      </c>
      <c r="P658"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51" t="str">
        <f t="shared" si="143"/>
        <v>industry-ag-main.html#eff-stds</v>
      </c>
      <c r="R658" s="251" t="str">
        <f t="shared" si="143"/>
        <v>industry-energy-efficiency-standards.html</v>
      </c>
      <c r="S658" s="259" t="str">
        <f t="shared" si="143"/>
        <v>U.S. DOE, 2016, Industrial Energy Efficiency Potential Analysis, https://energy.gov/sites/prod/files/2017/04/f34/energy-savings-by-state-industrial-methodology.pdf</v>
      </c>
      <c r="T658" s="251" t="str">
        <f t="shared" si="143"/>
        <v>U.S. DOE, 2016, Industrial Energy Efficiency Potential Analysis, https://energy.gov/sites/prod/files/2017/04/f34/energy-savings-by-state-industrial-methodology.pdf</v>
      </c>
    </row>
    <row r="659" spans="1:20">
      <c r="A659" s="254" t="str">
        <f t="shared" si="142"/>
        <v>Industry</v>
      </c>
      <c r="B659" s="254" t="str">
        <f t="shared" si="142"/>
        <v>Industry Energy Efficiency Standards</v>
      </c>
      <c r="C659" s="254" t="str">
        <f t="shared" si="142"/>
        <v>Percentage Improvement in Eqpt Efficiency Standards above BAU</v>
      </c>
      <c r="D659" s="255" t="s">
        <v>2133</v>
      </c>
      <c r="E659" s="250" t="s">
        <v>823</v>
      </c>
      <c r="F659" s="180" t="s">
        <v>2177</v>
      </c>
      <c r="G659" s="250" t="s">
        <v>824</v>
      </c>
      <c r="H659" s="43">
        <v>1007</v>
      </c>
      <c r="I659" s="250" t="s">
        <v>333</v>
      </c>
      <c r="J659" s="254" t="str">
        <f t="shared" si="143"/>
        <v>Industry Energy Efficiency Standards</v>
      </c>
      <c r="K659" s="260" t="str">
        <f t="shared" si="143"/>
        <v>indst efficiency standards</v>
      </c>
      <c r="L659" s="260">
        <f t="shared" si="143"/>
        <v>0</v>
      </c>
      <c r="M659" s="260">
        <f t="shared" si="143"/>
        <v>0.25</v>
      </c>
      <c r="N659" s="260">
        <f t="shared" si="143"/>
        <v>0.01</v>
      </c>
      <c r="O659" s="251" t="str">
        <f t="shared" si="143"/>
        <v>% reduction in energy use</v>
      </c>
      <c r="P659"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51" t="str">
        <f t="shared" si="143"/>
        <v>industry-ag-main.html#eff-stds</v>
      </c>
      <c r="R659" s="251" t="str">
        <f t="shared" si="143"/>
        <v>industry-energy-efficiency-standards.html</v>
      </c>
      <c r="S659" s="259" t="str">
        <f t="shared" si="143"/>
        <v>U.S. DOE, 2016, Industrial Energy Efficiency Potential Analysis, https://energy.gov/sites/prod/files/2017/04/f34/energy-savings-by-state-industrial-methodology.pdf</v>
      </c>
      <c r="T659" s="251" t="str">
        <f t="shared" si="143"/>
        <v>U.S. DOE, 2016, Industrial Energy Efficiency Potential Analysis, https://energy.gov/sites/prod/files/2017/04/f34/energy-savings-by-state-industrial-methodology.pdf</v>
      </c>
    </row>
    <row r="660" spans="1:20">
      <c r="A660" s="254" t="str">
        <f t="shared" si="142"/>
        <v>Industry</v>
      </c>
      <c r="B660" s="254" t="str">
        <f t="shared" si="142"/>
        <v>Industry Energy Efficiency Standards</v>
      </c>
      <c r="C660" s="254" t="str">
        <f t="shared" si="142"/>
        <v>Percentage Improvement in Eqpt Efficiency Standards above BAU</v>
      </c>
      <c r="D660" s="255" t="s">
        <v>2131</v>
      </c>
      <c r="E660" s="250" t="s">
        <v>800</v>
      </c>
      <c r="F660" s="180" t="s">
        <v>2176</v>
      </c>
      <c r="G660" s="250" t="s">
        <v>801</v>
      </c>
      <c r="H660" s="43">
        <v>1008</v>
      </c>
      <c r="I660" s="250" t="s">
        <v>311</v>
      </c>
      <c r="J660" s="254" t="str">
        <f t="shared" si="143"/>
        <v>Industry Energy Efficiency Standards</v>
      </c>
      <c r="K660" s="260" t="str">
        <f t="shared" si="143"/>
        <v>indst efficiency standards</v>
      </c>
      <c r="L660" s="260">
        <f t="shared" si="143"/>
        <v>0</v>
      </c>
      <c r="M660" s="260">
        <f t="shared" si="143"/>
        <v>0.25</v>
      </c>
      <c r="N660" s="260">
        <f t="shared" si="143"/>
        <v>0.01</v>
      </c>
      <c r="O660" s="251" t="str">
        <f t="shared" si="143"/>
        <v>% reduction in energy use</v>
      </c>
      <c r="P660"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51" t="str">
        <f t="shared" si="143"/>
        <v>industry-ag-main.html#eff-stds</v>
      </c>
      <c r="R660" s="251" t="str">
        <f t="shared" si="143"/>
        <v>industry-energy-efficiency-standards.html</v>
      </c>
      <c r="S660" s="259" t="str">
        <f t="shared" si="143"/>
        <v>U.S. DOE, 2016, Industrial Energy Efficiency Potential Analysis, https://energy.gov/sites/prod/files/2017/04/f34/energy-savings-by-state-industrial-methodology.pdf</v>
      </c>
      <c r="T660" s="251" t="str">
        <f t="shared" si="143"/>
        <v>U.S. DOE, 2016, Industrial Energy Efficiency Potential Analysis, https://energy.gov/sites/prod/files/2017/04/f34/energy-savings-by-state-industrial-methodology.pdf</v>
      </c>
    </row>
    <row r="661" spans="1:20">
      <c r="A661" s="254" t="str">
        <f t="shared" si="142"/>
        <v>Industry</v>
      </c>
      <c r="B661" s="254" t="str">
        <f t="shared" si="142"/>
        <v>Industry Energy Efficiency Standards</v>
      </c>
      <c r="C661" s="254" t="str">
        <f t="shared" si="142"/>
        <v>Percentage Improvement in Eqpt Efficiency Standards above BAU</v>
      </c>
      <c r="D661" s="255" t="s">
        <v>2131</v>
      </c>
      <c r="E661" s="250" t="s">
        <v>807</v>
      </c>
      <c r="F661" s="180" t="s">
        <v>2176</v>
      </c>
      <c r="G661" s="250" t="s">
        <v>808</v>
      </c>
      <c r="H661" s="43">
        <v>1009</v>
      </c>
      <c r="I661" s="250" t="s">
        <v>311</v>
      </c>
      <c r="J661" s="254" t="str">
        <f t="shared" ref="J661:T670" si="144">J$610</f>
        <v>Industry Energy Efficiency Standards</v>
      </c>
      <c r="K661" s="260" t="str">
        <f t="shared" si="144"/>
        <v>indst efficiency standards</v>
      </c>
      <c r="L661" s="260">
        <f t="shared" si="144"/>
        <v>0</v>
      </c>
      <c r="M661" s="260">
        <f t="shared" si="144"/>
        <v>0.25</v>
      </c>
      <c r="N661" s="260">
        <f t="shared" si="144"/>
        <v>0.01</v>
      </c>
      <c r="O661" s="251" t="str">
        <f t="shared" si="144"/>
        <v>% reduction in energy use</v>
      </c>
      <c r="P661"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51" t="str">
        <f t="shared" si="144"/>
        <v>industry-ag-main.html#eff-stds</v>
      </c>
      <c r="R661" s="251" t="str">
        <f t="shared" si="144"/>
        <v>industry-energy-efficiency-standards.html</v>
      </c>
      <c r="S661" s="259" t="str">
        <f t="shared" si="144"/>
        <v>U.S. DOE, 2016, Industrial Energy Efficiency Potential Analysis, https://energy.gov/sites/prod/files/2017/04/f34/energy-savings-by-state-industrial-methodology.pdf</v>
      </c>
      <c r="T661" s="251" t="str">
        <f t="shared" si="144"/>
        <v>U.S. DOE, 2016, Industrial Energy Efficiency Potential Analysis, https://energy.gov/sites/prod/files/2017/04/f34/energy-savings-by-state-industrial-methodology.pdf</v>
      </c>
    </row>
    <row r="662" spans="1:20">
      <c r="A662" s="254" t="str">
        <f t="shared" si="142"/>
        <v>Industry</v>
      </c>
      <c r="B662" s="254" t="str">
        <f t="shared" si="142"/>
        <v>Industry Energy Efficiency Standards</v>
      </c>
      <c r="C662" s="254" t="str">
        <f t="shared" si="142"/>
        <v>Percentage Improvement in Eqpt Efficiency Standards above BAU</v>
      </c>
      <c r="D662" s="255" t="s">
        <v>2131</v>
      </c>
      <c r="E662" s="250" t="s">
        <v>809</v>
      </c>
      <c r="F662" s="180" t="s">
        <v>2176</v>
      </c>
      <c r="G662" s="250" t="s">
        <v>810</v>
      </c>
      <c r="H662" s="43">
        <v>1010</v>
      </c>
      <c r="I662" s="250" t="s">
        <v>311</v>
      </c>
      <c r="J662" s="254" t="str">
        <f t="shared" si="144"/>
        <v>Industry Energy Efficiency Standards</v>
      </c>
      <c r="K662" s="260" t="str">
        <f t="shared" si="144"/>
        <v>indst efficiency standards</v>
      </c>
      <c r="L662" s="260">
        <f t="shared" si="144"/>
        <v>0</v>
      </c>
      <c r="M662" s="260">
        <f t="shared" si="144"/>
        <v>0.25</v>
      </c>
      <c r="N662" s="260">
        <f t="shared" si="144"/>
        <v>0.01</v>
      </c>
      <c r="O662" s="251" t="str">
        <f t="shared" si="144"/>
        <v>% reduction in energy use</v>
      </c>
      <c r="P662"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51" t="str">
        <f t="shared" si="144"/>
        <v>industry-ag-main.html#eff-stds</v>
      </c>
      <c r="R662" s="251" t="str">
        <f t="shared" si="144"/>
        <v>industry-energy-efficiency-standards.html</v>
      </c>
      <c r="S662" s="259" t="str">
        <f t="shared" si="144"/>
        <v>U.S. DOE, 2016, Industrial Energy Efficiency Potential Analysis, https://energy.gov/sites/prod/files/2017/04/f34/energy-savings-by-state-industrial-methodology.pdf</v>
      </c>
      <c r="T662" s="251" t="str">
        <f t="shared" si="144"/>
        <v>U.S. DOE, 2016, Industrial Energy Efficiency Potential Analysis, https://energy.gov/sites/prod/files/2017/04/f34/energy-savings-by-state-industrial-methodology.pdf</v>
      </c>
    </row>
    <row r="663" spans="1:20">
      <c r="A663" s="254" t="str">
        <f t="shared" si="142"/>
        <v>Industry</v>
      </c>
      <c r="B663" s="254" t="str">
        <f t="shared" si="142"/>
        <v>Industry Energy Efficiency Standards</v>
      </c>
      <c r="C663" s="254" t="str">
        <f t="shared" si="142"/>
        <v>Percentage Improvement in Eqpt Efficiency Standards above BAU</v>
      </c>
      <c r="D663" s="255" t="s">
        <v>2131</v>
      </c>
      <c r="E663" s="250" t="s">
        <v>811</v>
      </c>
      <c r="F663" s="180" t="s">
        <v>2176</v>
      </c>
      <c r="G663" s="250" t="s">
        <v>812</v>
      </c>
      <c r="H663" s="43">
        <v>1011</v>
      </c>
      <c r="I663" s="250" t="s">
        <v>333</v>
      </c>
      <c r="J663" s="254" t="str">
        <f t="shared" si="144"/>
        <v>Industry Energy Efficiency Standards</v>
      </c>
      <c r="K663" s="260" t="str">
        <f t="shared" si="144"/>
        <v>indst efficiency standards</v>
      </c>
      <c r="L663" s="260">
        <f t="shared" si="144"/>
        <v>0</v>
      </c>
      <c r="M663" s="260">
        <f t="shared" si="144"/>
        <v>0.25</v>
      </c>
      <c r="N663" s="260">
        <f t="shared" si="144"/>
        <v>0.01</v>
      </c>
      <c r="O663" s="251" t="str">
        <f t="shared" si="144"/>
        <v>% reduction in energy use</v>
      </c>
      <c r="P663"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51" t="str">
        <f t="shared" si="144"/>
        <v>industry-ag-main.html#eff-stds</v>
      </c>
      <c r="R663" s="251" t="str">
        <f t="shared" si="144"/>
        <v>industry-energy-efficiency-standards.html</v>
      </c>
      <c r="S663" s="259" t="str">
        <f t="shared" si="144"/>
        <v>U.S. DOE, 2016, Industrial Energy Efficiency Potential Analysis, https://energy.gov/sites/prod/files/2017/04/f34/energy-savings-by-state-industrial-methodology.pdf</v>
      </c>
      <c r="T663" s="251" t="str">
        <f t="shared" si="144"/>
        <v>U.S. DOE, 2016, Industrial Energy Efficiency Potential Analysis, https://energy.gov/sites/prod/files/2017/04/f34/energy-savings-by-state-industrial-methodology.pdf</v>
      </c>
    </row>
    <row r="664" spans="1:20">
      <c r="A664" s="254" t="str">
        <f t="shared" si="142"/>
        <v>Industry</v>
      </c>
      <c r="B664" s="254" t="str">
        <f t="shared" si="142"/>
        <v>Industry Energy Efficiency Standards</v>
      </c>
      <c r="C664" s="254" t="str">
        <f t="shared" si="142"/>
        <v>Percentage Improvement in Eqpt Efficiency Standards above BAU</v>
      </c>
      <c r="D664" s="255" t="s">
        <v>2131</v>
      </c>
      <c r="E664" s="250" t="s">
        <v>813</v>
      </c>
      <c r="F664" s="180" t="s">
        <v>2176</v>
      </c>
      <c r="G664" s="250" t="s">
        <v>814</v>
      </c>
      <c r="H664" s="43">
        <v>1012</v>
      </c>
      <c r="I664" s="250" t="s">
        <v>311</v>
      </c>
      <c r="J664" s="254" t="str">
        <f t="shared" si="144"/>
        <v>Industry Energy Efficiency Standards</v>
      </c>
      <c r="K664" s="260" t="str">
        <f t="shared" si="144"/>
        <v>indst efficiency standards</v>
      </c>
      <c r="L664" s="260">
        <f t="shared" si="144"/>
        <v>0</v>
      </c>
      <c r="M664" s="260">
        <f t="shared" si="144"/>
        <v>0.25</v>
      </c>
      <c r="N664" s="260">
        <f t="shared" si="144"/>
        <v>0.01</v>
      </c>
      <c r="O664" s="251" t="str">
        <f t="shared" si="144"/>
        <v>% reduction in energy use</v>
      </c>
      <c r="P664"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51" t="str">
        <f t="shared" si="144"/>
        <v>industry-ag-main.html#eff-stds</v>
      </c>
      <c r="R664" s="251" t="str">
        <f t="shared" si="144"/>
        <v>industry-energy-efficiency-standards.html</v>
      </c>
      <c r="S664" s="259" t="str">
        <f t="shared" si="144"/>
        <v>U.S. DOE, 2016, Industrial Energy Efficiency Potential Analysis, https://energy.gov/sites/prod/files/2017/04/f34/energy-savings-by-state-industrial-methodology.pdf</v>
      </c>
      <c r="T664" s="251" t="str">
        <f t="shared" si="144"/>
        <v>U.S. DOE, 2016, Industrial Energy Efficiency Potential Analysis, https://energy.gov/sites/prod/files/2017/04/f34/energy-savings-by-state-industrial-methodology.pdf</v>
      </c>
    </row>
    <row r="665" spans="1:20">
      <c r="A665" s="254" t="str">
        <f t="shared" si="142"/>
        <v>Industry</v>
      </c>
      <c r="B665" s="254" t="str">
        <f t="shared" si="142"/>
        <v>Industry Energy Efficiency Standards</v>
      </c>
      <c r="C665" s="254" t="str">
        <f t="shared" si="142"/>
        <v>Percentage Improvement in Eqpt Efficiency Standards above BAU</v>
      </c>
      <c r="D665" s="255" t="s">
        <v>2131</v>
      </c>
      <c r="E665" s="250" t="s">
        <v>815</v>
      </c>
      <c r="F665" s="180" t="s">
        <v>2176</v>
      </c>
      <c r="G665" s="250" t="s">
        <v>816</v>
      </c>
      <c r="H665" s="43">
        <v>1013</v>
      </c>
      <c r="I665" s="250" t="s">
        <v>333</v>
      </c>
      <c r="J665" s="254" t="str">
        <f t="shared" si="144"/>
        <v>Industry Energy Efficiency Standards</v>
      </c>
      <c r="K665" s="260" t="str">
        <f t="shared" si="144"/>
        <v>indst efficiency standards</v>
      </c>
      <c r="L665" s="260">
        <f t="shared" si="144"/>
        <v>0</v>
      </c>
      <c r="M665" s="260">
        <f t="shared" si="144"/>
        <v>0.25</v>
      </c>
      <c r="N665" s="260">
        <f t="shared" si="144"/>
        <v>0.01</v>
      </c>
      <c r="O665" s="251" t="str">
        <f t="shared" si="144"/>
        <v>% reduction in energy use</v>
      </c>
      <c r="P665"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51" t="str">
        <f t="shared" si="144"/>
        <v>industry-ag-main.html#eff-stds</v>
      </c>
      <c r="R665" s="251" t="str">
        <f t="shared" si="144"/>
        <v>industry-energy-efficiency-standards.html</v>
      </c>
      <c r="S665" s="259" t="str">
        <f t="shared" si="144"/>
        <v>U.S. DOE, 2016, Industrial Energy Efficiency Potential Analysis, https://energy.gov/sites/prod/files/2017/04/f34/energy-savings-by-state-industrial-methodology.pdf</v>
      </c>
      <c r="T665" s="251" t="str">
        <f t="shared" si="144"/>
        <v>U.S. DOE, 2016, Industrial Energy Efficiency Potential Analysis, https://energy.gov/sites/prod/files/2017/04/f34/energy-savings-by-state-industrial-methodology.pdf</v>
      </c>
    </row>
    <row r="666" spans="1:20">
      <c r="A666" s="254" t="str">
        <f t="shared" si="142"/>
        <v>Industry</v>
      </c>
      <c r="B666" s="254" t="str">
        <f t="shared" si="142"/>
        <v>Industry Energy Efficiency Standards</v>
      </c>
      <c r="C666" s="254" t="str">
        <f t="shared" si="142"/>
        <v>Percentage Improvement in Eqpt Efficiency Standards above BAU</v>
      </c>
      <c r="D666" s="255" t="s">
        <v>2131</v>
      </c>
      <c r="E666" s="250" t="s">
        <v>817</v>
      </c>
      <c r="F666" s="180" t="s">
        <v>2176</v>
      </c>
      <c r="G666" s="250" t="s">
        <v>818</v>
      </c>
      <c r="H666" s="43">
        <v>1014</v>
      </c>
      <c r="I666" s="250" t="s">
        <v>333</v>
      </c>
      <c r="J666" s="254" t="str">
        <f t="shared" si="144"/>
        <v>Industry Energy Efficiency Standards</v>
      </c>
      <c r="K666" s="260" t="str">
        <f t="shared" si="144"/>
        <v>indst efficiency standards</v>
      </c>
      <c r="L666" s="260">
        <f t="shared" si="144"/>
        <v>0</v>
      </c>
      <c r="M666" s="260">
        <f t="shared" si="144"/>
        <v>0.25</v>
      </c>
      <c r="N666" s="260">
        <f t="shared" si="144"/>
        <v>0.01</v>
      </c>
      <c r="O666" s="251" t="str">
        <f t="shared" si="144"/>
        <v>% reduction in energy use</v>
      </c>
      <c r="P666"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51" t="str">
        <f t="shared" si="144"/>
        <v>industry-ag-main.html#eff-stds</v>
      </c>
      <c r="R666" s="251" t="str">
        <f t="shared" si="144"/>
        <v>industry-energy-efficiency-standards.html</v>
      </c>
      <c r="S666" s="259" t="str">
        <f t="shared" si="144"/>
        <v>U.S. DOE, 2016, Industrial Energy Efficiency Potential Analysis, https://energy.gov/sites/prod/files/2017/04/f34/energy-savings-by-state-industrial-methodology.pdf</v>
      </c>
      <c r="T666" s="251" t="str">
        <f t="shared" si="144"/>
        <v>U.S. DOE, 2016, Industrial Energy Efficiency Potential Analysis, https://energy.gov/sites/prod/files/2017/04/f34/energy-savings-by-state-industrial-methodology.pdf</v>
      </c>
    </row>
    <row r="667" spans="1:20">
      <c r="A667" s="254" t="str">
        <f t="shared" si="142"/>
        <v>Industry</v>
      </c>
      <c r="B667" s="254" t="str">
        <f t="shared" si="142"/>
        <v>Industry Energy Efficiency Standards</v>
      </c>
      <c r="C667" s="254" t="str">
        <f t="shared" si="142"/>
        <v>Percentage Improvement in Eqpt Efficiency Standards above BAU</v>
      </c>
      <c r="D667" s="255" t="s">
        <v>2131</v>
      </c>
      <c r="E667" s="250" t="s">
        <v>819</v>
      </c>
      <c r="F667" s="180" t="s">
        <v>2176</v>
      </c>
      <c r="G667" s="250" t="s">
        <v>820</v>
      </c>
      <c r="H667" s="43">
        <v>1015</v>
      </c>
      <c r="I667" s="250" t="s">
        <v>311</v>
      </c>
      <c r="J667" s="254" t="str">
        <f t="shared" si="144"/>
        <v>Industry Energy Efficiency Standards</v>
      </c>
      <c r="K667" s="260" t="str">
        <f t="shared" si="144"/>
        <v>indst efficiency standards</v>
      </c>
      <c r="L667" s="260">
        <f t="shared" si="144"/>
        <v>0</v>
      </c>
      <c r="M667" s="260">
        <f t="shared" si="144"/>
        <v>0.25</v>
      </c>
      <c r="N667" s="260">
        <f t="shared" si="144"/>
        <v>0.01</v>
      </c>
      <c r="O667" s="251" t="str">
        <f t="shared" si="144"/>
        <v>% reduction in energy use</v>
      </c>
      <c r="P667"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51" t="str">
        <f t="shared" si="144"/>
        <v>industry-ag-main.html#eff-stds</v>
      </c>
      <c r="R667" s="251" t="str">
        <f t="shared" si="144"/>
        <v>industry-energy-efficiency-standards.html</v>
      </c>
      <c r="S667" s="259" t="str">
        <f t="shared" si="144"/>
        <v>U.S. DOE, 2016, Industrial Energy Efficiency Potential Analysis, https://energy.gov/sites/prod/files/2017/04/f34/energy-savings-by-state-industrial-methodology.pdf</v>
      </c>
      <c r="T667" s="251" t="str">
        <f t="shared" si="144"/>
        <v>U.S. DOE, 2016, Industrial Energy Efficiency Potential Analysis, https://energy.gov/sites/prod/files/2017/04/f34/energy-savings-by-state-industrial-methodology.pdf</v>
      </c>
    </row>
    <row r="668" spans="1:20">
      <c r="A668" s="254" t="str">
        <f t="shared" si="142"/>
        <v>Industry</v>
      </c>
      <c r="B668" s="254" t="str">
        <f t="shared" si="142"/>
        <v>Industry Energy Efficiency Standards</v>
      </c>
      <c r="C668" s="254" t="str">
        <f t="shared" si="142"/>
        <v>Percentage Improvement in Eqpt Efficiency Standards above BAU</v>
      </c>
      <c r="D668" s="255" t="s">
        <v>2131</v>
      </c>
      <c r="E668" s="250" t="s">
        <v>821</v>
      </c>
      <c r="F668" s="180" t="s">
        <v>2176</v>
      </c>
      <c r="G668" s="250" t="s">
        <v>822</v>
      </c>
      <c r="H668" s="43">
        <v>1016</v>
      </c>
      <c r="I668" s="250" t="s">
        <v>311</v>
      </c>
      <c r="J668" s="254" t="str">
        <f t="shared" si="144"/>
        <v>Industry Energy Efficiency Standards</v>
      </c>
      <c r="K668" s="260" t="str">
        <f t="shared" si="144"/>
        <v>indst efficiency standards</v>
      </c>
      <c r="L668" s="260">
        <f t="shared" si="144"/>
        <v>0</v>
      </c>
      <c r="M668" s="260">
        <f t="shared" si="144"/>
        <v>0.25</v>
      </c>
      <c r="N668" s="260">
        <f t="shared" si="144"/>
        <v>0.01</v>
      </c>
      <c r="O668" s="251" t="str">
        <f t="shared" si="144"/>
        <v>% reduction in energy use</v>
      </c>
      <c r="P668"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51" t="str">
        <f t="shared" si="144"/>
        <v>industry-ag-main.html#eff-stds</v>
      </c>
      <c r="R668" s="251" t="str">
        <f t="shared" si="144"/>
        <v>industry-energy-efficiency-standards.html</v>
      </c>
      <c r="S668" s="259" t="str">
        <f t="shared" si="144"/>
        <v>U.S. DOE, 2016, Industrial Energy Efficiency Potential Analysis, https://energy.gov/sites/prod/files/2017/04/f34/energy-savings-by-state-industrial-methodology.pdf</v>
      </c>
      <c r="T668" s="251" t="str">
        <f t="shared" si="144"/>
        <v>U.S. DOE, 2016, Industrial Energy Efficiency Potential Analysis, https://energy.gov/sites/prod/files/2017/04/f34/energy-savings-by-state-industrial-methodology.pdf</v>
      </c>
    </row>
    <row r="669" spans="1:20">
      <c r="A669" s="254" t="str">
        <f t="shared" si="142"/>
        <v>Industry</v>
      </c>
      <c r="B669" s="254" t="str">
        <f t="shared" si="142"/>
        <v>Industry Energy Efficiency Standards</v>
      </c>
      <c r="C669" s="254" t="str">
        <f t="shared" si="142"/>
        <v>Percentage Improvement in Eqpt Efficiency Standards above BAU</v>
      </c>
      <c r="D669" s="255" t="s">
        <v>2131</v>
      </c>
      <c r="E669" s="250" t="s">
        <v>823</v>
      </c>
      <c r="F669" s="180" t="s">
        <v>2176</v>
      </c>
      <c r="G669" s="250" t="s">
        <v>824</v>
      </c>
      <c r="H669" s="43">
        <v>1017</v>
      </c>
      <c r="I669" s="250" t="s">
        <v>333</v>
      </c>
      <c r="J669" s="254" t="str">
        <f t="shared" si="144"/>
        <v>Industry Energy Efficiency Standards</v>
      </c>
      <c r="K669" s="260" t="str">
        <f t="shared" si="144"/>
        <v>indst efficiency standards</v>
      </c>
      <c r="L669" s="260">
        <f t="shared" si="144"/>
        <v>0</v>
      </c>
      <c r="M669" s="260">
        <f t="shared" si="144"/>
        <v>0.25</v>
      </c>
      <c r="N669" s="260">
        <f t="shared" si="144"/>
        <v>0.01</v>
      </c>
      <c r="O669" s="251" t="str">
        <f t="shared" si="144"/>
        <v>% reduction in energy use</v>
      </c>
      <c r="P669"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51" t="str">
        <f t="shared" si="144"/>
        <v>industry-ag-main.html#eff-stds</v>
      </c>
      <c r="R669" s="251" t="str">
        <f t="shared" si="144"/>
        <v>industry-energy-efficiency-standards.html</v>
      </c>
      <c r="S669" s="259" t="str">
        <f t="shared" si="144"/>
        <v>U.S. DOE, 2016, Industrial Energy Efficiency Potential Analysis, https://energy.gov/sites/prod/files/2017/04/f34/energy-savings-by-state-industrial-methodology.pdf</v>
      </c>
      <c r="T669" s="251" t="str">
        <f t="shared" si="144"/>
        <v>U.S. DOE, 2016, Industrial Energy Efficiency Potential Analysis, https://energy.gov/sites/prod/files/2017/04/f34/energy-savings-by-state-industrial-methodology.pdf</v>
      </c>
    </row>
    <row r="670" spans="1:20">
      <c r="A670" s="254" t="str">
        <f t="shared" si="142"/>
        <v>Industry</v>
      </c>
      <c r="B670" s="254" t="str">
        <f t="shared" si="142"/>
        <v>Industry Energy Efficiency Standards</v>
      </c>
      <c r="C670" s="254" t="str">
        <f t="shared" si="142"/>
        <v>Percentage Improvement in Eqpt Efficiency Standards above BAU</v>
      </c>
      <c r="D670" s="255" t="s">
        <v>2129</v>
      </c>
      <c r="E670" s="250" t="s">
        <v>800</v>
      </c>
      <c r="F670" s="180" t="s">
        <v>2175</v>
      </c>
      <c r="G670" s="250" t="s">
        <v>801</v>
      </c>
      <c r="H670" s="43">
        <v>1018</v>
      </c>
      <c r="I670" s="250" t="s">
        <v>311</v>
      </c>
      <c r="J670" s="254" t="str">
        <f t="shared" si="144"/>
        <v>Industry Energy Efficiency Standards</v>
      </c>
      <c r="K670" s="260" t="str">
        <f t="shared" si="144"/>
        <v>indst efficiency standards</v>
      </c>
      <c r="L670" s="260">
        <f t="shared" si="144"/>
        <v>0</v>
      </c>
      <c r="M670" s="260">
        <f t="shared" si="144"/>
        <v>0.25</v>
      </c>
      <c r="N670" s="260">
        <f t="shared" si="144"/>
        <v>0.01</v>
      </c>
      <c r="O670" s="251" t="str">
        <f t="shared" si="144"/>
        <v>% reduction in energy use</v>
      </c>
      <c r="P670"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51" t="str">
        <f t="shared" si="144"/>
        <v>industry-ag-main.html#eff-stds</v>
      </c>
      <c r="R670" s="251" t="str">
        <f t="shared" si="144"/>
        <v>industry-energy-efficiency-standards.html</v>
      </c>
      <c r="S670" s="259" t="str">
        <f t="shared" si="144"/>
        <v>U.S. DOE, 2016, Industrial Energy Efficiency Potential Analysis, https://energy.gov/sites/prod/files/2017/04/f34/energy-savings-by-state-industrial-methodology.pdf</v>
      </c>
      <c r="T670" s="251" t="str">
        <f t="shared" si="144"/>
        <v>U.S. DOE, 2016, Industrial Energy Efficiency Potential Analysis, https://energy.gov/sites/prod/files/2017/04/f34/energy-savings-by-state-industrial-methodology.pdf</v>
      </c>
    </row>
    <row r="671" spans="1:20">
      <c r="A671" s="254" t="str">
        <f t="shared" ref="A671:C690" si="145">A$610</f>
        <v>Industry</v>
      </c>
      <c r="B671" s="254" t="str">
        <f t="shared" si="145"/>
        <v>Industry Energy Efficiency Standards</v>
      </c>
      <c r="C671" s="254" t="str">
        <f t="shared" si="145"/>
        <v>Percentage Improvement in Eqpt Efficiency Standards above BAU</v>
      </c>
      <c r="D671" s="255" t="s">
        <v>2129</v>
      </c>
      <c r="E671" s="250" t="s">
        <v>807</v>
      </c>
      <c r="F671" s="180" t="s">
        <v>2175</v>
      </c>
      <c r="G671" s="250" t="s">
        <v>808</v>
      </c>
      <c r="H671" s="43">
        <v>1019</v>
      </c>
      <c r="I671" s="250" t="s">
        <v>311</v>
      </c>
      <c r="J671" s="254" t="str">
        <f t="shared" ref="J671:T680" si="146">J$610</f>
        <v>Industry Energy Efficiency Standards</v>
      </c>
      <c r="K671" s="260" t="str">
        <f t="shared" si="146"/>
        <v>indst efficiency standards</v>
      </c>
      <c r="L671" s="260">
        <f t="shared" si="146"/>
        <v>0</v>
      </c>
      <c r="M671" s="260">
        <f t="shared" si="146"/>
        <v>0.25</v>
      </c>
      <c r="N671" s="260">
        <f t="shared" si="146"/>
        <v>0.01</v>
      </c>
      <c r="O671" s="251" t="str">
        <f t="shared" si="146"/>
        <v>% reduction in energy use</v>
      </c>
      <c r="P671"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51" t="str">
        <f t="shared" si="146"/>
        <v>industry-ag-main.html#eff-stds</v>
      </c>
      <c r="R671" s="251" t="str">
        <f t="shared" si="146"/>
        <v>industry-energy-efficiency-standards.html</v>
      </c>
      <c r="S671" s="259" t="str">
        <f t="shared" si="146"/>
        <v>U.S. DOE, 2016, Industrial Energy Efficiency Potential Analysis, https://energy.gov/sites/prod/files/2017/04/f34/energy-savings-by-state-industrial-methodology.pdf</v>
      </c>
      <c r="T671" s="251" t="str">
        <f t="shared" si="146"/>
        <v>U.S. DOE, 2016, Industrial Energy Efficiency Potential Analysis, https://energy.gov/sites/prod/files/2017/04/f34/energy-savings-by-state-industrial-methodology.pdf</v>
      </c>
    </row>
    <row r="672" spans="1:20">
      <c r="A672" s="254" t="str">
        <f t="shared" si="145"/>
        <v>Industry</v>
      </c>
      <c r="B672" s="254" t="str">
        <f t="shared" si="145"/>
        <v>Industry Energy Efficiency Standards</v>
      </c>
      <c r="C672" s="254" t="str">
        <f t="shared" si="145"/>
        <v>Percentage Improvement in Eqpt Efficiency Standards above BAU</v>
      </c>
      <c r="D672" s="255" t="s">
        <v>2129</v>
      </c>
      <c r="E672" s="250" t="s">
        <v>809</v>
      </c>
      <c r="F672" s="180" t="s">
        <v>2175</v>
      </c>
      <c r="G672" s="250" t="s">
        <v>810</v>
      </c>
      <c r="H672" s="43">
        <v>1020</v>
      </c>
      <c r="I672" s="250" t="s">
        <v>311</v>
      </c>
      <c r="J672" s="254" t="str">
        <f t="shared" si="146"/>
        <v>Industry Energy Efficiency Standards</v>
      </c>
      <c r="K672" s="260" t="str">
        <f t="shared" si="146"/>
        <v>indst efficiency standards</v>
      </c>
      <c r="L672" s="260">
        <f t="shared" si="146"/>
        <v>0</v>
      </c>
      <c r="M672" s="260">
        <f t="shared" si="146"/>
        <v>0.25</v>
      </c>
      <c r="N672" s="260">
        <f t="shared" si="146"/>
        <v>0.01</v>
      </c>
      <c r="O672" s="251" t="str">
        <f t="shared" si="146"/>
        <v>% reduction in energy use</v>
      </c>
      <c r="P672"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51" t="str">
        <f t="shared" si="146"/>
        <v>industry-ag-main.html#eff-stds</v>
      </c>
      <c r="R672" s="251" t="str">
        <f t="shared" si="146"/>
        <v>industry-energy-efficiency-standards.html</v>
      </c>
      <c r="S672" s="259" t="str">
        <f t="shared" si="146"/>
        <v>U.S. DOE, 2016, Industrial Energy Efficiency Potential Analysis, https://energy.gov/sites/prod/files/2017/04/f34/energy-savings-by-state-industrial-methodology.pdf</v>
      </c>
      <c r="T672" s="251" t="str">
        <f t="shared" si="146"/>
        <v>U.S. DOE, 2016, Industrial Energy Efficiency Potential Analysis, https://energy.gov/sites/prod/files/2017/04/f34/energy-savings-by-state-industrial-methodology.pdf</v>
      </c>
    </row>
    <row r="673" spans="1:20">
      <c r="A673" s="254" t="str">
        <f t="shared" si="145"/>
        <v>Industry</v>
      </c>
      <c r="B673" s="254" t="str">
        <f t="shared" si="145"/>
        <v>Industry Energy Efficiency Standards</v>
      </c>
      <c r="C673" s="254" t="str">
        <f t="shared" si="145"/>
        <v>Percentage Improvement in Eqpt Efficiency Standards above BAU</v>
      </c>
      <c r="D673" s="255" t="s">
        <v>2129</v>
      </c>
      <c r="E673" s="250" t="s">
        <v>811</v>
      </c>
      <c r="F673" s="180" t="s">
        <v>2175</v>
      </c>
      <c r="G673" s="250" t="s">
        <v>812</v>
      </c>
      <c r="H673" s="43">
        <v>1021</v>
      </c>
      <c r="I673" s="250" t="s">
        <v>333</v>
      </c>
      <c r="J673" s="254" t="str">
        <f t="shared" si="146"/>
        <v>Industry Energy Efficiency Standards</v>
      </c>
      <c r="K673" s="260" t="str">
        <f t="shared" si="146"/>
        <v>indst efficiency standards</v>
      </c>
      <c r="L673" s="260">
        <f t="shared" si="146"/>
        <v>0</v>
      </c>
      <c r="M673" s="260">
        <f t="shared" si="146"/>
        <v>0.25</v>
      </c>
      <c r="N673" s="260">
        <f t="shared" si="146"/>
        <v>0.01</v>
      </c>
      <c r="O673" s="251" t="str">
        <f t="shared" si="146"/>
        <v>% reduction in energy use</v>
      </c>
      <c r="P673"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51" t="str">
        <f t="shared" si="146"/>
        <v>industry-ag-main.html#eff-stds</v>
      </c>
      <c r="R673" s="251" t="str">
        <f t="shared" si="146"/>
        <v>industry-energy-efficiency-standards.html</v>
      </c>
      <c r="S673" s="259" t="str">
        <f t="shared" si="146"/>
        <v>U.S. DOE, 2016, Industrial Energy Efficiency Potential Analysis, https://energy.gov/sites/prod/files/2017/04/f34/energy-savings-by-state-industrial-methodology.pdf</v>
      </c>
      <c r="T673" s="251" t="str">
        <f t="shared" si="146"/>
        <v>U.S. DOE, 2016, Industrial Energy Efficiency Potential Analysis, https://energy.gov/sites/prod/files/2017/04/f34/energy-savings-by-state-industrial-methodology.pdf</v>
      </c>
    </row>
    <row r="674" spans="1:20">
      <c r="A674" s="254" t="str">
        <f t="shared" si="145"/>
        <v>Industry</v>
      </c>
      <c r="B674" s="254" t="str">
        <f t="shared" si="145"/>
        <v>Industry Energy Efficiency Standards</v>
      </c>
      <c r="C674" s="254" t="str">
        <f t="shared" si="145"/>
        <v>Percentage Improvement in Eqpt Efficiency Standards above BAU</v>
      </c>
      <c r="D674" s="255" t="s">
        <v>2129</v>
      </c>
      <c r="E674" s="250" t="s">
        <v>813</v>
      </c>
      <c r="F674" s="180" t="s">
        <v>2175</v>
      </c>
      <c r="G674" s="250" t="s">
        <v>814</v>
      </c>
      <c r="H674" s="43">
        <v>1022</v>
      </c>
      <c r="I674" s="250" t="s">
        <v>311</v>
      </c>
      <c r="J674" s="254" t="str">
        <f t="shared" si="146"/>
        <v>Industry Energy Efficiency Standards</v>
      </c>
      <c r="K674" s="260" t="str">
        <f t="shared" si="146"/>
        <v>indst efficiency standards</v>
      </c>
      <c r="L674" s="260">
        <f t="shared" si="146"/>
        <v>0</v>
      </c>
      <c r="M674" s="260">
        <f t="shared" si="146"/>
        <v>0.25</v>
      </c>
      <c r="N674" s="260">
        <f t="shared" si="146"/>
        <v>0.01</v>
      </c>
      <c r="O674" s="251" t="str">
        <f t="shared" si="146"/>
        <v>% reduction in energy use</v>
      </c>
      <c r="P674"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51" t="str">
        <f t="shared" si="146"/>
        <v>industry-ag-main.html#eff-stds</v>
      </c>
      <c r="R674" s="251" t="str">
        <f t="shared" si="146"/>
        <v>industry-energy-efficiency-standards.html</v>
      </c>
      <c r="S674" s="259" t="str">
        <f t="shared" si="146"/>
        <v>U.S. DOE, 2016, Industrial Energy Efficiency Potential Analysis, https://energy.gov/sites/prod/files/2017/04/f34/energy-savings-by-state-industrial-methodology.pdf</v>
      </c>
      <c r="T674" s="251" t="str">
        <f t="shared" si="146"/>
        <v>U.S. DOE, 2016, Industrial Energy Efficiency Potential Analysis, https://energy.gov/sites/prod/files/2017/04/f34/energy-savings-by-state-industrial-methodology.pdf</v>
      </c>
    </row>
    <row r="675" spans="1:20">
      <c r="A675" s="254" t="str">
        <f t="shared" si="145"/>
        <v>Industry</v>
      </c>
      <c r="B675" s="254" t="str">
        <f t="shared" si="145"/>
        <v>Industry Energy Efficiency Standards</v>
      </c>
      <c r="C675" s="254" t="str">
        <f t="shared" si="145"/>
        <v>Percentage Improvement in Eqpt Efficiency Standards above BAU</v>
      </c>
      <c r="D675" s="255" t="s">
        <v>2129</v>
      </c>
      <c r="E675" s="250" t="s">
        <v>815</v>
      </c>
      <c r="F675" s="180" t="s">
        <v>2175</v>
      </c>
      <c r="G675" s="250" t="s">
        <v>816</v>
      </c>
      <c r="H675" s="43">
        <v>1023</v>
      </c>
      <c r="I675" s="250" t="s">
        <v>333</v>
      </c>
      <c r="J675" s="254" t="str">
        <f t="shared" si="146"/>
        <v>Industry Energy Efficiency Standards</v>
      </c>
      <c r="K675" s="260" t="str">
        <f t="shared" si="146"/>
        <v>indst efficiency standards</v>
      </c>
      <c r="L675" s="260">
        <f t="shared" si="146"/>
        <v>0</v>
      </c>
      <c r="M675" s="260">
        <f t="shared" si="146"/>
        <v>0.25</v>
      </c>
      <c r="N675" s="260">
        <f t="shared" si="146"/>
        <v>0.01</v>
      </c>
      <c r="O675" s="251" t="str">
        <f t="shared" si="146"/>
        <v>% reduction in energy use</v>
      </c>
      <c r="P675"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51" t="str">
        <f t="shared" si="146"/>
        <v>industry-ag-main.html#eff-stds</v>
      </c>
      <c r="R675" s="251" t="str">
        <f t="shared" si="146"/>
        <v>industry-energy-efficiency-standards.html</v>
      </c>
      <c r="S675" s="259" t="str">
        <f t="shared" si="146"/>
        <v>U.S. DOE, 2016, Industrial Energy Efficiency Potential Analysis, https://energy.gov/sites/prod/files/2017/04/f34/energy-savings-by-state-industrial-methodology.pdf</v>
      </c>
      <c r="T675" s="251" t="str">
        <f t="shared" si="146"/>
        <v>U.S. DOE, 2016, Industrial Energy Efficiency Potential Analysis, https://energy.gov/sites/prod/files/2017/04/f34/energy-savings-by-state-industrial-methodology.pdf</v>
      </c>
    </row>
    <row r="676" spans="1:20">
      <c r="A676" s="254" t="str">
        <f t="shared" si="145"/>
        <v>Industry</v>
      </c>
      <c r="B676" s="254" t="str">
        <f t="shared" si="145"/>
        <v>Industry Energy Efficiency Standards</v>
      </c>
      <c r="C676" s="254" t="str">
        <f t="shared" si="145"/>
        <v>Percentage Improvement in Eqpt Efficiency Standards above BAU</v>
      </c>
      <c r="D676" s="255" t="s">
        <v>2129</v>
      </c>
      <c r="E676" s="250" t="s">
        <v>817</v>
      </c>
      <c r="F676" s="180" t="s">
        <v>2175</v>
      </c>
      <c r="G676" s="250" t="s">
        <v>818</v>
      </c>
      <c r="H676" s="43">
        <v>1024</v>
      </c>
      <c r="I676" s="250" t="s">
        <v>333</v>
      </c>
      <c r="J676" s="254" t="str">
        <f t="shared" si="146"/>
        <v>Industry Energy Efficiency Standards</v>
      </c>
      <c r="K676" s="260" t="str">
        <f t="shared" si="146"/>
        <v>indst efficiency standards</v>
      </c>
      <c r="L676" s="260">
        <f t="shared" si="146"/>
        <v>0</v>
      </c>
      <c r="M676" s="260">
        <f t="shared" si="146"/>
        <v>0.25</v>
      </c>
      <c r="N676" s="260">
        <f t="shared" si="146"/>
        <v>0.01</v>
      </c>
      <c r="O676" s="251" t="str">
        <f t="shared" si="146"/>
        <v>% reduction in energy use</v>
      </c>
      <c r="P676"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51" t="str">
        <f t="shared" si="146"/>
        <v>industry-ag-main.html#eff-stds</v>
      </c>
      <c r="R676" s="251" t="str">
        <f t="shared" si="146"/>
        <v>industry-energy-efficiency-standards.html</v>
      </c>
      <c r="S676" s="259" t="str">
        <f t="shared" si="146"/>
        <v>U.S. DOE, 2016, Industrial Energy Efficiency Potential Analysis, https://energy.gov/sites/prod/files/2017/04/f34/energy-savings-by-state-industrial-methodology.pdf</v>
      </c>
      <c r="T676" s="251" t="str">
        <f t="shared" si="146"/>
        <v>U.S. DOE, 2016, Industrial Energy Efficiency Potential Analysis, https://energy.gov/sites/prod/files/2017/04/f34/energy-savings-by-state-industrial-methodology.pdf</v>
      </c>
    </row>
    <row r="677" spans="1:20">
      <c r="A677" s="254" t="str">
        <f t="shared" si="145"/>
        <v>Industry</v>
      </c>
      <c r="B677" s="254" t="str">
        <f t="shared" si="145"/>
        <v>Industry Energy Efficiency Standards</v>
      </c>
      <c r="C677" s="254" t="str">
        <f t="shared" si="145"/>
        <v>Percentage Improvement in Eqpt Efficiency Standards above BAU</v>
      </c>
      <c r="D677" s="255" t="s">
        <v>2129</v>
      </c>
      <c r="E677" s="250" t="s">
        <v>819</v>
      </c>
      <c r="F677" s="180" t="s">
        <v>2175</v>
      </c>
      <c r="G677" s="250" t="s">
        <v>820</v>
      </c>
      <c r="H677" s="43">
        <v>1025</v>
      </c>
      <c r="I677" s="250" t="s">
        <v>311</v>
      </c>
      <c r="J677" s="254" t="str">
        <f t="shared" si="146"/>
        <v>Industry Energy Efficiency Standards</v>
      </c>
      <c r="K677" s="260" t="str">
        <f t="shared" si="146"/>
        <v>indst efficiency standards</v>
      </c>
      <c r="L677" s="260">
        <f t="shared" si="146"/>
        <v>0</v>
      </c>
      <c r="M677" s="260">
        <f t="shared" si="146"/>
        <v>0.25</v>
      </c>
      <c r="N677" s="260">
        <f t="shared" si="146"/>
        <v>0.01</v>
      </c>
      <c r="O677" s="251" t="str">
        <f t="shared" si="146"/>
        <v>% reduction in energy use</v>
      </c>
      <c r="P677"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51" t="str">
        <f t="shared" si="146"/>
        <v>industry-ag-main.html#eff-stds</v>
      </c>
      <c r="R677" s="251" t="str">
        <f t="shared" si="146"/>
        <v>industry-energy-efficiency-standards.html</v>
      </c>
      <c r="S677" s="259" t="str">
        <f t="shared" si="146"/>
        <v>U.S. DOE, 2016, Industrial Energy Efficiency Potential Analysis, https://energy.gov/sites/prod/files/2017/04/f34/energy-savings-by-state-industrial-methodology.pdf</v>
      </c>
      <c r="T677" s="251" t="str">
        <f t="shared" si="146"/>
        <v>U.S. DOE, 2016, Industrial Energy Efficiency Potential Analysis, https://energy.gov/sites/prod/files/2017/04/f34/energy-savings-by-state-industrial-methodology.pdf</v>
      </c>
    </row>
    <row r="678" spans="1:20">
      <c r="A678" s="254" t="str">
        <f t="shared" si="145"/>
        <v>Industry</v>
      </c>
      <c r="B678" s="254" t="str">
        <f t="shared" si="145"/>
        <v>Industry Energy Efficiency Standards</v>
      </c>
      <c r="C678" s="254" t="str">
        <f t="shared" si="145"/>
        <v>Percentage Improvement in Eqpt Efficiency Standards above BAU</v>
      </c>
      <c r="D678" s="255" t="s">
        <v>2129</v>
      </c>
      <c r="E678" s="250" t="s">
        <v>821</v>
      </c>
      <c r="F678" s="180" t="s">
        <v>2175</v>
      </c>
      <c r="G678" s="250" t="s">
        <v>822</v>
      </c>
      <c r="H678" s="43">
        <v>1026</v>
      </c>
      <c r="I678" s="250" t="s">
        <v>311</v>
      </c>
      <c r="J678" s="254" t="str">
        <f t="shared" si="146"/>
        <v>Industry Energy Efficiency Standards</v>
      </c>
      <c r="K678" s="260" t="str">
        <f t="shared" si="146"/>
        <v>indst efficiency standards</v>
      </c>
      <c r="L678" s="260">
        <f t="shared" si="146"/>
        <v>0</v>
      </c>
      <c r="M678" s="260">
        <f t="shared" si="146"/>
        <v>0.25</v>
      </c>
      <c r="N678" s="260">
        <f t="shared" si="146"/>
        <v>0.01</v>
      </c>
      <c r="O678" s="251" t="str">
        <f t="shared" si="146"/>
        <v>% reduction in energy use</v>
      </c>
      <c r="P678"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51" t="str">
        <f t="shared" si="146"/>
        <v>industry-ag-main.html#eff-stds</v>
      </c>
      <c r="R678" s="251" t="str">
        <f t="shared" si="146"/>
        <v>industry-energy-efficiency-standards.html</v>
      </c>
      <c r="S678" s="259" t="str">
        <f t="shared" si="146"/>
        <v>U.S. DOE, 2016, Industrial Energy Efficiency Potential Analysis, https://energy.gov/sites/prod/files/2017/04/f34/energy-savings-by-state-industrial-methodology.pdf</v>
      </c>
      <c r="T678" s="251" t="str">
        <f t="shared" si="146"/>
        <v>U.S. DOE, 2016, Industrial Energy Efficiency Potential Analysis, https://energy.gov/sites/prod/files/2017/04/f34/energy-savings-by-state-industrial-methodology.pdf</v>
      </c>
    </row>
    <row r="679" spans="1:20">
      <c r="A679" s="254" t="str">
        <f t="shared" si="145"/>
        <v>Industry</v>
      </c>
      <c r="B679" s="254" t="str">
        <f t="shared" si="145"/>
        <v>Industry Energy Efficiency Standards</v>
      </c>
      <c r="C679" s="254" t="str">
        <f t="shared" si="145"/>
        <v>Percentage Improvement in Eqpt Efficiency Standards above BAU</v>
      </c>
      <c r="D679" s="255" t="s">
        <v>2129</v>
      </c>
      <c r="E679" s="250" t="s">
        <v>823</v>
      </c>
      <c r="F679" s="180" t="s">
        <v>2175</v>
      </c>
      <c r="G679" s="250" t="s">
        <v>824</v>
      </c>
      <c r="H679" s="43">
        <v>1027</v>
      </c>
      <c r="I679" s="250" t="s">
        <v>333</v>
      </c>
      <c r="J679" s="254" t="str">
        <f t="shared" si="146"/>
        <v>Industry Energy Efficiency Standards</v>
      </c>
      <c r="K679" s="260" t="str">
        <f t="shared" si="146"/>
        <v>indst efficiency standards</v>
      </c>
      <c r="L679" s="260">
        <f t="shared" si="146"/>
        <v>0</v>
      </c>
      <c r="M679" s="260">
        <f t="shared" si="146"/>
        <v>0.25</v>
      </c>
      <c r="N679" s="260">
        <f t="shared" si="146"/>
        <v>0.01</v>
      </c>
      <c r="O679" s="251" t="str">
        <f t="shared" si="146"/>
        <v>% reduction in energy use</v>
      </c>
      <c r="P679"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51" t="str">
        <f t="shared" si="146"/>
        <v>industry-ag-main.html#eff-stds</v>
      </c>
      <c r="R679" s="251" t="str">
        <f t="shared" si="146"/>
        <v>industry-energy-efficiency-standards.html</v>
      </c>
      <c r="S679" s="259" t="str">
        <f t="shared" si="146"/>
        <v>U.S. DOE, 2016, Industrial Energy Efficiency Potential Analysis, https://energy.gov/sites/prod/files/2017/04/f34/energy-savings-by-state-industrial-methodology.pdf</v>
      </c>
      <c r="T679" s="251" t="str">
        <f t="shared" si="146"/>
        <v>U.S. DOE, 2016, Industrial Energy Efficiency Potential Analysis, https://energy.gov/sites/prod/files/2017/04/f34/energy-savings-by-state-industrial-methodology.pdf</v>
      </c>
    </row>
    <row r="680" spans="1:20">
      <c r="A680" s="254" t="str">
        <f t="shared" si="145"/>
        <v>Industry</v>
      </c>
      <c r="B680" s="254" t="str">
        <f t="shared" si="145"/>
        <v>Industry Energy Efficiency Standards</v>
      </c>
      <c r="C680" s="254" t="str">
        <f t="shared" si="145"/>
        <v>Percentage Improvement in Eqpt Efficiency Standards above BAU</v>
      </c>
      <c r="D680" s="255" t="s">
        <v>2127</v>
      </c>
      <c r="E680" s="250" t="s">
        <v>800</v>
      </c>
      <c r="F680" s="180" t="s">
        <v>2174</v>
      </c>
      <c r="G680" s="250" t="s">
        <v>801</v>
      </c>
      <c r="H680" s="43">
        <v>1028</v>
      </c>
      <c r="I680" s="250" t="s">
        <v>311</v>
      </c>
      <c r="J680" s="254" t="str">
        <f t="shared" si="146"/>
        <v>Industry Energy Efficiency Standards</v>
      </c>
      <c r="K680" s="260" t="str">
        <f t="shared" si="146"/>
        <v>indst efficiency standards</v>
      </c>
      <c r="L680" s="260">
        <f t="shared" si="146"/>
        <v>0</v>
      </c>
      <c r="M680" s="260">
        <f t="shared" si="146"/>
        <v>0.25</v>
      </c>
      <c r="N680" s="260">
        <f t="shared" si="146"/>
        <v>0.01</v>
      </c>
      <c r="O680" s="251" t="str">
        <f t="shared" si="146"/>
        <v>% reduction in energy use</v>
      </c>
      <c r="P680"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51" t="str">
        <f t="shared" si="146"/>
        <v>industry-ag-main.html#eff-stds</v>
      </c>
      <c r="R680" s="251" t="str">
        <f t="shared" si="146"/>
        <v>industry-energy-efficiency-standards.html</v>
      </c>
      <c r="S680" s="259" t="str">
        <f t="shared" si="146"/>
        <v>U.S. DOE, 2016, Industrial Energy Efficiency Potential Analysis, https://energy.gov/sites/prod/files/2017/04/f34/energy-savings-by-state-industrial-methodology.pdf</v>
      </c>
      <c r="T680" s="251" t="str">
        <f t="shared" si="146"/>
        <v>U.S. DOE, 2016, Industrial Energy Efficiency Potential Analysis, https://energy.gov/sites/prod/files/2017/04/f34/energy-savings-by-state-industrial-methodology.pdf</v>
      </c>
    </row>
    <row r="681" spans="1:20">
      <c r="A681" s="254" t="str">
        <f t="shared" si="145"/>
        <v>Industry</v>
      </c>
      <c r="B681" s="254" t="str">
        <f t="shared" si="145"/>
        <v>Industry Energy Efficiency Standards</v>
      </c>
      <c r="C681" s="254" t="str">
        <f t="shared" si="145"/>
        <v>Percentage Improvement in Eqpt Efficiency Standards above BAU</v>
      </c>
      <c r="D681" s="255" t="s">
        <v>2127</v>
      </c>
      <c r="E681" s="250" t="s">
        <v>807</v>
      </c>
      <c r="F681" s="180" t="s">
        <v>2174</v>
      </c>
      <c r="G681" s="250" t="s">
        <v>808</v>
      </c>
      <c r="H681" s="43">
        <v>1029</v>
      </c>
      <c r="I681" s="250" t="s">
        <v>311</v>
      </c>
      <c r="J681" s="254" t="str">
        <f t="shared" ref="J681:T690" si="147">J$610</f>
        <v>Industry Energy Efficiency Standards</v>
      </c>
      <c r="K681" s="260" t="str">
        <f t="shared" si="147"/>
        <v>indst efficiency standards</v>
      </c>
      <c r="L681" s="260">
        <f t="shared" si="147"/>
        <v>0</v>
      </c>
      <c r="M681" s="260">
        <f t="shared" si="147"/>
        <v>0.25</v>
      </c>
      <c r="N681" s="260">
        <f t="shared" si="147"/>
        <v>0.01</v>
      </c>
      <c r="O681" s="251" t="str">
        <f t="shared" si="147"/>
        <v>% reduction in energy use</v>
      </c>
      <c r="P681"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51" t="str">
        <f t="shared" si="147"/>
        <v>industry-ag-main.html#eff-stds</v>
      </c>
      <c r="R681" s="251" t="str">
        <f t="shared" si="147"/>
        <v>industry-energy-efficiency-standards.html</v>
      </c>
      <c r="S681" s="259" t="str">
        <f t="shared" si="147"/>
        <v>U.S. DOE, 2016, Industrial Energy Efficiency Potential Analysis, https://energy.gov/sites/prod/files/2017/04/f34/energy-savings-by-state-industrial-methodology.pdf</v>
      </c>
      <c r="T681" s="251" t="str">
        <f t="shared" si="147"/>
        <v>U.S. DOE, 2016, Industrial Energy Efficiency Potential Analysis, https://energy.gov/sites/prod/files/2017/04/f34/energy-savings-by-state-industrial-methodology.pdf</v>
      </c>
    </row>
    <row r="682" spans="1:20">
      <c r="A682" s="254" t="str">
        <f t="shared" si="145"/>
        <v>Industry</v>
      </c>
      <c r="B682" s="254" t="str">
        <f t="shared" si="145"/>
        <v>Industry Energy Efficiency Standards</v>
      </c>
      <c r="C682" s="254" t="str">
        <f t="shared" si="145"/>
        <v>Percentage Improvement in Eqpt Efficiency Standards above BAU</v>
      </c>
      <c r="D682" s="255" t="s">
        <v>2127</v>
      </c>
      <c r="E682" s="250" t="s">
        <v>809</v>
      </c>
      <c r="F682" s="180" t="s">
        <v>2174</v>
      </c>
      <c r="G682" s="250" t="s">
        <v>810</v>
      </c>
      <c r="H682" s="43">
        <v>1030</v>
      </c>
      <c r="I682" s="250" t="s">
        <v>311</v>
      </c>
      <c r="J682" s="254" t="str">
        <f t="shared" si="147"/>
        <v>Industry Energy Efficiency Standards</v>
      </c>
      <c r="K682" s="260" t="str">
        <f t="shared" si="147"/>
        <v>indst efficiency standards</v>
      </c>
      <c r="L682" s="260">
        <f t="shared" si="147"/>
        <v>0</v>
      </c>
      <c r="M682" s="260">
        <f t="shared" si="147"/>
        <v>0.25</v>
      </c>
      <c r="N682" s="260">
        <f t="shared" si="147"/>
        <v>0.01</v>
      </c>
      <c r="O682" s="251" t="str">
        <f t="shared" si="147"/>
        <v>% reduction in energy use</v>
      </c>
      <c r="P682"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51" t="str">
        <f t="shared" si="147"/>
        <v>industry-ag-main.html#eff-stds</v>
      </c>
      <c r="R682" s="251" t="str">
        <f t="shared" si="147"/>
        <v>industry-energy-efficiency-standards.html</v>
      </c>
      <c r="S682" s="259" t="str">
        <f t="shared" si="147"/>
        <v>U.S. DOE, 2016, Industrial Energy Efficiency Potential Analysis, https://energy.gov/sites/prod/files/2017/04/f34/energy-savings-by-state-industrial-methodology.pdf</v>
      </c>
      <c r="T682" s="251" t="str">
        <f t="shared" si="147"/>
        <v>U.S. DOE, 2016, Industrial Energy Efficiency Potential Analysis, https://energy.gov/sites/prod/files/2017/04/f34/energy-savings-by-state-industrial-methodology.pdf</v>
      </c>
    </row>
    <row r="683" spans="1:20">
      <c r="A683" s="254" t="str">
        <f t="shared" si="145"/>
        <v>Industry</v>
      </c>
      <c r="B683" s="254" t="str">
        <f t="shared" si="145"/>
        <v>Industry Energy Efficiency Standards</v>
      </c>
      <c r="C683" s="254" t="str">
        <f t="shared" si="145"/>
        <v>Percentage Improvement in Eqpt Efficiency Standards above BAU</v>
      </c>
      <c r="D683" s="255" t="s">
        <v>2127</v>
      </c>
      <c r="E683" s="250" t="s">
        <v>811</v>
      </c>
      <c r="F683" s="180" t="s">
        <v>2174</v>
      </c>
      <c r="G683" s="250" t="s">
        <v>812</v>
      </c>
      <c r="H683" s="43">
        <v>1031</v>
      </c>
      <c r="I683" s="250" t="s">
        <v>333</v>
      </c>
      <c r="J683" s="254" t="str">
        <f t="shared" si="147"/>
        <v>Industry Energy Efficiency Standards</v>
      </c>
      <c r="K683" s="260" t="str">
        <f t="shared" si="147"/>
        <v>indst efficiency standards</v>
      </c>
      <c r="L683" s="260">
        <f t="shared" si="147"/>
        <v>0</v>
      </c>
      <c r="M683" s="260">
        <f t="shared" si="147"/>
        <v>0.25</v>
      </c>
      <c r="N683" s="260">
        <f t="shared" si="147"/>
        <v>0.01</v>
      </c>
      <c r="O683" s="251" t="str">
        <f t="shared" si="147"/>
        <v>% reduction in energy use</v>
      </c>
      <c r="P683"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51" t="str">
        <f t="shared" si="147"/>
        <v>industry-ag-main.html#eff-stds</v>
      </c>
      <c r="R683" s="251" t="str">
        <f t="shared" si="147"/>
        <v>industry-energy-efficiency-standards.html</v>
      </c>
      <c r="S683" s="259" t="str">
        <f t="shared" si="147"/>
        <v>U.S. DOE, 2016, Industrial Energy Efficiency Potential Analysis, https://energy.gov/sites/prod/files/2017/04/f34/energy-savings-by-state-industrial-methodology.pdf</v>
      </c>
      <c r="T683" s="251" t="str">
        <f t="shared" si="147"/>
        <v>U.S. DOE, 2016, Industrial Energy Efficiency Potential Analysis, https://energy.gov/sites/prod/files/2017/04/f34/energy-savings-by-state-industrial-methodology.pdf</v>
      </c>
    </row>
    <row r="684" spans="1:20">
      <c r="A684" s="254" t="str">
        <f t="shared" si="145"/>
        <v>Industry</v>
      </c>
      <c r="B684" s="254" t="str">
        <f t="shared" si="145"/>
        <v>Industry Energy Efficiency Standards</v>
      </c>
      <c r="C684" s="254" t="str">
        <f t="shared" si="145"/>
        <v>Percentage Improvement in Eqpt Efficiency Standards above BAU</v>
      </c>
      <c r="D684" s="255" t="s">
        <v>2127</v>
      </c>
      <c r="E684" s="250" t="s">
        <v>813</v>
      </c>
      <c r="F684" s="180" t="s">
        <v>2174</v>
      </c>
      <c r="G684" s="250" t="s">
        <v>814</v>
      </c>
      <c r="H684" s="43">
        <v>1032</v>
      </c>
      <c r="I684" s="250" t="s">
        <v>311</v>
      </c>
      <c r="J684" s="254" t="str">
        <f t="shared" si="147"/>
        <v>Industry Energy Efficiency Standards</v>
      </c>
      <c r="K684" s="260" t="str">
        <f t="shared" si="147"/>
        <v>indst efficiency standards</v>
      </c>
      <c r="L684" s="260">
        <f t="shared" si="147"/>
        <v>0</v>
      </c>
      <c r="M684" s="260">
        <f t="shared" si="147"/>
        <v>0.25</v>
      </c>
      <c r="N684" s="260">
        <f t="shared" si="147"/>
        <v>0.01</v>
      </c>
      <c r="O684" s="251" t="str">
        <f t="shared" si="147"/>
        <v>% reduction in energy use</v>
      </c>
      <c r="P684"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51" t="str">
        <f t="shared" si="147"/>
        <v>industry-ag-main.html#eff-stds</v>
      </c>
      <c r="R684" s="251" t="str">
        <f t="shared" si="147"/>
        <v>industry-energy-efficiency-standards.html</v>
      </c>
      <c r="S684" s="259" t="str">
        <f t="shared" si="147"/>
        <v>U.S. DOE, 2016, Industrial Energy Efficiency Potential Analysis, https://energy.gov/sites/prod/files/2017/04/f34/energy-savings-by-state-industrial-methodology.pdf</v>
      </c>
      <c r="T684" s="251" t="str">
        <f t="shared" si="147"/>
        <v>U.S. DOE, 2016, Industrial Energy Efficiency Potential Analysis, https://energy.gov/sites/prod/files/2017/04/f34/energy-savings-by-state-industrial-methodology.pdf</v>
      </c>
    </row>
    <row r="685" spans="1:20">
      <c r="A685" s="254" t="str">
        <f t="shared" si="145"/>
        <v>Industry</v>
      </c>
      <c r="B685" s="254" t="str">
        <f t="shared" si="145"/>
        <v>Industry Energy Efficiency Standards</v>
      </c>
      <c r="C685" s="254" t="str">
        <f t="shared" si="145"/>
        <v>Percentage Improvement in Eqpt Efficiency Standards above BAU</v>
      </c>
      <c r="D685" s="255" t="s">
        <v>2127</v>
      </c>
      <c r="E685" s="250" t="s">
        <v>815</v>
      </c>
      <c r="F685" s="180" t="s">
        <v>2174</v>
      </c>
      <c r="G685" s="250" t="s">
        <v>816</v>
      </c>
      <c r="H685" s="43">
        <v>1033</v>
      </c>
      <c r="I685" s="250" t="s">
        <v>333</v>
      </c>
      <c r="J685" s="254" t="str">
        <f t="shared" si="147"/>
        <v>Industry Energy Efficiency Standards</v>
      </c>
      <c r="K685" s="260" t="str">
        <f t="shared" si="147"/>
        <v>indst efficiency standards</v>
      </c>
      <c r="L685" s="260">
        <f t="shared" si="147"/>
        <v>0</v>
      </c>
      <c r="M685" s="260">
        <f t="shared" si="147"/>
        <v>0.25</v>
      </c>
      <c r="N685" s="260">
        <f t="shared" si="147"/>
        <v>0.01</v>
      </c>
      <c r="O685" s="251" t="str">
        <f t="shared" si="147"/>
        <v>% reduction in energy use</v>
      </c>
      <c r="P685"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51" t="str">
        <f t="shared" si="147"/>
        <v>industry-ag-main.html#eff-stds</v>
      </c>
      <c r="R685" s="251" t="str">
        <f t="shared" si="147"/>
        <v>industry-energy-efficiency-standards.html</v>
      </c>
      <c r="S685" s="259" t="str">
        <f t="shared" si="147"/>
        <v>U.S. DOE, 2016, Industrial Energy Efficiency Potential Analysis, https://energy.gov/sites/prod/files/2017/04/f34/energy-savings-by-state-industrial-methodology.pdf</v>
      </c>
      <c r="T685" s="251" t="str">
        <f t="shared" si="147"/>
        <v>U.S. DOE, 2016, Industrial Energy Efficiency Potential Analysis, https://energy.gov/sites/prod/files/2017/04/f34/energy-savings-by-state-industrial-methodology.pdf</v>
      </c>
    </row>
    <row r="686" spans="1:20">
      <c r="A686" s="254" t="str">
        <f t="shared" si="145"/>
        <v>Industry</v>
      </c>
      <c r="B686" s="254" t="str">
        <f t="shared" si="145"/>
        <v>Industry Energy Efficiency Standards</v>
      </c>
      <c r="C686" s="254" t="str">
        <f t="shared" si="145"/>
        <v>Percentage Improvement in Eqpt Efficiency Standards above BAU</v>
      </c>
      <c r="D686" s="255" t="s">
        <v>2127</v>
      </c>
      <c r="E686" s="250" t="s">
        <v>817</v>
      </c>
      <c r="F686" s="180" t="s">
        <v>2174</v>
      </c>
      <c r="G686" s="250" t="s">
        <v>818</v>
      </c>
      <c r="H686" s="43">
        <v>1034</v>
      </c>
      <c r="I686" s="250" t="s">
        <v>333</v>
      </c>
      <c r="J686" s="254" t="str">
        <f t="shared" si="147"/>
        <v>Industry Energy Efficiency Standards</v>
      </c>
      <c r="K686" s="260" t="str">
        <f t="shared" si="147"/>
        <v>indst efficiency standards</v>
      </c>
      <c r="L686" s="260">
        <f t="shared" si="147"/>
        <v>0</v>
      </c>
      <c r="M686" s="260">
        <f t="shared" si="147"/>
        <v>0.25</v>
      </c>
      <c r="N686" s="260">
        <f t="shared" si="147"/>
        <v>0.01</v>
      </c>
      <c r="O686" s="251" t="str">
        <f t="shared" si="147"/>
        <v>% reduction in energy use</v>
      </c>
      <c r="P686"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51" t="str">
        <f t="shared" si="147"/>
        <v>industry-ag-main.html#eff-stds</v>
      </c>
      <c r="R686" s="251" t="str">
        <f t="shared" si="147"/>
        <v>industry-energy-efficiency-standards.html</v>
      </c>
      <c r="S686" s="259" t="str">
        <f t="shared" si="147"/>
        <v>U.S. DOE, 2016, Industrial Energy Efficiency Potential Analysis, https://energy.gov/sites/prod/files/2017/04/f34/energy-savings-by-state-industrial-methodology.pdf</v>
      </c>
      <c r="T686" s="251" t="str">
        <f t="shared" si="147"/>
        <v>U.S. DOE, 2016, Industrial Energy Efficiency Potential Analysis, https://energy.gov/sites/prod/files/2017/04/f34/energy-savings-by-state-industrial-methodology.pdf</v>
      </c>
    </row>
    <row r="687" spans="1:20">
      <c r="A687" s="254" t="str">
        <f t="shared" si="145"/>
        <v>Industry</v>
      </c>
      <c r="B687" s="254" t="str">
        <f t="shared" si="145"/>
        <v>Industry Energy Efficiency Standards</v>
      </c>
      <c r="C687" s="254" t="str">
        <f t="shared" si="145"/>
        <v>Percentage Improvement in Eqpt Efficiency Standards above BAU</v>
      </c>
      <c r="D687" s="255" t="s">
        <v>2127</v>
      </c>
      <c r="E687" s="250" t="s">
        <v>819</v>
      </c>
      <c r="F687" s="180" t="s">
        <v>2174</v>
      </c>
      <c r="G687" s="250" t="s">
        <v>820</v>
      </c>
      <c r="H687" s="43">
        <v>1035</v>
      </c>
      <c r="I687" s="250" t="s">
        <v>311</v>
      </c>
      <c r="J687" s="254" t="str">
        <f t="shared" si="147"/>
        <v>Industry Energy Efficiency Standards</v>
      </c>
      <c r="K687" s="260" t="str">
        <f t="shared" si="147"/>
        <v>indst efficiency standards</v>
      </c>
      <c r="L687" s="260">
        <f t="shared" si="147"/>
        <v>0</v>
      </c>
      <c r="M687" s="260">
        <f t="shared" si="147"/>
        <v>0.25</v>
      </c>
      <c r="N687" s="260">
        <f t="shared" si="147"/>
        <v>0.01</v>
      </c>
      <c r="O687" s="251" t="str">
        <f t="shared" si="147"/>
        <v>% reduction in energy use</v>
      </c>
      <c r="P687"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51" t="str">
        <f t="shared" si="147"/>
        <v>industry-ag-main.html#eff-stds</v>
      </c>
      <c r="R687" s="251" t="str">
        <f t="shared" si="147"/>
        <v>industry-energy-efficiency-standards.html</v>
      </c>
      <c r="S687" s="259" t="str">
        <f t="shared" si="147"/>
        <v>U.S. DOE, 2016, Industrial Energy Efficiency Potential Analysis, https://energy.gov/sites/prod/files/2017/04/f34/energy-savings-by-state-industrial-methodology.pdf</v>
      </c>
      <c r="T687" s="251" t="str">
        <f t="shared" si="147"/>
        <v>U.S. DOE, 2016, Industrial Energy Efficiency Potential Analysis, https://energy.gov/sites/prod/files/2017/04/f34/energy-savings-by-state-industrial-methodology.pdf</v>
      </c>
    </row>
    <row r="688" spans="1:20">
      <c r="A688" s="254" t="str">
        <f t="shared" si="145"/>
        <v>Industry</v>
      </c>
      <c r="B688" s="254" t="str">
        <f t="shared" si="145"/>
        <v>Industry Energy Efficiency Standards</v>
      </c>
      <c r="C688" s="254" t="str">
        <f t="shared" si="145"/>
        <v>Percentage Improvement in Eqpt Efficiency Standards above BAU</v>
      </c>
      <c r="D688" s="255" t="s">
        <v>2127</v>
      </c>
      <c r="E688" s="250" t="s">
        <v>821</v>
      </c>
      <c r="F688" s="180" t="s">
        <v>2174</v>
      </c>
      <c r="G688" s="250" t="s">
        <v>822</v>
      </c>
      <c r="H688" s="43">
        <v>1036</v>
      </c>
      <c r="I688" s="250" t="s">
        <v>311</v>
      </c>
      <c r="J688" s="254" t="str">
        <f t="shared" si="147"/>
        <v>Industry Energy Efficiency Standards</v>
      </c>
      <c r="K688" s="260" t="str">
        <f t="shared" si="147"/>
        <v>indst efficiency standards</v>
      </c>
      <c r="L688" s="260">
        <f t="shared" si="147"/>
        <v>0</v>
      </c>
      <c r="M688" s="260">
        <f t="shared" si="147"/>
        <v>0.25</v>
      </c>
      <c r="N688" s="260">
        <f t="shared" si="147"/>
        <v>0.01</v>
      </c>
      <c r="O688" s="251" t="str">
        <f t="shared" si="147"/>
        <v>% reduction in energy use</v>
      </c>
      <c r="P688"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51" t="str">
        <f t="shared" si="147"/>
        <v>industry-ag-main.html#eff-stds</v>
      </c>
      <c r="R688" s="251" t="str">
        <f t="shared" si="147"/>
        <v>industry-energy-efficiency-standards.html</v>
      </c>
      <c r="S688" s="259" t="str">
        <f t="shared" si="147"/>
        <v>U.S. DOE, 2016, Industrial Energy Efficiency Potential Analysis, https://energy.gov/sites/prod/files/2017/04/f34/energy-savings-by-state-industrial-methodology.pdf</v>
      </c>
      <c r="T688" s="251" t="str">
        <f t="shared" si="147"/>
        <v>U.S. DOE, 2016, Industrial Energy Efficiency Potential Analysis, https://energy.gov/sites/prod/files/2017/04/f34/energy-savings-by-state-industrial-methodology.pdf</v>
      </c>
    </row>
    <row r="689" spans="1:20">
      <c r="A689" s="254" t="str">
        <f t="shared" si="145"/>
        <v>Industry</v>
      </c>
      <c r="B689" s="254" t="str">
        <f t="shared" si="145"/>
        <v>Industry Energy Efficiency Standards</v>
      </c>
      <c r="C689" s="254" t="str">
        <f t="shared" si="145"/>
        <v>Percentage Improvement in Eqpt Efficiency Standards above BAU</v>
      </c>
      <c r="D689" s="255" t="s">
        <v>2127</v>
      </c>
      <c r="E689" s="250" t="s">
        <v>823</v>
      </c>
      <c r="F689" s="180" t="s">
        <v>2174</v>
      </c>
      <c r="G689" s="250" t="s">
        <v>824</v>
      </c>
      <c r="H689" s="43">
        <v>1037</v>
      </c>
      <c r="I689" s="250" t="s">
        <v>333</v>
      </c>
      <c r="J689" s="254" t="str">
        <f t="shared" si="147"/>
        <v>Industry Energy Efficiency Standards</v>
      </c>
      <c r="K689" s="260" t="str">
        <f t="shared" si="147"/>
        <v>indst efficiency standards</v>
      </c>
      <c r="L689" s="260">
        <f t="shared" si="147"/>
        <v>0</v>
      </c>
      <c r="M689" s="260">
        <f t="shared" si="147"/>
        <v>0.25</v>
      </c>
      <c r="N689" s="260">
        <f t="shared" si="147"/>
        <v>0.01</v>
      </c>
      <c r="O689" s="251" t="str">
        <f t="shared" si="147"/>
        <v>% reduction in energy use</v>
      </c>
      <c r="P689"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51" t="str">
        <f t="shared" si="147"/>
        <v>industry-ag-main.html#eff-stds</v>
      </c>
      <c r="R689" s="251" t="str">
        <f t="shared" si="147"/>
        <v>industry-energy-efficiency-standards.html</v>
      </c>
      <c r="S689" s="259" t="str">
        <f t="shared" si="147"/>
        <v>U.S. DOE, 2016, Industrial Energy Efficiency Potential Analysis, https://energy.gov/sites/prod/files/2017/04/f34/energy-savings-by-state-industrial-methodology.pdf</v>
      </c>
      <c r="T689" s="251" t="str">
        <f t="shared" si="147"/>
        <v>U.S. DOE, 2016, Industrial Energy Efficiency Potential Analysis, https://energy.gov/sites/prod/files/2017/04/f34/energy-savings-by-state-industrial-methodology.pdf</v>
      </c>
    </row>
    <row r="690" spans="1:20">
      <c r="A690" s="254" t="str">
        <f t="shared" si="145"/>
        <v>Industry</v>
      </c>
      <c r="B690" s="254" t="str">
        <f t="shared" si="145"/>
        <v>Industry Energy Efficiency Standards</v>
      </c>
      <c r="C690" s="254" t="str">
        <f t="shared" si="145"/>
        <v>Percentage Improvement in Eqpt Efficiency Standards above BAU</v>
      </c>
      <c r="D690" s="255" t="s">
        <v>2125</v>
      </c>
      <c r="E690" s="250" t="s">
        <v>800</v>
      </c>
      <c r="F690" s="180" t="s">
        <v>2173</v>
      </c>
      <c r="G690" s="250" t="s">
        <v>801</v>
      </c>
      <c r="H690" s="43">
        <v>1038</v>
      </c>
      <c r="I690" s="250" t="s">
        <v>311</v>
      </c>
      <c r="J690" s="254" t="str">
        <f t="shared" si="147"/>
        <v>Industry Energy Efficiency Standards</v>
      </c>
      <c r="K690" s="260" t="str">
        <f t="shared" si="147"/>
        <v>indst efficiency standards</v>
      </c>
      <c r="L690" s="260">
        <f t="shared" si="147"/>
        <v>0</v>
      </c>
      <c r="M690" s="260">
        <f t="shared" si="147"/>
        <v>0.25</v>
      </c>
      <c r="N690" s="260">
        <f t="shared" si="147"/>
        <v>0.01</v>
      </c>
      <c r="O690" s="251" t="str">
        <f t="shared" si="147"/>
        <v>% reduction in energy use</v>
      </c>
      <c r="P690"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51" t="str">
        <f t="shared" si="147"/>
        <v>industry-ag-main.html#eff-stds</v>
      </c>
      <c r="R690" s="251" t="str">
        <f t="shared" si="147"/>
        <v>industry-energy-efficiency-standards.html</v>
      </c>
      <c r="S690" s="259" t="str">
        <f t="shared" si="147"/>
        <v>U.S. DOE, 2016, Industrial Energy Efficiency Potential Analysis, https://energy.gov/sites/prod/files/2017/04/f34/energy-savings-by-state-industrial-methodology.pdf</v>
      </c>
      <c r="T690" s="251" t="str">
        <f t="shared" si="147"/>
        <v>U.S. DOE, 2016, Industrial Energy Efficiency Potential Analysis, https://energy.gov/sites/prod/files/2017/04/f34/energy-savings-by-state-industrial-methodology.pdf</v>
      </c>
    </row>
    <row r="691" spans="1:20">
      <c r="A691" s="254" t="str">
        <f t="shared" ref="A691:C710" si="148">A$610</f>
        <v>Industry</v>
      </c>
      <c r="B691" s="254" t="str">
        <f t="shared" si="148"/>
        <v>Industry Energy Efficiency Standards</v>
      </c>
      <c r="C691" s="254" t="str">
        <f t="shared" si="148"/>
        <v>Percentage Improvement in Eqpt Efficiency Standards above BAU</v>
      </c>
      <c r="D691" s="255" t="s">
        <v>2125</v>
      </c>
      <c r="E691" s="250" t="s">
        <v>807</v>
      </c>
      <c r="F691" s="180" t="s">
        <v>2173</v>
      </c>
      <c r="G691" s="250" t="s">
        <v>808</v>
      </c>
      <c r="H691" s="43">
        <v>1039</v>
      </c>
      <c r="I691" s="250" t="s">
        <v>311</v>
      </c>
      <c r="J691" s="254" t="str">
        <f t="shared" ref="J691:T700" si="149">J$610</f>
        <v>Industry Energy Efficiency Standards</v>
      </c>
      <c r="K691" s="260" t="str">
        <f t="shared" si="149"/>
        <v>indst efficiency standards</v>
      </c>
      <c r="L691" s="260">
        <f t="shared" si="149"/>
        <v>0</v>
      </c>
      <c r="M691" s="260">
        <f t="shared" si="149"/>
        <v>0.25</v>
      </c>
      <c r="N691" s="260">
        <f t="shared" si="149"/>
        <v>0.01</v>
      </c>
      <c r="O691" s="251" t="str">
        <f t="shared" si="149"/>
        <v>% reduction in energy use</v>
      </c>
      <c r="P691"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51" t="str">
        <f t="shared" si="149"/>
        <v>industry-ag-main.html#eff-stds</v>
      </c>
      <c r="R691" s="251" t="str">
        <f t="shared" si="149"/>
        <v>industry-energy-efficiency-standards.html</v>
      </c>
      <c r="S691" s="259" t="str">
        <f t="shared" si="149"/>
        <v>U.S. DOE, 2016, Industrial Energy Efficiency Potential Analysis, https://energy.gov/sites/prod/files/2017/04/f34/energy-savings-by-state-industrial-methodology.pdf</v>
      </c>
      <c r="T691" s="251" t="str">
        <f t="shared" si="149"/>
        <v>U.S. DOE, 2016, Industrial Energy Efficiency Potential Analysis, https://energy.gov/sites/prod/files/2017/04/f34/energy-savings-by-state-industrial-methodology.pdf</v>
      </c>
    </row>
    <row r="692" spans="1:20">
      <c r="A692" s="254" t="str">
        <f t="shared" si="148"/>
        <v>Industry</v>
      </c>
      <c r="B692" s="254" t="str">
        <f t="shared" si="148"/>
        <v>Industry Energy Efficiency Standards</v>
      </c>
      <c r="C692" s="254" t="str">
        <f t="shared" si="148"/>
        <v>Percentage Improvement in Eqpt Efficiency Standards above BAU</v>
      </c>
      <c r="D692" s="255" t="s">
        <v>2125</v>
      </c>
      <c r="E692" s="250" t="s">
        <v>809</v>
      </c>
      <c r="F692" s="180" t="s">
        <v>2173</v>
      </c>
      <c r="G692" s="250" t="s">
        <v>810</v>
      </c>
      <c r="H692" s="43">
        <v>1040</v>
      </c>
      <c r="I692" s="250" t="s">
        <v>311</v>
      </c>
      <c r="J692" s="254" t="str">
        <f t="shared" si="149"/>
        <v>Industry Energy Efficiency Standards</v>
      </c>
      <c r="K692" s="260" t="str">
        <f t="shared" si="149"/>
        <v>indst efficiency standards</v>
      </c>
      <c r="L692" s="260">
        <f t="shared" si="149"/>
        <v>0</v>
      </c>
      <c r="M692" s="260">
        <f t="shared" si="149"/>
        <v>0.25</v>
      </c>
      <c r="N692" s="260">
        <f t="shared" si="149"/>
        <v>0.01</v>
      </c>
      <c r="O692" s="251" t="str">
        <f t="shared" si="149"/>
        <v>% reduction in energy use</v>
      </c>
      <c r="P692"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51" t="str">
        <f t="shared" si="149"/>
        <v>industry-ag-main.html#eff-stds</v>
      </c>
      <c r="R692" s="251" t="str">
        <f t="shared" si="149"/>
        <v>industry-energy-efficiency-standards.html</v>
      </c>
      <c r="S692" s="259" t="str">
        <f t="shared" si="149"/>
        <v>U.S. DOE, 2016, Industrial Energy Efficiency Potential Analysis, https://energy.gov/sites/prod/files/2017/04/f34/energy-savings-by-state-industrial-methodology.pdf</v>
      </c>
      <c r="T692" s="251" t="str">
        <f t="shared" si="149"/>
        <v>U.S. DOE, 2016, Industrial Energy Efficiency Potential Analysis, https://energy.gov/sites/prod/files/2017/04/f34/energy-savings-by-state-industrial-methodology.pdf</v>
      </c>
    </row>
    <row r="693" spans="1:20">
      <c r="A693" s="254" t="str">
        <f t="shared" si="148"/>
        <v>Industry</v>
      </c>
      <c r="B693" s="254" t="str">
        <f t="shared" si="148"/>
        <v>Industry Energy Efficiency Standards</v>
      </c>
      <c r="C693" s="254" t="str">
        <f t="shared" si="148"/>
        <v>Percentage Improvement in Eqpt Efficiency Standards above BAU</v>
      </c>
      <c r="D693" s="255" t="s">
        <v>2125</v>
      </c>
      <c r="E693" s="250" t="s">
        <v>811</v>
      </c>
      <c r="F693" s="180" t="s">
        <v>2173</v>
      </c>
      <c r="G693" s="250" t="s">
        <v>812</v>
      </c>
      <c r="H693" s="43">
        <v>1041</v>
      </c>
      <c r="I693" s="250" t="s">
        <v>311</v>
      </c>
      <c r="J693" s="254" t="str">
        <f t="shared" si="149"/>
        <v>Industry Energy Efficiency Standards</v>
      </c>
      <c r="K693" s="260" t="str">
        <f t="shared" si="149"/>
        <v>indst efficiency standards</v>
      </c>
      <c r="L693" s="260">
        <f t="shared" si="149"/>
        <v>0</v>
      </c>
      <c r="M693" s="260">
        <f t="shared" si="149"/>
        <v>0.25</v>
      </c>
      <c r="N693" s="260">
        <f t="shared" si="149"/>
        <v>0.01</v>
      </c>
      <c r="O693" s="251" t="str">
        <f t="shared" si="149"/>
        <v>% reduction in energy use</v>
      </c>
      <c r="P693"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51" t="str">
        <f t="shared" si="149"/>
        <v>industry-ag-main.html#eff-stds</v>
      </c>
      <c r="R693" s="251" t="str">
        <f t="shared" si="149"/>
        <v>industry-energy-efficiency-standards.html</v>
      </c>
      <c r="S693" s="259" t="str">
        <f t="shared" si="149"/>
        <v>U.S. DOE, 2016, Industrial Energy Efficiency Potential Analysis, https://energy.gov/sites/prod/files/2017/04/f34/energy-savings-by-state-industrial-methodology.pdf</v>
      </c>
      <c r="T693" s="251" t="str">
        <f t="shared" si="149"/>
        <v>U.S. DOE, 2016, Industrial Energy Efficiency Potential Analysis, https://energy.gov/sites/prod/files/2017/04/f34/energy-savings-by-state-industrial-methodology.pdf</v>
      </c>
    </row>
    <row r="694" spans="1:20">
      <c r="A694" s="254" t="str">
        <f t="shared" si="148"/>
        <v>Industry</v>
      </c>
      <c r="B694" s="254" t="str">
        <f t="shared" si="148"/>
        <v>Industry Energy Efficiency Standards</v>
      </c>
      <c r="C694" s="254" t="str">
        <f t="shared" si="148"/>
        <v>Percentage Improvement in Eqpt Efficiency Standards above BAU</v>
      </c>
      <c r="D694" s="255" t="s">
        <v>2125</v>
      </c>
      <c r="E694" s="250" t="s">
        <v>813</v>
      </c>
      <c r="F694" s="180" t="s">
        <v>2173</v>
      </c>
      <c r="G694" s="250" t="s">
        <v>814</v>
      </c>
      <c r="H694" s="43">
        <v>1042</v>
      </c>
      <c r="I694" s="250" t="s">
        <v>333</v>
      </c>
      <c r="J694" s="254" t="str">
        <f t="shared" si="149"/>
        <v>Industry Energy Efficiency Standards</v>
      </c>
      <c r="K694" s="260" t="str">
        <f t="shared" si="149"/>
        <v>indst efficiency standards</v>
      </c>
      <c r="L694" s="260">
        <f t="shared" si="149"/>
        <v>0</v>
      </c>
      <c r="M694" s="260">
        <f t="shared" si="149"/>
        <v>0.25</v>
      </c>
      <c r="N694" s="260">
        <f t="shared" si="149"/>
        <v>0.01</v>
      </c>
      <c r="O694" s="251" t="str">
        <f t="shared" si="149"/>
        <v>% reduction in energy use</v>
      </c>
      <c r="P694"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51" t="str">
        <f t="shared" si="149"/>
        <v>industry-ag-main.html#eff-stds</v>
      </c>
      <c r="R694" s="251" t="str">
        <f t="shared" si="149"/>
        <v>industry-energy-efficiency-standards.html</v>
      </c>
      <c r="S694" s="259" t="str">
        <f t="shared" si="149"/>
        <v>U.S. DOE, 2016, Industrial Energy Efficiency Potential Analysis, https://energy.gov/sites/prod/files/2017/04/f34/energy-savings-by-state-industrial-methodology.pdf</v>
      </c>
      <c r="T694" s="251" t="str">
        <f t="shared" si="149"/>
        <v>U.S. DOE, 2016, Industrial Energy Efficiency Potential Analysis, https://energy.gov/sites/prod/files/2017/04/f34/energy-savings-by-state-industrial-methodology.pdf</v>
      </c>
    </row>
    <row r="695" spans="1:20">
      <c r="A695" s="254" t="str">
        <f t="shared" si="148"/>
        <v>Industry</v>
      </c>
      <c r="B695" s="254" t="str">
        <f t="shared" si="148"/>
        <v>Industry Energy Efficiency Standards</v>
      </c>
      <c r="C695" s="254" t="str">
        <f t="shared" si="148"/>
        <v>Percentage Improvement in Eqpt Efficiency Standards above BAU</v>
      </c>
      <c r="D695" s="255" t="s">
        <v>2125</v>
      </c>
      <c r="E695" s="250" t="s">
        <v>815</v>
      </c>
      <c r="F695" s="180" t="s">
        <v>2173</v>
      </c>
      <c r="G695" s="250" t="s">
        <v>816</v>
      </c>
      <c r="H695" s="43">
        <v>1043</v>
      </c>
      <c r="I695" s="250" t="s">
        <v>333</v>
      </c>
      <c r="J695" s="254" t="str">
        <f t="shared" si="149"/>
        <v>Industry Energy Efficiency Standards</v>
      </c>
      <c r="K695" s="260" t="str">
        <f t="shared" si="149"/>
        <v>indst efficiency standards</v>
      </c>
      <c r="L695" s="260">
        <f t="shared" si="149"/>
        <v>0</v>
      </c>
      <c r="M695" s="260">
        <f t="shared" si="149"/>
        <v>0.25</v>
      </c>
      <c r="N695" s="260">
        <f t="shared" si="149"/>
        <v>0.01</v>
      </c>
      <c r="O695" s="251" t="str">
        <f t="shared" si="149"/>
        <v>% reduction in energy use</v>
      </c>
      <c r="P695"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51" t="str">
        <f t="shared" si="149"/>
        <v>industry-ag-main.html#eff-stds</v>
      </c>
      <c r="R695" s="251" t="str">
        <f t="shared" si="149"/>
        <v>industry-energy-efficiency-standards.html</v>
      </c>
      <c r="S695" s="259" t="str">
        <f t="shared" si="149"/>
        <v>U.S. DOE, 2016, Industrial Energy Efficiency Potential Analysis, https://energy.gov/sites/prod/files/2017/04/f34/energy-savings-by-state-industrial-methodology.pdf</v>
      </c>
      <c r="T695" s="251" t="str">
        <f t="shared" si="149"/>
        <v>U.S. DOE, 2016, Industrial Energy Efficiency Potential Analysis, https://energy.gov/sites/prod/files/2017/04/f34/energy-savings-by-state-industrial-methodology.pdf</v>
      </c>
    </row>
    <row r="696" spans="1:20">
      <c r="A696" s="254" t="str">
        <f t="shared" si="148"/>
        <v>Industry</v>
      </c>
      <c r="B696" s="254" t="str">
        <f t="shared" si="148"/>
        <v>Industry Energy Efficiency Standards</v>
      </c>
      <c r="C696" s="254" t="str">
        <f t="shared" si="148"/>
        <v>Percentage Improvement in Eqpt Efficiency Standards above BAU</v>
      </c>
      <c r="D696" s="255" t="s">
        <v>2125</v>
      </c>
      <c r="E696" s="250" t="s">
        <v>817</v>
      </c>
      <c r="F696" s="180" t="s">
        <v>2173</v>
      </c>
      <c r="G696" s="250" t="s">
        <v>818</v>
      </c>
      <c r="H696" s="43">
        <v>1044</v>
      </c>
      <c r="I696" s="250" t="s">
        <v>311</v>
      </c>
      <c r="J696" s="254" t="str">
        <f t="shared" si="149"/>
        <v>Industry Energy Efficiency Standards</v>
      </c>
      <c r="K696" s="260" t="str">
        <f t="shared" si="149"/>
        <v>indst efficiency standards</v>
      </c>
      <c r="L696" s="260">
        <f t="shared" si="149"/>
        <v>0</v>
      </c>
      <c r="M696" s="260">
        <f t="shared" si="149"/>
        <v>0.25</v>
      </c>
      <c r="N696" s="260">
        <f t="shared" si="149"/>
        <v>0.01</v>
      </c>
      <c r="O696" s="251" t="str">
        <f t="shared" si="149"/>
        <v>% reduction in energy use</v>
      </c>
      <c r="P696"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51" t="str">
        <f t="shared" si="149"/>
        <v>industry-ag-main.html#eff-stds</v>
      </c>
      <c r="R696" s="251" t="str">
        <f t="shared" si="149"/>
        <v>industry-energy-efficiency-standards.html</v>
      </c>
      <c r="S696" s="259" t="str">
        <f t="shared" si="149"/>
        <v>U.S. DOE, 2016, Industrial Energy Efficiency Potential Analysis, https://energy.gov/sites/prod/files/2017/04/f34/energy-savings-by-state-industrial-methodology.pdf</v>
      </c>
      <c r="T696" s="251" t="str">
        <f t="shared" si="149"/>
        <v>U.S. DOE, 2016, Industrial Energy Efficiency Potential Analysis, https://energy.gov/sites/prod/files/2017/04/f34/energy-savings-by-state-industrial-methodology.pdf</v>
      </c>
    </row>
    <row r="697" spans="1:20">
      <c r="A697" s="254" t="str">
        <f t="shared" si="148"/>
        <v>Industry</v>
      </c>
      <c r="B697" s="254" t="str">
        <f t="shared" si="148"/>
        <v>Industry Energy Efficiency Standards</v>
      </c>
      <c r="C697" s="254" t="str">
        <f t="shared" si="148"/>
        <v>Percentage Improvement in Eqpt Efficiency Standards above BAU</v>
      </c>
      <c r="D697" s="255" t="s">
        <v>2125</v>
      </c>
      <c r="E697" s="250" t="s">
        <v>819</v>
      </c>
      <c r="F697" s="180" t="s">
        <v>2173</v>
      </c>
      <c r="G697" s="250" t="s">
        <v>820</v>
      </c>
      <c r="H697" s="43">
        <v>1045</v>
      </c>
      <c r="I697" s="250" t="s">
        <v>333</v>
      </c>
      <c r="J697" s="254" t="str">
        <f t="shared" si="149"/>
        <v>Industry Energy Efficiency Standards</v>
      </c>
      <c r="K697" s="260" t="str">
        <f t="shared" si="149"/>
        <v>indst efficiency standards</v>
      </c>
      <c r="L697" s="260">
        <f t="shared" si="149"/>
        <v>0</v>
      </c>
      <c r="M697" s="260">
        <f t="shared" si="149"/>
        <v>0.25</v>
      </c>
      <c r="N697" s="260">
        <f t="shared" si="149"/>
        <v>0.01</v>
      </c>
      <c r="O697" s="251" t="str">
        <f t="shared" si="149"/>
        <v>% reduction in energy use</v>
      </c>
      <c r="P697"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51" t="str">
        <f t="shared" si="149"/>
        <v>industry-ag-main.html#eff-stds</v>
      </c>
      <c r="R697" s="251" t="str">
        <f t="shared" si="149"/>
        <v>industry-energy-efficiency-standards.html</v>
      </c>
      <c r="S697" s="259" t="str">
        <f t="shared" si="149"/>
        <v>U.S. DOE, 2016, Industrial Energy Efficiency Potential Analysis, https://energy.gov/sites/prod/files/2017/04/f34/energy-savings-by-state-industrial-methodology.pdf</v>
      </c>
      <c r="T697" s="251" t="str">
        <f t="shared" si="149"/>
        <v>U.S. DOE, 2016, Industrial Energy Efficiency Potential Analysis, https://energy.gov/sites/prod/files/2017/04/f34/energy-savings-by-state-industrial-methodology.pdf</v>
      </c>
    </row>
    <row r="698" spans="1:20">
      <c r="A698" s="254" t="str">
        <f t="shared" si="148"/>
        <v>Industry</v>
      </c>
      <c r="B698" s="254" t="str">
        <f t="shared" si="148"/>
        <v>Industry Energy Efficiency Standards</v>
      </c>
      <c r="C698" s="254" t="str">
        <f t="shared" si="148"/>
        <v>Percentage Improvement in Eqpt Efficiency Standards above BAU</v>
      </c>
      <c r="D698" s="255" t="s">
        <v>2125</v>
      </c>
      <c r="E698" s="250" t="s">
        <v>821</v>
      </c>
      <c r="F698" s="180" t="s">
        <v>2173</v>
      </c>
      <c r="G698" s="250" t="s">
        <v>822</v>
      </c>
      <c r="H698" s="43">
        <v>1046</v>
      </c>
      <c r="I698" s="250" t="s">
        <v>333</v>
      </c>
      <c r="J698" s="254" t="str">
        <f t="shared" si="149"/>
        <v>Industry Energy Efficiency Standards</v>
      </c>
      <c r="K698" s="260" t="str">
        <f t="shared" si="149"/>
        <v>indst efficiency standards</v>
      </c>
      <c r="L698" s="260">
        <f t="shared" si="149"/>
        <v>0</v>
      </c>
      <c r="M698" s="260">
        <f t="shared" si="149"/>
        <v>0.25</v>
      </c>
      <c r="N698" s="260">
        <f t="shared" si="149"/>
        <v>0.01</v>
      </c>
      <c r="O698" s="251" t="str">
        <f t="shared" si="149"/>
        <v>% reduction in energy use</v>
      </c>
      <c r="P698"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51" t="str">
        <f t="shared" si="149"/>
        <v>industry-ag-main.html#eff-stds</v>
      </c>
      <c r="R698" s="251" t="str">
        <f t="shared" si="149"/>
        <v>industry-energy-efficiency-standards.html</v>
      </c>
      <c r="S698" s="259" t="str">
        <f t="shared" si="149"/>
        <v>U.S. DOE, 2016, Industrial Energy Efficiency Potential Analysis, https://energy.gov/sites/prod/files/2017/04/f34/energy-savings-by-state-industrial-methodology.pdf</v>
      </c>
      <c r="T698" s="251" t="str">
        <f t="shared" si="149"/>
        <v>U.S. DOE, 2016, Industrial Energy Efficiency Potential Analysis, https://energy.gov/sites/prod/files/2017/04/f34/energy-savings-by-state-industrial-methodology.pdf</v>
      </c>
    </row>
    <row r="699" spans="1:20">
      <c r="A699" s="254" t="str">
        <f t="shared" si="148"/>
        <v>Industry</v>
      </c>
      <c r="B699" s="254" t="str">
        <f t="shared" si="148"/>
        <v>Industry Energy Efficiency Standards</v>
      </c>
      <c r="C699" s="254" t="str">
        <f t="shared" si="148"/>
        <v>Percentage Improvement in Eqpt Efficiency Standards above BAU</v>
      </c>
      <c r="D699" s="255" t="s">
        <v>2125</v>
      </c>
      <c r="E699" s="250" t="s">
        <v>823</v>
      </c>
      <c r="F699" s="180" t="s">
        <v>2173</v>
      </c>
      <c r="G699" s="250" t="s">
        <v>824</v>
      </c>
      <c r="H699" s="43">
        <v>1047</v>
      </c>
      <c r="I699" s="250" t="s">
        <v>333</v>
      </c>
      <c r="J699" s="254" t="str">
        <f t="shared" si="149"/>
        <v>Industry Energy Efficiency Standards</v>
      </c>
      <c r="K699" s="260" t="str">
        <f t="shared" si="149"/>
        <v>indst efficiency standards</v>
      </c>
      <c r="L699" s="260">
        <f t="shared" si="149"/>
        <v>0</v>
      </c>
      <c r="M699" s="260">
        <f t="shared" si="149"/>
        <v>0.25</v>
      </c>
      <c r="N699" s="260">
        <f t="shared" si="149"/>
        <v>0.01</v>
      </c>
      <c r="O699" s="251" t="str">
        <f t="shared" si="149"/>
        <v>% reduction in energy use</v>
      </c>
      <c r="P699"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51" t="str">
        <f t="shared" si="149"/>
        <v>industry-ag-main.html#eff-stds</v>
      </c>
      <c r="R699" s="251" t="str">
        <f t="shared" si="149"/>
        <v>industry-energy-efficiency-standards.html</v>
      </c>
      <c r="S699" s="259" t="str">
        <f t="shared" si="149"/>
        <v>U.S. DOE, 2016, Industrial Energy Efficiency Potential Analysis, https://energy.gov/sites/prod/files/2017/04/f34/energy-savings-by-state-industrial-methodology.pdf</v>
      </c>
      <c r="T699" s="251" t="str">
        <f t="shared" si="149"/>
        <v>U.S. DOE, 2016, Industrial Energy Efficiency Potential Analysis, https://energy.gov/sites/prod/files/2017/04/f34/energy-savings-by-state-industrial-methodology.pdf</v>
      </c>
    </row>
    <row r="700" spans="1:20">
      <c r="A700" s="254" t="str">
        <f t="shared" si="148"/>
        <v>Industry</v>
      </c>
      <c r="B700" s="254" t="str">
        <f t="shared" si="148"/>
        <v>Industry Energy Efficiency Standards</v>
      </c>
      <c r="C700" s="254" t="str">
        <f t="shared" si="148"/>
        <v>Percentage Improvement in Eqpt Efficiency Standards above BAU</v>
      </c>
      <c r="D700" s="255" t="s">
        <v>2123</v>
      </c>
      <c r="E700" s="250" t="s">
        <v>800</v>
      </c>
      <c r="F700" s="180" t="s">
        <v>1850</v>
      </c>
      <c r="G700" s="250" t="s">
        <v>801</v>
      </c>
      <c r="H700" s="43">
        <v>1048</v>
      </c>
      <c r="I700" s="250" t="s">
        <v>311</v>
      </c>
      <c r="J700" s="254" t="str">
        <f t="shared" si="149"/>
        <v>Industry Energy Efficiency Standards</v>
      </c>
      <c r="K700" s="260" t="str">
        <f t="shared" si="149"/>
        <v>indst efficiency standards</v>
      </c>
      <c r="L700" s="260">
        <f t="shared" si="149"/>
        <v>0</v>
      </c>
      <c r="M700" s="260">
        <f t="shared" si="149"/>
        <v>0.25</v>
      </c>
      <c r="N700" s="260">
        <f t="shared" si="149"/>
        <v>0.01</v>
      </c>
      <c r="O700" s="251" t="str">
        <f t="shared" si="149"/>
        <v>% reduction in energy use</v>
      </c>
      <c r="P700"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51" t="str">
        <f t="shared" si="149"/>
        <v>industry-ag-main.html#eff-stds</v>
      </c>
      <c r="R700" s="251" t="str">
        <f t="shared" si="149"/>
        <v>industry-energy-efficiency-standards.html</v>
      </c>
      <c r="S700" s="259" t="str">
        <f t="shared" si="149"/>
        <v>U.S. DOE, 2016, Industrial Energy Efficiency Potential Analysis, https://energy.gov/sites/prod/files/2017/04/f34/energy-savings-by-state-industrial-methodology.pdf</v>
      </c>
      <c r="T700" s="251" t="str">
        <f t="shared" si="149"/>
        <v>U.S. DOE, 2016, Industrial Energy Efficiency Potential Analysis, https://energy.gov/sites/prod/files/2017/04/f34/energy-savings-by-state-industrial-methodology.pdf</v>
      </c>
    </row>
    <row r="701" spans="1:20">
      <c r="A701" s="254" t="str">
        <f t="shared" si="148"/>
        <v>Industry</v>
      </c>
      <c r="B701" s="254" t="str">
        <f t="shared" si="148"/>
        <v>Industry Energy Efficiency Standards</v>
      </c>
      <c r="C701" s="254" t="str">
        <f t="shared" si="148"/>
        <v>Percentage Improvement in Eqpt Efficiency Standards above BAU</v>
      </c>
      <c r="D701" s="255" t="s">
        <v>2123</v>
      </c>
      <c r="E701" s="250" t="s">
        <v>807</v>
      </c>
      <c r="F701" s="180" t="s">
        <v>1850</v>
      </c>
      <c r="G701" s="250" t="s">
        <v>808</v>
      </c>
      <c r="H701" s="43">
        <v>1049</v>
      </c>
      <c r="I701" s="250" t="s">
        <v>311</v>
      </c>
      <c r="J701" s="254" t="str">
        <f t="shared" ref="J701:T710" si="150">J$610</f>
        <v>Industry Energy Efficiency Standards</v>
      </c>
      <c r="K701" s="260" t="str">
        <f t="shared" si="150"/>
        <v>indst efficiency standards</v>
      </c>
      <c r="L701" s="260">
        <f t="shared" si="150"/>
        <v>0</v>
      </c>
      <c r="M701" s="260">
        <f t="shared" si="150"/>
        <v>0.25</v>
      </c>
      <c r="N701" s="260">
        <f t="shared" si="150"/>
        <v>0.01</v>
      </c>
      <c r="O701" s="251" t="str">
        <f t="shared" si="150"/>
        <v>% reduction in energy use</v>
      </c>
      <c r="P701"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51" t="str">
        <f t="shared" si="150"/>
        <v>industry-ag-main.html#eff-stds</v>
      </c>
      <c r="R701" s="251" t="str">
        <f t="shared" si="150"/>
        <v>industry-energy-efficiency-standards.html</v>
      </c>
      <c r="S701" s="259" t="str">
        <f t="shared" si="150"/>
        <v>U.S. DOE, 2016, Industrial Energy Efficiency Potential Analysis, https://energy.gov/sites/prod/files/2017/04/f34/energy-savings-by-state-industrial-methodology.pdf</v>
      </c>
      <c r="T701" s="251" t="str">
        <f t="shared" si="150"/>
        <v>U.S. DOE, 2016, Industrial Energy Efficiency Potential Analysis, https://energy.gov/sites/prod/files/2017/04/f34/energy-savings-by-state-industrial-methodology.pdf</v>
      </c>
    </row>
    <row r="702" spans="1:20">
      <c r="A702" s="254" t="str">
        <f t="shared" si="148"/>
        <v>Industry</v>
      </c>
      <c r="B702" s="254" t="str">
        <f t="shared" si="148"/>
        <v>Industry Energy Efficiency Standards</v>
      </c>
      <c r="C702" s="254" t="str">
        <f t="shared" si="148"/>
        <v>Percentage Improvement in Eqpt Efficiency Standards above BAU</v>
      </c>
      <c r="D702" s="255" t="s">
        <v>2123</v>
      </c>
      <c r="E702" s="250" t="s">
        <v>809</v>
      </c>
      <c r="F702" s="180" t="s">
        <v>1850</v>
      </c>
      <c r="G702" s="250" t="s">
        <v>810</v>
      </c>
      <c r="H702" s="43">
        <v>1050</v>
      </c>
      <c r="I702" s="250" t="s">
        <v>311</v>
      </c>
      <c r="J702" s="254" t="str">
        <f t="shared" si="150"/>
        <v>Industry Energy Efficiency Standards</v>
      </c>
      <c r="K702" s="260" t="str">
        <f t="shared" si="150"/>
        <v>indst efficiency standards</v>
      </c>
      <c r="L702" s="260">
        <f t="shared" si="150"/>
        <v>0</v>
      </c>
      <c r="M702" s="260">
        <f t="shared" si="150"/>
        <v>0.25</v>
      </c>
      <c r="N702" s="260">
        <f t="shared" si="150"/>
        <v>0.01</v>
      </c>
      <c r="O702" s="251" t="str">
        <f t="shared" si="150"/>
        <v>% reduction in energy use</v>
      </c>
      <c r="P702"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51" t="str">
        <f t="shared" si="150"/>
        <v>industry-ag-main.html#eff-stds</v>
      </c>
      <c r="R702" s="251" t="str">
        <f t="shared" si="150"/>
        <v>industry-energy-efficiency-standards.html</v>
      </c>
      <c r="S702" s="259" t="str">
        <f t="shared" si="150"/>
        <v>U.S. DOE, 2016, Industrial Energy Efficiency Potential Analysis, https://energy.gov/sites/prod/files/2017/04/f34/energy-savings-by-state-industrial-methodology.pdf</v>
      </c>
      <c r="T702" s="251" t="str">
        <f t="shared" si="150"/>
        <v>U.S. DOE, 2016, Industrial Energy Efficiency Potential Analysis, https://energy.gov/sites/prod/files/2017/04/f34/energy-savings-by-state-industrial-methodology.pdf</v>
      </c>
    </row>
    <row r="703" spans="1:20">
      <c r="A703" s="254" t="str">
        <f t="shared" si="148"/>
        <v>Industry</v>
      </c>
      <c r="B703" s="254" t="str">
        <f t="shared" si="148"/>
        <v>Industry Energy Efficiency Standards</v>
      </c>
      <c r="C703" s="254" t="str">
        <f t="shared" si="148"/>
        <v>Percentage Improvement in Eqpt Efficiency Standards above BAU</v>
      </c>
      <c r="D703" s="255" t="s">
        <v>2123</v>
      </c>
      <c r="E703" s="250" t="s">
        <v>811</v>
      </c>
      <c r="F703" s="180" t="s">
        <v>1850</v>
      </c>
      <c r="G703" s="250" t="s">
        <v>812</v>
      </c>
      <c r="H703" s="43">
        <v>1051</v>
      </c>
      <c r="I703" s="250" t="s">
        <v>333</v>
      </c>
      <c r="J703" s="254" t="str">
        <f t="shared" si="150"/>
        <v>Industry Energy Efficiency Standards</v>
      </c>
      <c r="K703" s="260" t="str">
        <f t="shared" si="150"/>
        <v>indst efficiency standards</v>
      </c>
      <c r="L703" s="260">
        <f t="shared" si="150"/>
        <v>0</v>
      </c>
      <c r="M703" s="260">
        <f t="shared" si="150"/>
        <v>0.25</v>
      </c>
      <c r="N703" s="260">
        <f t="shared" si="150"/>
        <v>0.01</v>
      </c>
      <c r="O703" s="251" t="str">
        <f t="shared" si="150"/>
        <v>% reduction in energy use</v>
      </c>
      <c r="P703"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51" t="str">
        <f t="shared" si="150"/>
        <v>industry-ag-main.html#eff-stds</v>
      </c>
      <c r="R703" s="251" t="str">
        <f t="shared" si="150"/>
        <v>industry-energy-efficiency-standards.html</v>
      </c>
      <c r="S703" s="259" t="str">
        <f t="shared" si="150"/>
        <v>U.S. DOE, 2016, Industrial Energy Efficiency Potential Analysis, https://energy.gov/sites/prod/files/2017/04/f34/energy-savings-by-state-industrial-methodology.pdf</v>
      </c>
      <c r="T703" s="251" t="str">
        <f t="shared" si="150"/>
        <v>U.S. DOE, 2016, Industrial Energy Efficiency Potential Analysis, https://energy.gov/sites/prod/files/2017/04/f34/energy-savings-by-state-industrial-methodology.pdf</v>
      </c>
    </row>
    <row r="704" spans="1:20">
      <c r="A704" s="254" t="str">
        <f t="shared" si="148"/>
        <v>Industry</v>
      </c>
      <c r="B704" s="254" t="str">
        <f t="shared" si="148"/>
        <v>Industry Energy Efficiency Standards</v>
      </c>
      <c r="C704" s="254" t="str">
        <f t="shared" si="148"/>
        <v>Percentage Improvement in Eqpt Efficiency Standards above BAU</v>
      </c>
      <c r="D704" s="255" t="s">
        <v>2123</v>
      </c>
      <c r="E704" s="250" t="s">
        <v>813</v>
      </c>
      <c r="F704" s="180" t="s">
        <v>1850</v>
      </c>
      <c r="G704" s="250" t="s">
        <v>814</v>
      </c>
      <c r="H704" s="43">
        <v>1052</v>
      </c>
      <c r="I704" s="250" t="s">
        <v>311</v>
      </c>
      <c r="J704" s="254" t="str">
        <f t="shared" si="150"/>
        <v>Industry Energy Efficiency Standards</v>
      </c>
      <c r="K704" s="260" t="str">
        <f t="shared" si="150"/>
        <v>indst efficiency standards</v>
      </c>
      <c r="L704" s="260">
        <f t="shared" si="150"/>
        <v>0</v>
      </c>
      <c r="M704" s="260">
        <f t="shared" si="150"/>
        <v>0.25</v>
      </c>
      <c r="N704" s="260">
        <f t="shared" si="150"/>
        <v>0.01</v>
      </c>
      <c r="O704" s="251" t="str">
        <f t="shared" si="150"/>
        <v>% reduction in energy use</v>
      </c>
      <c r="P704"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51" t="str">
        <f t="shared" si="150"/>
        <v>industry-ag-main.html#eff-stds</v>
      </c>
      <c r="R704" s="251" t="str">
        <f t="shared" si="150"/>
        <v>industry-energy-efficiency-standards.html</v>
      </c>
      <c r="S704" s="259" t="str">
        <f t="shared" si="150"/>
        <v>U.S. DOE, 2016, Industrial Energy Efficiency Potential Analysis, https://energy.gov/sites/prod/files/2017/04/f34/energy-savings-by-state-industrial-methodology.pdf</v>
      </c>
      <c r="T704" s="251" t="str">
        <f t="shared" si="150"/>
        <v>U.S. DOE, 2016, Industrial Energy Efficiency Potential Analysis, https://energy.gov/sites/prod/files/2017/04/f34/energy-savings-by-state-industrial-methodology.pdf</v>
      </c>
    </row>
    <row r="705" spans="1:20">
      <c r="A705" s="254" t="str">
        <f t="shared" si="148"/>
        <v>Industry</v>
      </c>
      <c r="B705" s="254" t="str">
        <f t="shared" si="148"/>
        <v>Industry Energy Efficiency Standards</v>
      </c>
      <c r="C705" s="254" t="str">
        <f t="shared" si="148"/>
        <v>Percentage Improvement in Eqpt Efficiency Standards above BAU</v>
      </c>
      <c r="D705" s="255" t="s">
        <v>2123</v>
      </c>
      <c r="E705" s="250" t="s">
        <v>815</v>
      </c>
      <c r="F705" s="180" t="s">
        <v>1850</v>
      </c>
      <c r="G705" s="250" t="s">
        <v>816</v>
      </c>
      <c r="H705" s="43">
        <v>1053</v>
      </c>
      <c r="I705" s="250" t="s">
        <v>333</v>
      </c>
      <c r="J705" s="254" t="str">
        <f t="shared" si="150"/>
        <v>Industry Energy Efficiency Standards</v>
      </c>
      <c r="K705" s="260" t="str">
        <f t="shared" si="150"/>
        <v>indst efficiency standards</v>
      </c>
      <c r="L705" s="260">
        <f t="shared" si="150"/>
        <v>0</v>
      </c>
      <c r="M705" s="260">
        <f t="shared" si="150"/>
        <v>0.25</v>
      </c>
      <c r="N705" s="260">
        <f t="shared" si="150"/>
        <v>0.01</v>
      </c>
      <c r="O705" s="251" t="str">
        <f t="shared" si="150"/>
        <v>% reduction in energy use</v>
      </c>
      <c r="P705"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51" t="str">
        <f t="shared" si="150"/>
        <v>industry-ag-main.html#eff-stds</v>
      </c>
      <c r="R705" s="251" t="str">
        <f t="shared" si="150"/>
        <v>industry-energy-efficiency-standards.html</v>
      </c>
      <c r="S705" s="259" t="str">
        <f t="shared" si="150"/>
        <v>U.S. DOE, 2016, Industrial Energy Efficiency Potential Analysis, https://energy.gov/sites/prod/files/2017/04/f34/energy-savings-by-state-industrial-methodology.pdf</v>
      </c>
      <c r="T705" s="251" t="str">
        <f t="shared" si="150"/>
        <v>U.S. DOE, 2016, Industrial Energy Efficiency Potential Analysis, https://energy.gov/sites/prod/files/2017/04/f34/energy-savings-by-state-industrial-methodology.pdf</v>
      </c>
    </row>
    <row r="706" spans="1:20">
      <c r="A706" s="254" t="str">
        <f t="shared" si="148"/>
        <v>Industry</v>
      </c>
      <c r="B706" s="254" t="str">
        <f t="shared" si="148"/>
        <v>Industry Energy Efficiency Standards</v>
      </c>
      <c r="C706" s="254" t="str">
        <f t="shared" si="148"/>
        <v>Percentage Improvement in Eqpt Efficiency Standards above BAU</v>
      </c>
      <c r="D706" s="255" t="s">
        <v>2123</v>
      </c>
      <c r="E706" s="250" t="s">
        <v>817</v>
      </c>
      <c r="F706" s="180" t="s">
        <v>1850</v>
      </c>
      <c r="G706" s="250" t="s">
        <v>818</v>
      </c>
      <c r="H706" s="43">
        <v>1054</v>
      </c>
      <c r="I706" s="250" t="s">
        <v>333</v>
      </c>
      <c r="J706" s="254" t="str">
        <f t="shared" si="150"/>
        <v>Industry Energy Efficiency Standards</v>
      </c>
      <c r="K706" s="260" t="str">
        <f t="shared" si="150"/>
        <v>indst efficiency standards</v>
      </c>
      <c r="L706" s="260">
        <f t="shared" si="150"/>
        <v>0</v>
      </c>
      <c r="M706" s="260">
        <f t="shared" si="150"/>
        <v>0.25</v>
      </c>
      <c r="N706" s="260">
        <f t="shared" si="150"/>
        <v>0.01</v>
      </c>
      <c r="O706" s="251" t="str">
        <f t="shared" si="150"/>
        <v>% reduction in energy use</v>
      </c>
      <c r="P706"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51" t="str">
        <f t="shared" si="150"/>
        <v>industry-ag-main.html#eff-stds</v>
      </c>
      <c r="R706" s="251" t="str">
        <f t="shared" si="150"/>
        <v>industry-energy-efficiency-standards.html</v>
      </c>
      <c r="S706" s="259" t="str">
        <f t="shared" si="150"/>
        <v>U.S. DOE, 2016, Industrial Energy Efficiency Potential Analysis, https://energy.gov/sites/prod/files/2017/04/f34/energy-savings-by-state-industrial-methodology.pdf</v>
      </c>
      <c r="T706" s="251" t="str">
        <f t="shared" si="150"/>
        <v>U.S. DOE, 2016, Industrial Energy Efficiency Potential Analysis, https://energy.gov/sites/prod/files/2017/04/f34/energy-savings-by-state-industrial-methodology.pdf</v>
      </c>
    </row>
    <row r="707" spans="1:20">
      <c r="A707" s="254" t="str">
        <f t="shared" si="148"/>
        <v>Industry</v>
      </c>
      <c r="B707" s="254" t="str">
        <f t="shared" si="148"/>
        <v>Industry Energy Efficiency Standards</v>
      </c>
      <c r="C707" s="254" t="str">
        <f t="shared" si="148"/>
        <v>Percentage Improvement in Eqpt Efficiency Standards above BAU</v>
      </c>
      <c r="D707" s="255" t="s">
        <v>2123</v>
      </c>
      <c r="E707" s="250" t="s">
        <v>819</v>
      </c>
      <c r="F707" s="180" t="s">
        <v>1850</v>
      </c>
      <c r="G707" s="250" t="s">
        <v>820</v>
      </c>
      <c r="H707" s="43">
        <v>1055</v>
      </c>
      <c r="I707" s="250" t="s">
        <v>311</v>
      </c>
      <c r="J707" s="254" t="str">
        <f t="shared" si="150"/>
        <v>Industry Energy Efficiency Standards</v>
      </c>
      <c r="K707" s="260" t="str">
        <f t="shared" si="150"/>
        <v>indst efficiency standards</v>
      </c>
      <c r="L707" s="260">
        <f t="shared" si="150"/>
        <v>0</v>
      </c>
      <c r="M707" s="260">
        <f t="shared" si="150"/>
        <v>0.25</v>
      </c>
      <c r="N707" s="260">
        <f t="shared" si="150"/>
        <v>0.01</v>
      </c>
      <c r="O707" s="251" t="str">
        <f t="shared" si="150"/>
        <v>% reduction in energy use</v>
      </c>
      <c r="P707"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51" t="str">
        <f t="shared" si="150"/>
        <v>industry-ag-main.html#eff-stds</v>
      </c>
      <c r="R707" s="251" t="str">
        <f t="shared" si="150"/>
        <v>industry-energy-efficiency-standards.html</v>
      </c>
      <c r="S707" s="259" t="str">
        <f t="shared" si="150"/>
        <v>U.S. DOE, 2016, Industrial Energy Efficiency Potential Analysis, https://energy.gov/sites/prod/files/2017/04/f34/energy-savings-by-state-industrial-methodology.pdf</v>
      </c>
      <c r="T707" s="251" t="str">
        <f t="shared" si="150"/>
        <v>U.S. DOE, 2016, Industrial Energy Efficiency Potential Analysis, https://energy.gov/sites/prod/files/2017/04/f34/energy-savings-by-state-industrial-methodology.pdf</v>
      </c>
    </row>
    <row r="708" spans="1:20">
      <c r="A708" s="254" t="str">
        <f t="shared" si="148"/>
        <v>Industry</v>
      </c>
      <c r="B708" s="254" t="str">
        <f t="shared" si="148"/>
        <v>Industry Energy Efficiency Standards</v>
      </c>
      <c r="C708" s="254" t="str">
        <f t="shared" si="148"/>
        <v>Percentage Improvement in Eqpt Efficiency Standards above BAU</v>
      </c>
      <c r="D708" s="255" t="s">
        <v>2123</v>
      </c>
      <c r="E708" s="250" t="s">
        <v>821</v>
      </c>
      <c r="F708" s="180" t="s">
        <v>1850</v>
      </c>
      <c r="G708" s="250" t="s">
        <v>822</v>
      </c>
      <c r="H708" s="43">
        <v>1056</v>
      </c>
      <c r="I708" s="250" t="s">
        <v>311</v>
      </c>
      <c r="J708" s="254" t="str">
        <f t="shared" si="150"/>
        <v>Industry Energy Efficiency Standards</v>
      </c>
      <c r="K708" s="260" t="str">
        <f t="shared" si="150"/>
        <v>indst efficiency standards</v>
      </c>
      <c r="L708" s="260">
        <f t="shared" si="150"/>
        <v>0</v>
      </c>
      <c r="M708" s="260">
        <f t="shared" si="150"/>
        <v>0.25</v>
      </c>
      <c r="N708" s="260">
        <f t="shared" si="150"/>
        <v>0.01</v>
      </c>
      <c r="O708" s="251" t="str">
        <f t="shared" si="150"/>
        <v>% reduction in energy use</v>
      </c>
      <c r="P708"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51" t="str">
        <f t="shared" si="150"/>
        <v>industry-ag-main.html#eff-stds</v>
      </c>
      <c r="R708" s="251" t="str">
        <f t="shared" si="150"/>
        <v>industry-energy-efficiency-standards.html</v>
      </c>
      <c r="S708" s="259" t="str">
        <f t="shared" si="150"/>
        <v>U.S. DOE, 2016, Industrial Energy Efficiency Potential Analysis, https://energy.gov/sites/prod/files/2017/04/f34/energy-savings-by-state-industrial-methodology.pdf</v>
      </c>
      <c r="T708" s="251" t="str">
        <f t="shared" si="150"/>
        <v>U.S. DOE, 2016, Industrial Energy Efficiency Potential Analysis, https://energy.gov/sites/prod/files/2017/04/f34/energy-savings-by-state-industrial-methodology.pdf</v>
      </c>
    </row>
    <row r="709" spans="1:20">
      <c r="A709" s="254" t="str">
        <f t="shared" si="148"/>
        <v>Industry</v>
      </c>
      <c r="B709" s="254" t="str">
        <f t="shared" si="148"/>
        <v>Industry Energy Efficiency Standards</v>
      </c>
      <c r="C709" s="254" t="str">
        <f t="shared" si="148"/>
        <v>Percentage Improvement in Eqpt Efficiency Standards above BAU</v>
      </c>
      <c r="D709" s="255" t="s">
        <v>2123</v>
      </c>
      <c r="E709" s="250" t="s">
        <v>823</v>
      </c>
      <c r="F709" s="180" t="s">
        <v>1850</v>
      </c>
      <c r="G709" s="250" t="s">
        <v>824</v>
      </c>
      <c r="H709" s="43">
        <v>1057</v>
      </c>
      <c r="I709" s="250" t="s">
        <v>333</v>
      </c>
      <c r="J709" s="254" t="str">
        <f t="shared" si="150"/>
        <v>Industry Energy Efficiency Standards</v>
      </c>
      <c r="K709" s="260" t="str">
        <f t="shared" si="150"/>
        <v>indst efficiency standards</v>
      </c>
      <c r="L709" s="260">
        <f t="shared" si="150"/>
        <v>0</v>
      </c>
      <c r="M709" s="260">
        <f t="shared" si="150"/>
        <v>0.25</v>
      </c>
      <c r="N709" s="260">
        <f t="shared" si="150"/>
        <v>0.01</v>
      </c>
      <c r="O709" s="251" t="str">
        <f t="shared" si="150"/>
        <v>% reduction in energy use</v>
      </c>
      <c r="P709"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51" t="str">
        <f t="shared" si="150"/>
        <v>industry-ag-main.html#eff-stds</v>
      </c>
      <c r="R709" s="251" t="str">
        <f t="shared" si="150"/>
        <v>industry-energy-efficiency-standards.html</v>
      </c>
      <c r="S709" s="259" t="str">
        <f t="shared" si="150"/>
        <v>U.S. DOE, 2016, Industrial Energy Efficiency Potential Analysis, https://energy.gov/sites/prod/files/2017/04/f34/energy-savings-by-state-industrial-methodology.pdf</v>
      </c>
      <c r="T709" s="251" t="str">
        <f t="shared" si="150"/>
        <v>U.S. DOE, 2016, Industrial Energy Efficiency Potential Analysis, https://energy.gov/sites/prod/files/2017/04/f34/energy-savings-by-state-industrial-methodology.pdf</v>
      </c>
    </row>
    <row r="710" spans="1:20">
      <c r="A710" s="254" t="str">
        <f t="shared" si="148"/>
        <v>Industry</v>
      </c>
      <c r="B710" s="254" t="str">
        <f t="shared" si="148"/>
        <v>Industry Energy Efficiency Standards</v>
      </c>
      <c r="C710" s="254" t="str">
        <f t="shared" si="148"/>
        <v>Percentage Improvement in Eqpt Efficiency Standards above BAU</v>
      </c>
      <c r="D710" s="255" t="s">
        <v>2122</v>
      </c>
      <c r="E710" s="250" t="s">
        <v>800</v>
      </c>
      <c r="F710" s="180" t="s">
        <v>2172</v>
      </c>
      <c r="G710" s="250" t="s">
        <v>801</v>
      </c>
      <c r="H710" s="43">
        <v>1058</v>
      </c>
      <c r="I710" s="250" t="s">
        <v>311</v>
      </c>
      <c r="J710" s="254" t="str">
        <f t="shared" si="150"/>
        <v>Industry Energy Efficiency Standards</v>
      </c>
      <c r="K710" s="260" t="str">
        <f t="shared" si="150"/>
        <v>indst efficiency standards</v>
      </c>
      <c r="L710" s="260">
        <f t="shared" si="150"/>
        <v>0</v>
      </c>
      <c r="M710" s="260">
        <f t="shared" si="150"/>
        <v>0.25</v>
      </c>
      <c r="N710" s="260">
        <f t="shared" si="150"/>
        <v>0.01</v>
      </c>
      <c r="O710" s="251" t="str">
        <f t="shared" si="150"/>
        <v>% reduction in energy use</v>
      </c>
      <c r="P710"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51" t="str">
        <f t="shared" si="150"/>
        <v>industry-ag-main.html#eff-stds</v>
      </c>
      <c r="R710" s="251" t="str">
        <f t="shared" si="150"/>
        <v>industry-energy-efficiency-standards.html</v>
      </c>
      <c r="S710" s="259" t="str">
        <f t="shared" si="150"/>
        <v>U.S. DOE, 2016, Industrial Energy Efficiency Potential Analysis, https://energy.gov/sites/prod/files/2017/04/f34/energy-savings-by-state-industrial-methodology.pdf</v>
      </c>
      <c r="T710" s="251" t="str">
        <f t="shared" si="150"/>
        <v>U.S. DOE, 2016, Industrial Energy Efficiency Potential Analysis, https://energy.gov/sites/prod/files/2017/04/f34/energy-savings-by-state-industrial-methodology.pdf</v>
      </c>
    </row>
    <row r="711" spans="1:20">
      <c r="A711" s="254" t="str">
        <f t="shared" ref="A711:C730" si="151">A$610</f>
        <v>Industry</v>
      </c>
      <c r="B711" s="254" t="str">
        <f t="shared" si="151"/>
        <v>Industry Energy Efficiency Standards</v>
      </c>
      <c r="C711" s="254" t="str">
        <f t="shared" si="151"/>
        <v>Percentage Improvement in Eqpt Efficiency Standards above BAU</v>
      </c>
      <c r="D711" s="255" t="s">
        <v>2122</v>
      </c>
      <c r="E711" s="250" t="s">
        <v>807</v>
      </c>
      <c r="F711" s="180" t="s">
        <v>2172</v>
      </c>
      <c r="G711" s="250" t="s">
        <v>808</v>
      </c>
      <c r="H711" s="43">
        <v>1059</v>
      </c>
      <c r="I711" s="250" t="s">
        <v>311</v>
      </c>
      <c r="J711" s="254" t="str">
        <f t="shared" ref="J711:T720" si="152">J$610</f>
        <v>Industry Energy Efficiency Standards</v>
      </c>
      <c r="K711" s="260" t="str">
        <f t="shared" si="152"/>
        <v>indst efficiency standards</v>
      </c>
      <c r="L711" s="260">
        <f t="shared" si="152"/>
        <v>0</v>
      </c>
      <c r="M711" s="260">
        <f t="shared" si="152"/>
        <v>0.25</v>
      </c>
      <c r="N711" s="260">
        <f t="shared" si="152"/>
        <v>0.01</v>
      </c>
      <c r="O711" s="251" t="str">
        <f t="shared" si="152"/>
        <v>% reduction in energy use</v>
      </c>
      <c r="P711"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51" t="str">
        <f t="shared" si="152"/>
        <v>industry-ag-main.html#eff-stds</v>
      </c>
      <c r="R711" s="251" t="str">
        <f t="shared" si="152"/>
        <v>industry-energy-efficiency-standards.html</v>
      </c>
      <c r="S711" s="259" t="str">
        <f t="shared" si="152"/>
        <v>U.S. DOE, 2016, Industrial Energy Efficiency Potential Analysis, https://energy.gov/sites/prod/files/2017/04/f34/energy-savings-by-state-industrial-methodology.pdf</v>
      </c>
      <c r="T711" s="251" t="str">
        <f t="shared" si="152"/>
        <v>U.S. DOE, 2016, Industrial Energy Efficiency Potential Analysis, https://energy.gov/sites/prod/files/2017/04/f34/energy-savings-by-state-industrial-methodology.pdf</v>
      </c>
    </row>
    <row r="712" spans="1:20">
      <c r="A712" s="254" t="str">
        <f t="shared" si="151"/>
        <v>Industry</v>
      </c>
      <c r="B712" s="254" t="str">
        <f t="shared" si="151"/>
        <v>Industry Energy Efficiency Standards</v>
      </c>
      <c r="C712" s="254" t="str">
        <f t="shared" si="151"/>
        <v>Percentage Improvement in Eqpt Efficiency Standards above BAU</v>
      </c>
      <c r="D712" s="255" t="s">
        <v>2122</v>
      </c>
      <c r="E712" s="250" t="s">
        <v>809</v>
      </c>
      <c r="F712" s="180" t="s">
        <v>2172</v>
      </c>
      <c r="G712" s="250" t="s">
        <v>810</v>
      </c>
      <c r="H712" s="43">
        <v>1060</v>
      </c>
      <c r="I712" s="250" t="s">
        <v>311</v>
      </c>
      <c r="J712" s="254" t="str">
        <f t="shared" si="152"/>
        <v>Industry Energy Efficiency Standards</v>
      </c>
      <c r="K712" s="260" t="str">
        <f t="shared" si="152"/>
        <v>indst efficiency standards</v>
      </c>
      <c r="L712" s="260">
        <f t="shared" si="152"/>
        <v>0</v>
      </c>
      <c r="M712" s="260">
        <f t="shared" si="152"/>
        <v>0.25</v>
      </c>
      <c r="N712" s="260">
        <f t="shared" si="152"/>
        <v>0.01</v>
      </c>
      <c r="O712" s="251" t="str">
        <f t="shared" si="152"/>
        <v>% reduction in energy use</v>
      </c>
      <c r="P712"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51" t="str">
        <f t="shared" si="152"/>
        <v>industry-ag-main.html#eff-stds</v>
      </c>
      <c r="R712" s="251" t="str">
        <f t="shared" si="152"/>
        <v>industry-energy-efficiency-standards.html</v>
      </c>
      <c r="S712" s="259" t="str">
        <f t="shared" si="152"/>
        <v>U.S. DOE, 2016, Industrial Energy Efficiency Potential Analysis, https://energy.gov/sites/prod/files/2017/04/f34/energy-savings-by-state-industrial-methodology.pdf</v>
      </c>
      <c r="T712" s="251" t="str">
        <f t="shared" si="152"/>
        <v>U.S. DOE, 2016, Industrial Energy Efficiency Potential Analysis, https://energy.gov/sites/prod/files/2017/04/f34/energy-savings-by-state-industrial-methodology.pdf</v>
      </c>
    </row>
    <row r="713" spans="1:20">
      <c r="A713" s="254" t="str">
        <f t="shared" si="151"/>
        <v>Industry</v>
      </c>
      <c r="B713" s="254" t="str">
        <f t="shared" si="151"/>
        <v>Industry Energy Efficiency Standards</v>
      </c>
      <c r="C713" s="254" t="str">
        <f t="shared" si="151"/>
        <v>Percentage Improvement in Eqpt Efficiency Standards above BAU</v>
      </c>
      <c r="D713" s="255" t="s">
        <v>2122</v>
      </c>
      <c r="E713" s="250" t="s">
        <v>811</v>
      </c>
      <c r="F713" s="180" t="s">
        <v>2172</v>
      </c>
      <c r="G713" s="250" t="s">
        <v>812</v>
      </c>
      <c r="H713" s="43">
        <v>1061</v>
      </c>
      <c r="I713" s="250" t="s">
        <v>333</v>
      </c>
      <c r="J713" s="254" t="str">
        <f t="shared" si="152"/>
        <v>Industry Energy Efficiency Standards</v>
      </c>
      <c r="K713" s="260" t="str">
        <f t="shared" si="152"/>
        <v>indst efficiency standards</v>
      </c>
      <c r="L713" s="260">
        <f t="shared" si="152"/>
        <v>0</v>
      </c>
      <c r="M713" s="260">
        <f t="shared" si="152"/>
        <v>0.25</v>
      </c>
      <c r="N713" s="260">
        <f t="shared" si="152"/>
        <v>0.01</v>
      </c>
      <c r="O713" s="251" t="str">
        <f t="shared" si="152"/>
        <v>% reduction in energy use</v>
      </c>
      <c r="P713"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51" t="str">
        <f t="shared" si="152"/>
        <v>industry-ag-main.html#eff-stds</v>
      </c>
      <c r="R713" s="251" t="str">
        <f t="shared" si="152"/>
        <v>industry-energy-efficiency-standards.html</v>
      </c>
      <c r="S713" s="259" t="str">
        <f t="shared" si="152"/>
        <v>U.S. DOE, 2016, Industrial Energy Efficiency Potential Analysis, https://energy.gov/sites/prod/files/2017/04/f34/energy-savings-by-state-industrial-methodology.pdf</v>
      </c>
      <c r="T713" s="251" t="str">
        <f t="shared" si="152"/>
        <v>U.S. DOE, 2016, Industrial Energy Efficiency Potential Analysis, https://energy.gov/sites/prod/files/2017/04/f34/energy-savings-by-state-industrial-methodology.pdf</v>
      </c>
    </row>
    <row r="714" spans="1:20">
      <c r="A714" s="254" t="str">
        <f t="shared" si="151"/>
        <v>Industry</v>
      </c>
      <c r="B714" s="254" t="str">
        <f t="shared" si="151"/>
        <v>Industry Energy Efficiency Standards</v>
      </c>
      <c r="C714" s="254" t="str">
        <f t="shared" si="151"/>
        <v>Percentage Improvement in Eqpt Efficiency Standards above BAU</v>
      </c>
      <c r="D714" s="255" t="s">
        <v>2122</v>
      </c>
      <c r="E714" s="250" t="s">
        <v>813</v>
      </c>
      <c r="F714" s="180" t="s">
        <v>2172</v>
      </c>
      <c r="G714" s="250" t="s">
        <v>814</v>
      </c>
      <c r="H714" s="43">
        <v>1062</v>
      </c>
      <c r="I714" s="250" t="s">
        <v>311</v>
      </c>
      <c r="J714" s="254" t="str">
        <f t="shared" si="152"/>
        <v>Industry Energy Efficiency Standards</v>
      </c>
      <c r="K714" s="260" t="str">
        <f t="shared" si="152"/>
        <v>indst efficiency standards</v>
      </c>
      <c r="L714" s="260">
        <f t="shared" si="152"/>
        <v>0</v>
      </c>
      <c r="M714" s="260">
        <f t="shared" si="152"/>
        <v>0.25</v>
      </c>
      <c r="N714" s="260">
        <f t="shared" si="152"/>
        <v>0.01</v>
      </c>
      <c r="O714" s="251" t="str">
        <f t="shared" si="152"/>
        <v>% reduction in energy use</v>
      </c>
      <c r="P714"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51" t="str">
        <f t="shared" si="152"/>
        <v>industry-ag-main.html#eff-stds</v>
      </c>
      <c r="R714" s="251" t="str">
        <f t="shared" si="152"/>
        <v>industry-energy-efficiency-standards.html</v>
      </c>
      <c r="S714" s="259" t="str">
        <f t="shared" si="152"/>
        <v>U.S. DOE, 2016, Industrial Energy Efficiency Potential Analysis, https://energy.gov/sites/prod/files/2017/04/f34/energy-savings-by-state-industrial-methodology.pdf</v>
      </c>
      <c r="T714" s="251" t="str">
        <f t="shared" si="152"/>
        <v>U.S. DOE, 2016, Industrial Energy Efficiency Potential Analysis, https://energy.gov/sites/prod/files/2017/04/f34/energy-savings-by-state-industrial-methodology.pdf</v>
      </c>
    </row>
    <row r="715" spans="1:20">
      <c r="A715" s="254" t="str">
        <f t="shared" si="151"/>
        <v>Industry</v>
      </c>
      <c r="B715" s="254" t="str">
        <f t="shared" si="151"/>
        <v>Industry Energy Efficiency Standards</v>
      </c>
      <c r="C715" s="254" t="str">
        <f t="shared" si="151"/>
        <v>Percentage Improvement in Eqpt Efficiency Standards above BAU</v>
      </c>
      <c r="D715" s="255" t="s">
        <v>2122</v>
      </c>
      <c r="E715" s="250" t="s">
        <v>815</v>
      </c>
      <c r="F715" s="180" t="s">
        <v>2172</v>
      </c>
      <c r="G715" s="250" t="s">
        <v>816</v>
      </c>
      <c r="H715" s="43">
        <v>1063</v>
      </c>
      <c r="I715" s="250" t="s">
        <v>333</v>
      </c>
      <c r="J715" s="254" t="str">
        <f t="shared" si="152"/>
        <v>Industry Energy Efficiency Standards</v>
      </c>
      <c r="K715" s="260" t="str">
        <f t="shared" si="152"/>
        <v>indst efficiency standards</v>
      </c>
      <c r="L715" s="260">
        <f t="shared" si="152"/>
        <v>0</v>
      </c>
      <c r="M715" s="260">
        <f t="shared" si="152"/>
        <v>0.25</v>
      </c>
      <c r="N715" s="260">
        <f t="shared" si="152"/>
        <v>0.01</v>
      </c>
      <c r="O715" s="251" t="str">
        <f t="shared" si="152"/>
        <v>% reduction in energy use</v>
      </c>
      <c r="P715"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51" t="str">
        <f t="shared" si="152"/>
        <v>industry-ag-main.html#eff-stds</v>
      </c>
      <c r="R715" s="251" t="str">
        <f t="shared" si="152"/>
        <v>industry-energy-efficiency-standards.html</v>
      </c>
      <c r="S715" s="259" t="str">
        <f t="shared" si="152"/>
        <v>U.S. DOE, 2016, Industrial Energy Efficiency Potential Analysis, https://energy.gov/sites/prod/files/2017/04/f34/energy-savings-by-state-industrial-methodology.pdf</v>
      </c>
      <c r="T715" s="251" t="str">
        <f t="shared" si="152"/>
        <v>U.S. DOE, 2016, Industrial Energy Efficiency Potential Analysis, https://energy.gov/sites/prod/files/2017/04/f34/energy-savings-by-state-industrial-methodology.pdf</v>
      </c>
    </row>
    <row r="716" spans="1:20">
      <c r="A716" s="254" t="str">
        <f t="shared" si="151"/>
        <v>Industry</v>
      </c>
      <c r="B716" s="254" t="str">
        <f t="shared" si="151"/>
        <v>Industry Energy Efficiency Standards</v>
      </c>
      <c r="C716" s="254" t="str">
        <f t="shared" si="151"/>
        <v>Percentage Improvement in Eqpt Efficiency Standards above BAU</v>
      </c>
      <c r="D716" s="255" t="s">
        <v>2122</v>
      </c>
      <c r="E716" s="250" t="s">
        <v>817</v>
      </c>
      <c r="F716" s="180" t="s">
        <v>2172</v>
      </c>
      <c r="G716" s="250" t="s">
        <v>818</v>
      </c>
      <c r="H716" s="43">
        <v>1064</v>
      </c>
      <c r="I716" s="250" t="s">
        <v>333</v>
      </c>
      <c r="J716" s="254" t="str">
        <f t="shared" si="152"/>
        <v>Industry Energy Efficiency Standards</v>
      </c>
      <c r="K716" s="260" t="str">
        <f t="shared" si="152"/>
        <v>indst efficiency standards</v>
      </c>
      <c r="L716" s="260">
        <f t="shared" si="152"/>
        <v>0</v>
      </c>
      <c r="M716" s="260">
        <f t="shared" si="152"/>
        <v>0.25</v>
      </c>
      <c r="N716" s="260">
        <f t="shared" si="152"/>
        <v>0.01</v>
      </c>
      <c r="O716" s="251" t="str">
        <f t="shared" si="152"/>
        <v>% reduction in energy use</v>
      </c>
      <c r="P716"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51" t="str">
        <f t="shared" si="152"/>
        <v>industry-ag-main.html#eff-stds</v>
      </c>
      <c r="R716" s="251" t="str">
        <f t="shared" si="152"/>
        <v>industry-energy-efficiency-standards.html</v>
      </c>
      <c r="S716" s="259" t="str">
        <f t="shared" si="152"/>
        <v>U.S. DOE, 2016, Industrial Energy Efficiency Potential Analysis, https://energy.gov/sites/prod/files/2017/04/f34/energy-savings-by-state-industrial-methodology.pdf</v>
      </c>
      <c r="T716" s="251" t="str">
        <f t="shared" si="152"/>
        <v>U.S. DOE, 2016, Industrial Energy Efficiency Potential Analysis, https://energy.gov/sites/prod/files/2017/04/f34/energy-savings-by-state-industrial-methodology.pdf</v>
      </c>
    </row>
    <row r="717" spans="1:20">
      <c r="A717" s="254" t="str">
        <f t="shared" si="151"/>
        <v>Industry</v>
      </c>
      <c r="B717" s="254" t="str">
        <f t="shared" si="151"/>
        <v>Industry Energy Efficiency Standards</v>
      </c>
      <c r="C717" s="254" t="str">
        <f t="shared" si="151"/>
        <v>Percentage Improvement in Eqpt Efficiency Standards above BAU</v>
      </c>
      <c r="D717" s="255" t="s">
        <v>2122</v>
      </c>
      <c r="E717" s="250" t="s">
        <v>819</v>
      </c>
      <c r="F717" s="180" t="s">
        <v>2172</v>
      </c>
      <c r="G717" s="250" t="s">
        <v>820</v>
      </c>
      <c r="H717" s="43">
        <v>1065</v>
      </c>
      <c r="I717" s="250" t="s">
        <v>333</v>
      </c>
      <c r="J717" s="254" t="str">
        <f t="shared" si="152"/>
        <v>Industry Energy Efficiency Standards</v>
      </c>
      <c r="K717" s="260" t="str">
        <f t="shared" si="152"/>
        <v>indst efficiency standards</v>
      </c>
      <c r="L717" s="260">
        <f t="shared" si="152"/>
        <v>0</v>
      </c>
      <c r="M717" s="260">
        <f t="shared" si="152"/>
        <v>0.25</v>
      </c>
      <c r="N717" s="260">
        <f t="shared" si="152"/>
        <v>0.01</v>
      </c>
      <c r="O717" s="251" t="str">
        <f t="shared" si="152"/>
        <v>% reduction in energy use</v>
      </c>
      <c r="P717"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51" t="str">
        <f t="shared" si="152"/>
        <v>industry-ag-main.html#eff-stds</v>
      </c>
      <c r="R717" s="251" t="str">
        <f t="shared" si="152"/>
        <v>industry-energy-efficiency-standards.html</v>
      </c>
      <c r="S717" s="259" t="str">
        <f t="shared" si="152"/>
        <v>U.S. DOE, 2016, Industrial Energy Efficiency Potential Analysis, https://energy.gov/sites/prod/files/2017/04/f34/energy-savings-by-state-industrial-methodology.pdf</v>
      </c>
      <c r="T717" s="251" t="str">
        <f t="shared" si="152"/>
        <v>U.S. DOE, 2016, Industrial Energy Efficiency Potential Analysis, https://energy.gov/sites/prod/files/2017/04/f34/energy-savings-by-state-industrial-methodology.pdf</v>
      </c>
    </row>
    <row r="718" spans="1:20">
      <c r="A718" s="254" t="str">
        <f t="shared" si="151"/>
        <v>Industry</v>
      </c>
      <c r="B718" s="254" t="str">
        <f t="shared" si="151"/>
        <v>Industry Energy Efficiency Standards</v>
      </c>
      <c r="C718" s="254" t="str">
        <f t="shared" si="151"/>
        <v>Percentage Improvement in Eqpt Efficiency Standards above BAU</v>
      </c>
      <c r="D718" s="255" t="s">
        <v>2122</v>
      </c>
      <c r="E718" s="250" t="s">
        <v>821</v>
      </c>
      <c r="F718" s="180" t="s">
        <v>2172</v>
      </c>
      <c r="G718" s="250" t="s">
        <v>822</v>
      </c>
      <c r="H718" s="43">
        <v>1066</v>
      </c>
      <c r="I718" s="250" t="s">
        <v>311</v>
      </c>
      <c r="J718" s="254" t="str">
        <f t="shared" si="152"/>
        <v>Industry Energy Efficiency Standards</v>
      </c>
      <c r="K718" s="260" t="str">
        <f t="shared" si="152"/>
        <v>indst efficiency standards</v>
      </c>
      <c r="L718" s="260">
        <f t="shared" si="152"/>
        <v>0</v>
      </c>
      <c r="M718" s="260">
        <f t="shared" si="152"/>
        <v>0.25</v>
      </c>
      <c r="N718" s="260">
        <f t="shared" si="152"/>
        <v>0.01</v>
      </c>
      <c r="O718" s="251" t="str">
        <f t="shared" si="152"/>
        <v>% reduction in energy use</v>
      </c>
      <c r="P718"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51" t="str">
        <f t="shared" si="152"/>
        <v>industry-ag-main.html#eff-stds</v>
      </c>
      <c r="R718" s="251" t="str">
        <f t="shared" si="152"/>
        <v>industry-energy-efficiency-standards.html</v>
      </c>
      <c r="S718" s="259" t="str">
        <f t="shared" si="152"/>
        <v>U.S. DOE, 2016, Industrial Energy Efficiency Potential Analysis, https://energy.gov/sites/prod/files/2017/04/f34/energy-savings-by-state-industrial-methodology.pdf</v>
      </c>
      <c r="T718" s="251" t="str">
        <f t="shared" si="152"/>
        <v>U.S. DOE, 2016, Industrial Energy Efficiency Potential Analysis, https://energy.gov/sites/prod/files/2017/04/f34/energy-savings-by-state-industrial-methodology.pdf</v>
      </c>
    </row>
    <row r="719" spans="1:20">
      <c r="A719" s="254" t="str">
        <f t="shared" si="151"/>
        <v>Industry</v>
      </c>
      <c r="B719" s="254" t="str">
        <f t="shared" si="151"/>
        <v>Industry Energy Efficiency Standards</v>
      </c>
      <c r="C719" s="254" t="str">
        <f t="shared" si="151"/>
        <v>Percentage Improvement in Eqpt Efficiency Standards above BAU</v>
      </c>
      <c r="D719" s="255" t="s">
        <v>2122</v>
      </c>
      <c r="E719" s="250" t="s">
        <v>823</v>
      </c>
      <c r="F719" s="180" t="s">
        <v>2172</v>
      </c>
      <c r="G719" s="250" t="s">
        <v>824</v>
      </c>
      <c r="H719" s="43">
        <v>1067</v>
      </c>
      <c r="I719" s="250" t="s">
        <v>333</v>
      </c>
      <c r="J719" s="254" t="str">
        <f t="shared" si="152"/>
        <v>Industry Energy Efficiency Standards</v>
      </c>
      <c r="K719" s="260" t="str">
        <f t="shared" si="152"/>
        <v>indst efficiency standards</v>
      </c>
      <c r="L719" s="260">
        <f t="shared" si="152"/>
        <v>0</v>
      </c>
      <c r="M719" s="260">
        <f t="shared" si="152"/>
        <v>0.25</v>
      </c>
      <c r="N719" s="260">
        <f t="shared" si="152"/>
        <v>0.01</v>
      </c>
      <c r="O719" s="251" t="str">
        <f t="shared" si="152"/>
        <v>% reduction in energy use</v>
      </c>
      <c r="P719"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51" t="str">
        <f t="shared" si="152"/>
        <v>industry-ag-main.html#eff-stds</v>
      </c>
      <c r="R719" s="251" t="str">
        <f t="shared" si="152"/>
        <v>industry-energy-efficiency-standards.html</v>
      </c>
      <c r="S719" s="259" t="str">
        <f t="shared" si="152"/>
        <v>U.S. DOE, 2016, Industrial Energy Efficiency Potential Analysis, https://energy.gov/sites/prod/files/2017/04/f34/energy-savings-by-state-industrial-methodology.pdf</v>
      </c>
      <c r="T719" s="251" t="str">
        <f t="shared" si="152"/>
        <v>U.S. DOE, 2016, Industrial Energy Efficiency Potential Analysis, https://energy.gov/sites/prod/files/2017/04/f34/energy-savings-by-state-industrial-methodology.pdf</v>
      </c>
    </row>
    <row r="720" spans="1:20">
      <c r="A720" s="254" t="str">
        <f t="shared" si="151"/>
        <v>Industry</v>
      </c>
      <c r="B720" s="254" t="str">
        <f t="shared" si="151"/>
        <v>Industry Energy Efficiency Standards</v>
      </c>
      <c r="C720" s="254" t="str">
        <f t="shared" si="151"/>
        <v>Percentage Improvement in Eqpt Efficiency Standards above BAU</v>
      </c>
      <c r="D720" s="255" t="s">
        <v>2120</v>
      </c>
      <c r="E720" s="250" t="s">
        <v>800</v>
      </c>
      <c r="F720" s="180" t="s">
        <v>2171</v>
      </c>
      <c r="G720" s="250" t="s">
        <v>801</v>
      </c>
      <c r="H720" s="43">
        <v>1068</v>
      </c>
      <c r="I720" s="250" t="s">
        <v>311</v>
      </c>
      <c r="J720" s="254" t="str">
        <f t="shared" si="152"/>
        <v>Industry Energy Efficiency Standards</v>
      </c>
      <c r="K720" s="260" t="str">
        <f t="shared" si="152"/>
        <v>indst efficiency standards</v>
      </c>
      <c r="L720" s="260">
        <f t="shared" si="152"/>
        <v>0</v>
      </c>
      <c r="M720" s="260">
        <f t="shared" si="152"/>
        <v>0.25</v>
      </c>
      <c r="N720" s="260">
        <f t="shared" si="152"/>
        <v>0.01</v>
      </c>
      <c r="O720" s="251" t="str">
        <f t="shared" si="152"/>
        <v>% reduction in energy use</v>
      </c>
      <c r="P720"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51" t="str">
        <f t="shared" si="152"/>
        <v>industry-ag-main.html#eff-stds</v>
      </c>
      <c r="R720" s="251" t="str">
        <f t="shared" si="152"/>
        <v>industry-energy-efficiency-standards.html</v>
      </c>
      <c r="S720" s="259" t="str">
        <f t="shared" si="152"/>
        <v>U.S. DOE, 2016, Industrial Energy Efficiency Potential Analysis, https://energy.gov/sites/prod/files/2017/04/f34/energy-savings-by-state-industrial-methodology.pdf</v>
      </c>
      <c r="T720" s="251" t="str">
        <f t="shared" si="152"/>
        <v>U.S. DOE, 2016, Industrial Energy Efficiency Potential Analysis, https://energy.gov/sites/prod/files/2017/04/f34/energy-savings-by-state-industrial-methodology.pdf</v>
      </c>
    </row>
    <row r="721" spans="1:20">
      <c r="A721" s="254" t="str">
        <f t="shared" si="151"/>
        <v>Industry</v>
      </c>
      <c r="B721" s="254" t="str">
        <f t="shared" si="151"/>
        <v>Industry Energy Efficiency Standards</v>
      </c>
      <c r="C721" s="254" t="str">
        <f t="shared" si="151"/>
        <v>Percentage Improvement in Eqpt Efficiency Standards above BAU</v>
      </c>
      <c r="D721" s="255" t="s">
        <v>2120</v>
      </c>
      <c r="E721" s="250" t="s">
        <v>807</v>
      </c>
      <c r="F721" s="180" t="s">
        <v>2171</v>
      </c>
      <c r="G721" s="250" t="s">
        <v>808</v>
      </c>
      <c r="H721" s="43">
        <v>1069</v>
      </c>
      <c r="I721" s="250" t="s">
        <v>333</v>
      </c>
      <c r="J721" s="254" t="str">
        <f t="shared" ref="J721:T730" si="153">J$610</f>
        <v>Industry Energy Efficiency Standards</v>
      </c>
      <c r="K721" s="260" t="str">
        <f t="shared" si="153"/>
        <v>indst efficiency standards</v>
      </c>
      <c r="L721" s="260">
        <f t="shared" si="153"/>
        <v>0</v>
      </c>
      <c r="M721" s="260">
        <f t="shared" si="153"/>
        <v>0.25</v>
      </c>
      <c r="N721" s="260">
        <f t="shared" si="153"/>
        <v>0.01</v>
      </c>
      <c r="O721" s="251" t="str">
        <f t="shared" si="153"/>
        <v>% reduction in energy use</v>
      </c>
      <c r="P721"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51" t="str">
        <f t="shared" si="153"/>
        <v>industry-ag-main.html#eff-stds</v>
      </c>
      <c r="R721" s="251" t="str">
        <f t="shared" si="153"/>
        <v>industry-energy-efficiency-standards.html</v>
      </c>
      <c r="S721" s="259" t="str">
        <f t="shared" si="153"/>
        <v>U.S. DOE, 2016, Industrial Energy Efficiency Potential Analysis, https://energy.gov/sites/prod/files/2017/04/f34/energy-savings-by-state-industrial-methodology.pdf</v>
      </c>
      <c r="T721" s="251" t="str">
        <f t="shared" si="153"/>
        <v>U.S. DOE, 2016, Industrial Energy Efficiency Potential Analysis, https://energy.gov/sites/prod/files/2017/04/f34/energy-savings-by-state-industrial-methodology.pdf</v>
      </c>
    </row>
    <row r="722" spans="1:20">
      <c r="A722" s="254" t="str">
        <f t="shared" si="151"/>
        <v>Industry</v>
      </c>
      <c r="B722" s="254" t="str">
        <f t="shared" si="151"/>
        <v>Industry Energy Efficiency Standards</v>
      </c>
      <c r="C722" s="254" t="str">
        <f t="shared" si="151"/>
        <v>Percentage Improvement in Eqpt Efficiency Standards above BAU</v>
      </c>
      <c r="D722" s="255" t="s">
        <v>2120</v>
      </c>
      <c r="E722" s="250" t="s">
        <v>809</v>
      </c>
      <c r="F722" s="180" t="s">
        <v>2171</v>
      </c>
      <c r="G722" s="250" t="s">
        <v>810</v>
      </c>
      <c r="H722" s="43">
        <v>1070</v>
      </c>
      <c r="I722" s="250" t="s">
        <v>311</v>
      </c>
      <c r="J722" s="254" t="str">
        <f t="shared" si="153"/>
        <v>Industry Energy Efficiency Standards</v>
      </c>
      <c r="K722" s="260" t="str">
        <f t="shared" si="153"/>
        <v>indst efficiency standards</v>
      </c>
      <c r="L722" s="260">
        <f t="shared" si="153"/>
        <v>0</v>
      </c>
      <c r="M722" s="260">
        <f t="shared" si="153"/>
        <v>0.25</v>
      </c>
      <c r="N722" s="260">
        <f t="shared" si="153"/>
        <v>0.01</v>
      </c>
      <c r="O722" s="251" t="str">
        <f t="shared" si="153"/>
        <v>% reduction in energy use</v>
      </c>
      <c r="P722"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51" t="str">
        <f t="shared" si="153"/>
        <v>industry-ag-main.html#eff-stds</v>
      </c>
      <c r="R722" s="251" t="str">
        <f t="shared" si="153"/>
        <v>industry-energy-efficiency-standards.html</v>
      </c>
      <c r="S722" s="259" t="str">
        <f t="shared" si="153"/>
        <v>U.S. DOE, 2016, Industrial Energy Efficiency Potential Analysis, https://energy.gov/sites/prod/files/2017/04/f34/energy-savings-by-state-industrial-methodology.pdf</v>
      </c>
      <c r="T722" s="251" t="str">
        <f t="shared" si="153"/>
        <v>U.S. DOE, 2016, Industrial Energy Efficiency Potential Analysis, https://energy.gov/sites/prod/files/2017/04/f34/energy-savings-by-state-industrial-methodology.pdf</v>
      </c>
    </row>
    <row r="723" spans="1:20">
      <c r="A723" s="254" t="str">
        <f t="shared" si="151"/>
        <v>Industry</v>
      </c>
      <c r="B723" s="254" t="str">
        <f t="shared" si="151"/>
        <v>Industry Energy Efficiency Standards</v>
      </c>
      <c r="C723" s="254" t="str">
        <f t="shared" si="151"/>
        <v>Percentage Improvement in Eqpt Efficiency Standards above BAU</v>
      </c>
      <c r="D723" s="255" t="s">
        <v>2120</v>
      </c>
      <c r="E723" s="250" t="s">
        <v>811</v>
      </c>
      <c r="F723" s="180" t="s">
        <v>2171</v>
      </c>
      <c r="G723" s="250" t="s">
        <v>812</v>
      </c>
      <c r="H723" s="43">
        <v>1071</v>
      </c>
      <c r="I723" s="250" t="s">
        <v>333</v>
      </c>
      <c r="J723" s="254" t="str">
        <f t="shared" si="153"/>
        <v>Industry Energy Efficiency Standards</v>
      </c>
      <c r="K723" s="260" t="str">
        <f t="shared" si="153"/>
        <v>indst efficiency standards</v>
      </c>
      <c r="L723" s="260">
        <f t="shared" si="153"/>
        <v>0</v>
      </c>
      <c r="M723" s="260">
        <f t="shared" si="153"/>
        <v>0.25</v>
      </c>
      <c r="N723" s="260">
        <f t="shared" si="153"/>
        <v>0.01</v>
      </c>
      <c r="O723" s="251" t="str">
        <f t="shared" si="153"/>
        <v>% reduction in energy use</v>
      </c>
      <c r="P723"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51" t="str">
        <f t="shared" si="153"/>
        <v>industry-ag-main.html#eff-stds</v>
      </c>
      <c r="R723" s="251" t="str">
        <f t="shared" si="153"/>
        <v>industry-energy-efficiency-standards.html</v>
      </c>
      <c r="S723" s="259" t="str">
        <f t="shared" si="153"/>
        <v>U.S. DOE, 2016, Industrial Energy Efficiency Potential Analysis, https://energy.gov/sites/prod/files/2017/04/f34/energy-savings-by-state-industrial-methodology.pdf</v>
      </c>
      <c r="T723" s="251" t="str">
        <f t="shared" si="153"/>
        <v>U.S. DOE, 2016, Industrial Energy Efficiency Potential Analysis, https://energy.gov/sites/prod/files/2017/04/f34/energy-savings-by-state-industrial-methodology.pdf</v>
      </c>
    </row>
    <row r="724" spans="1:20">
      <c r="A724" s="254" t="str">
        <f t="shared" si="151"/>
        <v>Industry</v>
      </c>
      <c r="B724" s="254" t="str">
        <f t="shared" si="151"/>
        <v>Industry Energy Efficiency Standards</v>
      </c>
      <c r="C724" s="254" t="str">
        <f t="shared" si="151"/>
        <v>Percentage Improvement in Eqpt Efficiency Standards above BAU</v>
      </c>
      <c r="D724" s="255" t="s">
        <v>2120</v>
      </c>
      <c r="E724" s="250" t="s">
        <v>813</v>
      </c>
      <c r="F724" s="180" t="s">
        <v>2171</v>
      </c>
      <c r="G724" s="250" t="s">
        <v>814</v>
      </c>
      <c r="H724" s="43">
        <v>1072</v>
      </c>
      <c r="I724" s="250" t="s">
        <v>311</v>
      </c>
      <c r="J724" s="254" t="str">
        <f t="shared" si="153"/>
        <v>Industry Energy Efficiency Standards</v>
      </c>
      <c r="K724" s="260" t="str">
        <f t="shared" si="153"/>
        <v>indst efficiency standards</v>
      </c>
      <c r="L724" s="260">
        <f t="shared" si="153"/>
        <v>0</v>
      </c>
      <c r="M724" s="260">
        <f t="shared" si="153"/>
        <v>0.25</v>
      </c>
      <c r="N724" s="260">
        <f t="shared" si="153"/>
        <v>0.01</v>
      </c>
      <c r="O724" s="251" t="str">
        <f t="shared" si="153"/>
        <v>% reduction in energy use</v>
      </c>
      <c r="P724"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51" t="str">
        <f t="shared" si="153"/>
        <v>industry-ag-main.html#eff-stds</v>
      </c>
      <c r="R724" s="251" t="str">
        <f t="shared" si="153"/>
        <v>industry-energy-efficiency-standards.html</v>
      </c>
      <c r="S724" s="259" t="str">
        <f t="shared" si="153"/>
        <v>U.S. DOE, 2016, Industrial Energy Efficiency Potential Analysis, https://energy.gov/sites/prod/files/2017/04/f34/energy-savings-by-state-industrial-methodology.pdf</v>
      </c>
      <c r="T724" s="251" t="str">
        <f t="shared" si="153"/>
        <v>U.S. DOE, 2016, Industrial Energy Efficiency Potential Analysis, https://energy.gov/sites/prod/files/2017/04/f34/energy-savings-by-state-industrial-methodology.pdf</v>
      </c>
    </row>
    <row r="725" spans="1:20">
      <c r="A725" s="254" t="str">
        <f t="shared" si="151"/>
        <v>Industry</v>
      </c>
      <c r="B725" s="254" t="str">
        <f t="shared" si="151"/>
        <v>Industry Energy Efficiency Standards</v>
      </c>
      <c r="C725" s="254" t="str">
        <f t="shared" si="151"/>
        <v>Percentage Improvement in Eqpt Efficiency Standards above BAU</v>
      </c>
      <c r="D725" s="255" t="s">
        <v>2120</v>
      </c>
      <c r="E725" s="250" t="s">
        <v>815</v>
      </c>
      <c r="F725" s="180" t="s">
        <v>2171</v>
      </c>
      <c r="G725" s="250" t="s">
        <v>816</v>
      </c>
      <c r="H725" s="43">
        <v>1073</v>
      </c>
      <c r="I725" s="250" t="s">
        <v>333</v>
      </c>
      <c r="J725" s="254" t="str">
        <f t="shared" si="153"/>
        <v>Industry Energy Efficiency Standards</v>
      </c>
      <c r="K725" s="260" t="str">
        <f t="shared" si="153"/>
        <v>indst efficiency standards</v>
      </c>
      <c r="L725" s="260">
        <f t="shared" si="153"/>
        <v>0</v>
      </c>
      <c r="M725" s="260">
        <f t="shared" si="153"/>
        <v>0.25</v>
      </c>
      <c r="N725" s="260">
        <f t="shared" si="153"/>
        <v>0.01</v>
      </c>
      <c r="O725" s="251" t="str">
        <f t="shared" si="153"/>
        <v>% reduction in energy use</v>
      </c>
      <c r="P725"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51" t="str">
        <f t="shared" si="153"/>
        <v>industry-ag-main.html#eff-stds</v>
      </c>
      <c r="R725" s="251" t="str">
        <f t="shared" si="153"/>
        <v>industry-energy-efficiency-standards.html</v>
      </c>
      <c r="S725" s="259" t="str">
        <f t="shared" si="153"/>
        <v>U.S. DOE, 2016, Industrial Energy Efficiency Potential Analysis, https://energy.gov/sites/prod/files/2017/04/f34/energy-savings-by-state-industrial-methodology.pdf</v>
      </c>
      <c r="T725" s="251" t="str">
        <f t="shared" si="153"/>
        <v>U.S. DOE, 2016, Industrial Energy Efficiency Potential Analysis, https://energy.gov/sites/prod/files/2017/04/f34/energy-savings-by-state-industrial-methodology.pdf</v>
      </c>
    </row>
    <row r="726" spans="1:20">
      <c r="A726" s="254" t="str">
        <f t="shared" si="151"/>
        <v>Industry</v>
      </c>
      <c r="B726" s="254" t="str">
        <f t="shared" si="151"/>
        <v>Industry Energy Efficiency Standards</v>
      </c>
      <c r="C726" s="254" t="str">
        <f t="shared" si="151"/>
        <v>Percentage Improvement in Eqpt Efficiency Standards above BAU</v>
      </c>
      <c r="D726" s="255" t="s">
        <v>2120</v>
      </c>
      <c r="E726" s="250" t="s">
        <v>817</v>
      </c>
      <c r="F726" s="180" t="s">
        <v>2171</v>
      </c>
      <c r="G726" s="250" t="s">
        <v>818</v>
      </c>
      <c r="H726" s="43">
        <v>1074</v>
      </c>
      <c r="I726" s="250" t="s">
        <v>333</v>
      </c>
      <c r="J726" s="254" t="str">
        <f t="shared" si="153"/>
        <v>Industry Energy Efficiency Standards</v>
      </c>
      <c r="K726" s="260" t="str">
        <f t="shared" si="153"/>
        <v>indst efficiency standards</v>
      </c>
      <c r="L726" s="260">
        <f t="shared" si="153"/>
        <v>0</v>
      </c>
      <c r="M726" s="260">
        <f t="shared" si="153"/>
        <v>0.25</v>
      </c>
      <c r="N726" s="260">
        <f t="shared" si="153"/>
        <v>0.01</v>
      </c>
      <c r="O726" s="251" t="str">
        <f t="shared" si="153"/>
        <v>% reduction in energy use</v>
      </c>
      <c r="P726"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51" t="str">
        <f t="shared" si="153"/>
        <v>industry-ag-main.html#eff-stds</v>
      </c>
      <c r="R726" s="251" t="str">
        <f t="shared" si="153"/>
        <v>industry-energy-efficiency-standards.html</v>
      </c>
      <c r="S726" s="259" t="str">
        <f t="shared" si="153"/>
        <v>U.S. DOE, 2016, Industrial Energy Efficiency Potential Analysis, https://energy.gov/sites/prod/files/2017/04/f34/energy-savings-by-state-industrial-methodology.pdf</v>
      </c>
      <c r="T726" s="251" t="str">
        <f t="shared" si="153"/>
        <v>U.S. DOE, 2016, Industrial Energy Efficiency Potential Analysis, https://energy.gov/sites/prod/files/2017/04/f34/energy-savings-by-state-industrial-methodology.pdf</v>
      </c>
    </row>
    <row r="727" spans="1:20">
      <c r="A727" s="254" t="str">
        <f t="shared" si="151"/>
        <v>Industry</v>
      </c>
      <c r="B727" s="254" t="str">
        <f t="shared" si="151"/>
        <v>Industry Energy Efficiency Standards</v>
      </c>
      <c r="C727" s="254" t="str">
        <f t="shared" si="151"/>
        <v>Percentage Improvement in Eqpt Efficiency Standards above BAU</v>
      </c>
      <c r="D727" s="255" t="s">
        <v>2120</v>
      </c>
      <c r="E727" s="250" t="s">
        <v>819</v>
      </c>
      <c r="F727" s="180" t="s">
        <v>2171</v>
      </c>
      <c r="G727" s="250" t="s">
        <v>820</v>
      </c>
      <c r="H727" s="43">
        <v>1075</v>
      </c>
      <c r="I727" s="250" t="s">
        <v>333</v>
      </c>
      <c r="J727" s="254" t="str">
        <f t="shared" si="153"/>
        <v>Industry Energy Efficiency Standards</v>
      </c>
      <c r="K727" s="260" t="str">
        <f t="shared" si="153"/>
        <v>indst efficiency standards</v>
      </c>
      <c r="L727" s="260">
        <f t="shared" si="153"/>
        <v>0</v>
      </c>
      <c r="M727" s="260">
        <f t="shared" si="153"/>
        <v>0.25</v>
      </c>
      <c r="N727" s="260">
        <f t="shared" si="153"/>
        <v>0.01</v>
      </c>
      <c r="O727" s="251" t="str">
        <f t="shared" si="153"/>
        <v>% reduction in energy use</v>
      </c>
      <c r="P727"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51" t="str">
        <f t="shared" si="153"/>
        <v>industry-ag-main.html#eff-stds</v>
      </c>
      <c r="R727" s="251" t="str">
        <f t="shared" si="153"/>
        <v>industry-energy-efficiency-standards.html</v>
      </c>
      <c r="S727" s="259" t="str">
        <f t="shared" si="153"/>
        <v>U.S. DOE, 2016, Industrial Energy Efficiency Potential Analysis, https://energy.gov/sites/prod/files/2017/04/f34/energy-savings-by-state-industrial-methodology.pdf</v>
      </c>
      <c r="T727" s="251" t="str">
        <f t="shared" si="153"/>
        <v>U.S. DOE, 2016, Industrial Energy Efficiency Potential Analysis, https://energy.gov/sites/prod/files/2017/04/f34/energy-savings-by-state-industrial-methodology.pdf</v>
      </c>
    </row>
    <row r="728" spans="1:20">
      <c r="A728" s="254" t="str">
        <f t="shared" si="151"/>
        <v>Industry</v>
      </c>
      <c r="B728" s="254" t="str">
        <f t="shared" si="151"/>
        <v>Industry Energy Efficiency Standards</v>
      </c>
      <c r="C728" s="254" t="str">
        <f t="shared" si="151"/>
        <v>Percentage Improvement in Eqpt Efficiency Standards above BAU</v>
      </c>
      <c r="D728" s="255" t="s">
        <v>2120</v>
      </c>
      <c r="E728" s="250" t="s">
        <v>821</v>
      </c>
      <c r="F728" s="180" t="s">
        <v>2171</v>
      </c>
      <c r="G728" s="250" t="s">
        <v>822</v>
      </c>
      <c r="H728" s="43">
        <v>1076</v>
      </c>
      <c r="I728" s="250" t="s">
        <v>311</v>
      </c>
      <c r="J728" s="254" t="str">
        <f t="shared" si="153"/>
        <v>Industry Energy Efficiency Standards</v>
      </c>
      <c r="K728" s="260" t="str">
        <f t="shared" si="153"/>
        <v>indst efficiency standards</v>
      </c>
      <c r="L728" s="260">
        <f t="shared" si="153"/>
        <v>0</v>
      </c>
      <c r="M728" s="260">
        <f t="shared" si="153"/>
        <v>0.25</v>
      </c>
      <c r="N728" s="260">
        <f t="shared" si="153"/>
        <v>0.01</v>
      </c>
      <c r="O728" s="251" t="str">
        <f t="shared" si="153"/>
        <v>% reduction in energy use</v>
      </c>
      <c r="P728"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51" t="str">
        <f t="shared" si="153"/>
        <v>industry-ag-main.html#eff-stds</v>
      </c>
      <c r="R728" s="251" t="str">
        <f t="shared" si="153"/>
        <v>industry-energy-efficiency-standards.html</v>
      </c>
      <c r="S728" s="259" t="str">
        <f t="shared" si="153"/>
        <v>U.S. DOE, 2016, Industrial Energy Efficiency Potential Analysis, https://energy.gov/sites/prod/files/2017/04/f34/energy-savings-by-state-industrial-methodology.pdf</v>
      </c>
      <c r="T728" s="251" t="str">
        <f t="shared" si="153"/>
        <v>U.S. DOE, 2016, Industrial Energy Efficiency Potential Analysis, https://energy.gov/sites/prod/files/2017/04/f34/energy-savings-by-state-industrial-methodology.pdf</v>
      </c>
    </row>
    <row r="729" spans="1:20">
      <c r="A729" s="254" t="str">
        <f t="shared" si="151"/>
        <v>Industry</v>
      </c>
      <c r="B729" s="254" t="str">
        <f t="shared" si="151"/>
        <v>Industry Energy Efficiency Standards</v>
      </c>
      <c r="C729" s="254" t="str">
        <f t="shared" si="151"/>
        <v>Percentage Improvement in Eqpt Efficiency Standards above BAU</v>
      </c>
      <c r="D729" s="255" t="s">
        <v>2120</v>
      </c>
      <c r="E729" s="250" t="s">
        <v>823</v>
      </c>
      <c r="F729" s="180" t="s">
        <v>2171</v>
      </c>
      <c r="G729" s="250" t="s">
        <v>824</v>
      </c>
      <c r="H729" s="43">
        <v>1077</v>
      </c>
      <c r="I729" s="250" t="s">
        <v>333</v>
      </c>
      <c r="J729" s="254" t="str">
        <f t="shared" si="153"/>
        <v>Industry Energy Efficiency Standards</v>
      </c>
      <c r="K729" s="260" t="str">
        <f t="shared" si="153"/>
        <v>indst efficiency standards</v>
      </c>
      <c r="L729" s="260">
        <f t="shared" si="153"/>
        <v>0</v>
      </c>
      <c r="M729" s="260">
        <f t="shared" si="153"/>
        <v>0.25</v>
      </c>
      <c r="N729" s="260">
        <f t="shared" si="153"/>
        <v>0.01</v>
      </c>
      <c r="O729" s="251" t="str">
        <f t="shared" si="153"/>
        <v>% reduction in energy use</v>
      </c>
      <c r="P729"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51" t="str">
        <f t="shared" si="153"/>
        <v>industry-ag-main.html#eff-stds</v>
      </c>
      <c r="R729" s="251" t="str">
        <f t="shared" si="153"/>
        <v>industry-energy-efficiency-standards.html</v>
      </c>
      <c r="S729" s="259" t="str">
        <f t="shared" si="153"/>
        <v>U.S. DOE, 2016, Industrial Energy Efficiency Potential Analysis, https://energy.gov/sites/prod/files/2017/04/f34/energy-savings-by-state-industrial-methodology.pdf</v>
      </c>
      <c r="T729" s="251" t="str">
        <f t="shared" si="153"/>
        <v>U.S. DOE, 2016, Industrial Energy Efficiency Potential Analysis, https://energy.gov/sites/prod/files/2017/04/f34/energy-savings-by-state-industrial-methodology.pdf</v>
      </c>
    </row>
    <row r="730" spans="1:20">
      <c r="A730" s="254" t="str">
        <f t="shared" si="151"/>
        <v>Industry</v>
      </c>
      <c r="B730" s="254" t="str">
        <f t="shared" si="151"/>
        <v>Industry Energy Efficiency Standards</v>
      </c>
      <c r="C730" s="254" t="str">
        <f t="shared" si="151"/>
        <v>Percentage Improvement in Eqpt Efficiency Standards above BAU</v>
      </c>
      <c r="D730" s="255" t="s">
        <v>2118</v>
      </c>
      <c r="E730" s="250" t="s">
        <v>800</v>
      </c>
      <c r="F730" s="180" t="s">
        <v>2170</v>
      </c>
      <c r="G730" s="250" t="s">
        <v>801</v>
      </c>
      <c r="H730" s="43">
        <v>1078</v>
      </c>
      <c r="I730" s="250" t="s">
        <v>311</v>
      </c>
      <c r="J730" s="254" t="str">
        <f t="shared" si="153"/>
        <v>Industry Energy Efficiency Standards</v>
      </c>
      <c r="K730" s="260" t="str">
        <f t="shared" si="153"/>
        <v>indst efficiency standards</v>
      </c>
      <c r="L730" s="260">
        <f t="shared" si="153"/>
        <v>0</v>
      </c>
      <c r="M730" s="260">
        <f t="shared" si="153"/>
        <v>0.25</v>
      </c>
      <c r="N730" s="260">
        <f t="shared" si="153"/>
        <v>0.01</v>
      </c>
      <c r="O730" s="251" t="str">
        <f t="shared" si="153"/>
        <v>% reduction in energy use</v>
      </c>
      <c r="P730"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51" t="str">
        <f t="shared" si="153"/>
        <v>industry-ag-main.html#eff-stds</v>
      </c>
      <c r="R730" s="251" t="str">
        <f t="shared" si="153"/>
        <v>industry-energy-efficiency-standards.html</v>
      </c>
      <c r="S730" s="259" t="str">
        <f t="shared" si="153"/>
        <v>U.S. DOE, 2016, Industrial Energy Efficiency Potential Analysis, https://energy.gov/sites/prod/files/2017/04/f34/energy-savings-by-state-industrial-methodology.pdf</v>
      </c>
      <c r="T730" s="251" t="str">
        <f t="shared" si="153"/>
        <v>U.S. DOE, 2016, Industrial Energy Efficiency Potential Analysis, https://energy.gov/sites/prod/files/2017/04/f34/energy-savings-by-state-industrial-methodology.pdf</v>
      </c>
    </row>
    <row r="731" spans="1:20">
      <c r="A731" s="254" t="str">
        <f t="shared" ref="A731:C750" si="154">A$610</f>
        <v>Industry</v>
      </c>
      <c r="B731" s="254" t="str">
        <f t="shared" si="154"/>
        <v>Industry Energy Efficiency Standards</v>
      </c>
      <c r="C731" s="254" t="str">
        <f t="shared" si="154"/>
        <v>Percentage Improvement in Eqpt Efficiency Standards above BAU</v>
      </c>
      <c r="D731" s="255" t="s">
        <v>2118</v>
      </c>
      <c r="E731" s="250" t="s">
        <v>807</v>
      </c>
      <c r="F731" s="180" t="s">
        <v>2170</v>
      </c>
      <c r="G731" s="250" t="s">
        <v>808</v>
      </c>
      <c r="H731" s="43">
        <v>1079</v>
      </c>
      <c r="I731" s="250" t="s">
        <v>311</v>
      </c>
      <c r="J731" s="254" t="str">
        <f t="shared" ref="J731:T740" si="155">J$610</f>
        <v>Industry Energy Efficiency Standards</v>
      </c>
      <c r="K731" s="260" t="str">
        <f t="shared" si="155"/>
        <v>indst efficiency standards</v>
      </c>
      <c r="L731" s="260">
        <f t="shared" si="155"/>
        <v>0</v>
      </c>
      <c r="M731" s="260">
        <f t="shared" si="155"/>
        <v>0.25</v>
      </c>
      <c r="N731" s="260">
        <f t="shared" si="155"/>
        <v>0.01</v>
      </c>
      <c r="O731" s="251" t="str">
        <f t="shared" si="155"/>
        <v>% reduction in energy use</v>
      </c>
      <c r="P731"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51" t="str">
        <f t="shared" si="155"/>
        <v>industry-ag-main.html#eff-stds</v>
      </c>
      <c r="R731" s="251" t="str">
        <f t="shared" si="155"/>
        <v>industry-energy-efficiency-standards.html</v>
      </c>
      <c r="S731" s="259" t="str">
        <f t="shared" si="155"/>
        <v>U.S. DOE, 2016, Industrial Energy Efficiency Potential Analysis, https://energy.gov/sites/prod/files/2017/04/f34/energy-savings-by-state-industrial-methodology.pdf</v>
      </c>
      <c r="T731" s="251" t="str">
        <f t="shared" si="155"/>
        <v>U.S. DOE, 2016, Industrial Energy Efficiency Potential Analysis, https://energy.gov/sites/prod/files/2017/04/f34/energy-savings-by-state-industrial-methodology.pdf</v>
      </c>
    </row>
    <row r="732" spans="1:20">
      <c r="A732" s="254" t="str">
        <f t="shared" si="154"/>
        <v>Industry</v>
      </c>
      <c r="B732" s="254" t="str">
        <f t="shared" si="154"/>
        <v>Industry Energy Efficiency Standards</v>
      </c>
      <c r="C732" s="254" t="str">
        <f t="shared" si="154"/>
        <v>Percentage Improvement in Eqpt Efficiency Standards above BAU</v>
      </c>
      <c r="D732" s="255" t="s">
        <v>2118</v>
      </c>
      <c r="E732" s="250" t="s">
        <v>809</v>
      </c>
      <c r="F732" s="180" t="s">
        <v>2170</v>
      </c>
      <c r="G732" s="250" t="s">
        <v>810</v>
      </c>
      <c r="H732" s="43">
        <v>1080</v>
      </c>
      <c r="I732" s="250" t="s">
        <v>311</v>
      </c>
      <c r="J732" s="254" t="str">
        <f t="shared" si="155"/>
        <v>Industry Energy Efficiency Standards</v>
      </c>
      <c r="K732" s="260" t="str">
        <f t="shared" si="155"/>
        <v>indst efficiency standards</v>
      </c>
      <c r="L732" s="260">
        <f t="shared" si="155"/>
        <v>0</v>
      </c>
      <c r="M732" s="260">
        <f t="shared" si="155"/>
        <v>0.25</v>
      </c>
      <c r="N732" s="260">
        <f t="shared" si="155"/>
        <v>0.01</v>
      </c>
      <c r="O732" s="251" t="str">
        <f t="shared" si="155"/>
        <v>% reduction in energy use</v>
      </c>
      <c r="P732"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51" t="str">
        <f t="shared" si="155"/>
        <v>industry-ag-main.html#eff-stds</v>
      </c>
      <c r="R732" s="251" t="str">
        <f t="shared" si="155"/>
        <v>industry-energy-efficiency-standards.html</v>
      </c>
      <c r="S732" s="259" t="str">
        <f t="shared" si="155"/>
        <v>U.S. DOE, 2016, Industrial Energy Efficiency Potential Analysis, https://energy.gov/sites/prod/files/2017/04/f34/energy-savings-by-state-industrial-methodology.pdf</v>
      </c>
      <c r="T732" s="251" t="str">
        <f t="shared" si="155"/>
        <v>U.S. DOE, 2016, Industrial Energy Efficiency Potential Analysis, https://energy.gov/sites/prod/files/2017/04/f34/energy-savings-by-state-industrial-methodology.pdf</v>
      </c>
    </row>
    <row r="733" spans="1:20">
      <c r="A733" s="254" t="str">
        <f t="shared" si="154"/>
        <v>Industry</v>
      </c>
      <c r="B733" s="254" t="str">
        <f t="shared" si="154"/>
        <v>Industry Energy Efficiency Standards</v>
      </c>
      <c r="C733" s="254" t="str">
        <f t="shared" si="154"/>
        <v>Percentage Improvement in Eqpt Efficiency Standards above BAU</v>
      </c>
      <c r="D733" s="255" t="s">
        <v>2118</v>
      </c>
      <c r="E733" s="250" t="s">
        <v>811</v>
      </c>
      <c r="F733" s="180" t="s">
        <v>2170</v>
      </c>
      <c r="G733" s="250" t="s">
        <v>812</v>
      </c>
      <c r="H733" s="43">
        <v>1081</v>
      </c>
      <c r="I733" s="250" t="s">
        <v>333</v>
      </c>
      <c r="J733" s="254" t="str">
        <f t="shared" si="155"/>
        <v>Industry Energy Efficiency Standards</v>
      </c>
      <c r="K733" s="260" t="str">
        <f t="shared" si="155"/>
        <v>indst efficiency standards</v>
      </c>
      <c r="L733" s="260">
        <f t="shared" si="155"/>
        <v>0</v>
      </c>
      <c r="M733" s="260">
        <f t="shared" si="155"/>
        <v>0.25</v>
      </c>
      <c r="N733" s="260">
        <f t="shared" si="155"/>
        <v>0.01</v>
      </c>
      <c r="O733" s="251" t="str">
        <f t="shared" si="155"/>
        <v>% reduction in energy use</v>
      </c>
      <c r="P733"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51" t="str">
        <f t="shared" si="155"/>
        <v>industry-ag-main.html#eff-stds</v>
      </c>
      <c r="R733" s="251" t="str">
        <f t="shared" si="155"/>
        <v>industry-energy-efficiency-standards.html</v>
      </c>
      <c r="S733" s="259" t="str">
        <f t="shared" si="155"/>
        <v>U.S. DOE, 2016, Industrial Energy Efficiency Potential Analysis, https://energy.gov/sites/prod/files/2017/04/f34/energy-savings-by-state-industrial-methodology.pdf</v>
      </c>
      <c r="T733" s="251" t="str">
        <f t="shared" si="155"/>
        <v>U.S. DOE, 2016, Industrial Energy Efficiency Potential Analysis, https://energy.gov/sites/prod/files/2017/04/f34/energy-savings-by-state-industrial-methodology.pdf</v>
      </c>
    </row>
    <row r="734" spans="1:20">
      <c r="A734" s="254" t="str">
        <f t="shared" si="154"/>
        <v>Industry</v>
      </c>
      <c r="B734" s="254" t="str">
        <f t="shared" si="154"/>
        <v>Industry Energy Efficiency Standards</v>
      </c>
      <c r="C734" s="254" t="str">
        <f t="shared" si="154"/>
        <v>Percentage Improvement in Eqpt Efficiency Standards above BAU</v>
      </c>
      <c r="D734" s="255" t="s">
        <v>2118</v>
      </c>
      <c r="E734" s="250" t="s">
        <v>813</v>
      </c>
      <c r="F734" s="180" t="s">
        <v>2170</v>
      </c>
      <c r="G734" s="250" t="s">
        <v>814</v>
      </c>
      <c r="H734" s="43">
        <v>1082</v>
      </c>
      <c r="I734" s="250" t="s">
        <v>311</v>
      </c>
      <c r="J734" s="254" t="str">
        <f t="shared" si="155"/>
        <v>Industry Energy Efficiency Standards</v>
      </c>
      <c r="K734" s="260" t="str">
        <f t="shared" si="155"/>
        <v>indst efficiency standards</v>
      </c>
      <c r="L734" s="260">
        <f t="shared" si="155"/>
        <v>0</v>
      </c>
      <c r="M734" s="260">
        <f t="shared" si="155"/>
        <v>0.25</v>
      </c>
      <c r="N734" s="260">
        <f t="shared" si="155"/>
        <v>0.01</v>
      </c>
      <c r="O734" s="251" t="str">
        <f t="shared" si="155"/>
        <v>% reduction in energy use</v>
      </c>
      <c r="P734"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51" t="str">
        <f t="shared" si="155"/>
        <v>industry-ag-main.html#eff-stds</v>
      </c>
      <c r="R734" s="251" t="str">
        <f t="shared" si="155"/>
        <v>industry-energy-efficiency-standards.html</v>
      </c>
      <c r="S734" s="259" t="str">
        <f t="shared" si="155"/>
        <v>U.S. DOE, 2016, Industrial Energy Efficiency Potential Analysis, https://energy.gov/sites/prod/files/2017/04/f34/energy-savings-by-state-industrial-methodology.pdf</v>
      </c>
      <c r="T734" s="251" t="str">
        <f t="shared" si="155"/>
        <v>U.S. DOE, 2016, Industrial Energy Efficiency Potential Analysis, https://energy.gov/sites/prod/files/2017/04/f34/energy-savings-by-state-industrial-methodology.pdf</v>
      </c>
    </row>
    <row r="735" spans="1:20">
      <c r="A735" s="254" t="str">
        <f t="shared" si="154"/>
        <v>Industry</v>
      </c>
      <c r="B735" s="254" t="str">
        <f t="shared" si="154"/>
        <v>Industry Energy Efficiency Standards</v>
      </c>
      <c r="C735" s="254" t="str">
        <f t="shared" si="154"/>
        <v>Percentage Improvement in Eqpt Efficiency Standards above BAU</v>
      </c>
      <c r="D735" s="255" t="s">
        <v>2118</v>
      </c>
      <c r="E735" s="250" t="s">
        <v>815</v>
      </c>
      <c r="F735" s="180" t="s">
        <v>2170</v>
      </c>
      <c r="G735" s="250" t="s">
        <v>816</v>
      </c>
      <c r="H735" s="43">
        <v>1083</v>
      </c>
      <c r="I735" s="250" t="s">
        <v>333</v>
      </c>
      <c r="J735" s="254" t="str">
        <f t="shared" si="155"/>
        <v>Industry Energy Efficiency Standards</v>
      </c>
      <c r="K735" s="260" t="str">
        <f t="shared" si="155"/>
        <v>indst efficiency standards</v>
      </c>
      <c r="L735" s="260">
        <f t="shared" si="155"/>
        <v>0</v>
      </c>
      <c r="M735" s="260">
        <f t="shared" si="155"/>
        <v>0.25</v>
      </c>
      <c r="N735" s="260">
        <f t="shared" si="155"/>
        <v>0.01</v>
      </c>
      <c r="O735" s="251" t="str">
        <f t="shared" si="155"/>
        <v>% reduction in energy use</v>
      </c>
      <c r="P735"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51" t="str">
        <f t="shared" si="155"/>
        <v>industry-ag-main.html#eff-stds</v>
      </c>
      <c r="R735" s="251" t="str">
        <f t="shared" si="155"/>
        <v>industry-energy-efficiency-standards.html</v>
      </c>
      <c r="S735" s="259" t="str">
        <f t="shared" si="155"/>
        <v>U.S. DOE, 2016, Industrial Energy Efficiency Potential Analysis, https://energy.gov/sites/prod/files/2017/04/f34/energy-savings-by-state-industrial-methodology.pdf</v>
      </c>
      <c r="T735" s="251" t="str">
        <f t="shared" si="155"/>
        <v>U.S. DOE, 2016, Industrial Energy Efficiency Potential Analysis, https://energy.gov/sites/prod/files/2017/04/f34/energy-savings-by-state-industrial-methodology.pdf</v>
      </c>
    </row>
    <row r="736" spans="1:20">
      <c r="A736" s="254" t="str">
        <f t="shared" si="154"/>
        <v>Industry</v>
      </c>
      <c r="B736" s="254" t="str">
        <f t="shared" si="154"/>
        <v>Industry Energy Efficiency Standards</v>
      </c>
      <c r="C736" s="254" t="str">
        <f t="shared" si="154"/>
        <v>Percentage Improvement in Eqpt Efficiency Standards above BAU</v>
      </c>
      <c r="D736" s="255" t="s">
        <v>2118</v>
      </c>
      <c r="E736" s="250" t="s">
        <v>817</v>
      </c>
      <c r="F736" s="180" t="s">
        <v>2170</v>
      </c>
      <c r="G736" s="250" t="s">
        <v>818</v>
      </c>
      <c r="H736" s="43">
        <v>1084</v>
      </c>
      <c r="I736" s="250" t="s">
        <v>333</v>
      </c>
      <c r="J736" s="254" t="str">
        <f t="shared" si="155"/>
        <v>Industry Energy Efficiency Standards</v>
      </c>
      <c r="K736" s="260" t="str">
        <f t="shared" si="155"/>
        <v>indst efficiency standards</v>
      </c>
      <c r="L736" s="260">
        <f t="shared" si="155"/>
        <v>0</v>
      </c>
      <c r="M736" s="260">
        <f t="shared" si="155"/>
        <v>0.25</v>
      </c>
      <c r="N736" s="260">
        <f t="shared" si="155"/>
        <v>0.01</v>
      </c>
      <c r="O736" s="251" t="str">
        <f t="shared" si="155"/>
        <v>% reduction in energy use</v>
      </c>
      <c r="P736"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51" t="str">
        <f t="shared" si="155"/>
        <v>industry-ag-main.html#eff-stds</v>
      </c>
      <c r="R736" s="251" t="str">
        <f t="shared" si="155"/>
        <v>industry-energy-efficiency-standards.html</v>
      </c>
      <c r="S736" s="259" t="str">
        <f t="shared" si="155"/>
        <v>U.S. DOE, 2016, Industrial Energy Efficiency Potential Analysis, https://energy.gov/sites/prod/files/2017/04/f34/energy-savings-by-state-industrial-methodology.pdf</v>
      </c>
      <c r="T736" s="251" t="str">
        <f t="shared" si="155"/>
        <v>U.S. DOE, 2016, Industrial Energy Efficiency Potential Analysis, https://energy.gov/sites/prod/files/2017/04/f34/energy-savings-by-state-industrial-methodology.pdf</v>
      </c>
    </row>
    <row r="737" spans="1:20">
      <c r="A737" s="254" t="str">
        <f t="shared" si="154"/>
        <v>Industry</v>
      </c>
      <c r="B737" s="254" t="str">
        <f t="shared" si="154"/>
        <v>Industry Energy Efficiency Standards</v>
      </c>
      <c r="C737" s="254" t="str">
        <f t="shared" si="154"/>
        <v>Percentage Improvement in Eqpt Efficiency Standards above BAU</v>
      </c>
      <c r="D737" s="255" t="s">
        <v>2118</v>
      </c>
      <c r="E737" s="250" t="s">
        <v>819</v>
      </c>
      <c r="F737" s="180" t="s">
        <v>2170</v>
      </c>
      <c r="G737" s="250" t="s">
        <v>820</v>
      </c>
      <c r="H737" s="43">
        <v>1085</v>
      </c>
      <c r="I737" s="250" t="s">
        <v>311</v>
      </c>
      <c r="J737" s="254" t="str">
        <f t="shared" si="155"/>
        <v>Industry Energy Efficiency Standards</v>
      </c>
      <c r="K737" s="260" t="str">
        <f t="shared" si="155"/>
        <v>indst efficiency standards</v>
      </c>
      <c r="L737" s="260">
        <f t="shared" si="155"/>
        <v>0</v>
      </c>
      <c r="M737" s="260">
        <f t="shared" si="155"/>
        <v>0.25</v>
      </c>
      <c r="N737" s="260">
        <f t="shared" si="155"/>
        <v>0.01</v>
      </c>
      <c r="O737" s="251" t="str">
        <f t="shared" si="155"/>
        <v>% reduction in energy use</v>
      </c>
      <c r="P737"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51" t="str">
        <f t="shared" si="155"/>
        <v>industry-ag-main.html#eff-stds</v>
      </c>
      <c r="R737" s="251" t="str">
        <f t="shared" si="155"/>
        <v>industry-energy-efficiency-standards.html</v>
      </c>
      <c r="S737" s="259" t="str">
        <f t="shared" si="155"/>
        <v>U.S. DOE, 2016, Industrial Energy Efficiency Potential Analysis, https://energy.gov/sites/prod/files/2017/04/f34/energy-savings-by-state-industrial-methodology.pdf</v>
      </c>
      <c r="T737" s="251" t="str">
        <f t="shared" si="155"/>
        <v>U.S. DOE, 2016, Industrial Energy Efficiency Potential Analysis, https://energy.gov/sites/prod/files/2017/04/f34/energy-savings-by-state-industrial-methodology.pdf</v>
      </c>
    </row>
    <row r="738" spans="1:20">
      <c r="A738" s="254" t="str">
        <f t="shared" si="154"/>
        <v>Industry</v>
      </c>
      <c r="B738" s="254" t="str">
        <f t="shared" si="154"/>
        <v>Industry Energy Efficiency Standards</v>
      </c>
      <c r="C738" s="254" t="str">
        <f t="shared" si="154"/>
        <v>Percentage Improvement in Eqpt Efficiency Standards above BAU</v>
      </c>
      <c r="D738" s="255" t="s">
        <v>2118</v>
      </c>
      <c r="E738" s="250" t="s">
        <v>821</v>
      </c>
      <c r="F738" s="180" t="s">
        <v>2170</v>
      </c>
      <c r="G738" s="250" t="s">
        <v>822</v>
      </c>
      <c r="H738" s="43">
        <v>1086</v>
      </c>
      <c r="I738" s="250" t="s">
        <v>311</v>
      </c>
      <c r="J738" s="254" t="str">
        <f t="shared" si="155"/>
        <v>Industry Energy Efficiency Standards</v>
      </c>
      <c r="K738" s="260" t="str">
        <f t="shared" si="155"/>
        <v>indst efficiency standards</v>
      </c>
      <c r="L738" s="260">
        <f t="shared" si="155"/>
        <v>0</v>
      </c>
      <c r="M738" s="260">
        <f t="shared" si="155"/>
        <v>0.25</v>
      </c>
      <c r="N738" s="260">
        <f t="shared" si="155"/>
        <v>0.01</v>
      </c>
      <c r="O738" s="251" t="str">
        <f t="shared" si="155"/>
        <v>% reduction in energy use</v>
      </c>
      <c r="P738"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51" t="str">
        <f t="shared" si="155"/>
        <v>industry-ag-main.html#eff-stds</v>
      </c>
      <c r="R738" s="251" t="str">
        <f t="shared" si="155"/>
        <v>industry-energy-efficiency-standards.html</v>
      </c>
      <c r="S738" s="259" t="str">
        <f t="shared" si="155"/>
        <v>U.S. DOE, 2016, Industrial Energy Efficiency Potential Analysis, https://energy.gov/sites/prod/files/2017/04/f34/energy-savings-by-state-industrial-methodology.pdf</v>
      </c>
      <c r="T738" s="251" t="str">
        <f t="shared" si="155"/>
        <v>U.S. DOE, 2016, Industrial Energy Efficiency Potential Analysis, https://energy.gov/sites/prod/files/2017/04/f34/energy-savings-by-state-industrial-methodology.pdf</v>
      </c>
    </row>
    <row r="739" spans="1:20">
      <c r="A739" s="254" t="str">
        <f t="shared" si="154"/>
        <v>Industry</v>
      </c>
      <c r="B739" s="254" t="str">
        <f t="shared" si="154"/>
        <v>Industry Energy Efficiency Standards</v>
      </c>
      <c r="C739" s="254" t="str">
        <f t="shared" si="154"/>
        <v>Percentage Improvement in Eqpt Efficiency Standards above BAU</v>
      </c>
      <c r="D739" s="255" t="s">
        <v>2118</v>
      </c>
      <c r="E739" s="250" t="s">
        <v>823</v>
      </c>
      <c r="F739" s="180" t="s">
        <v>2170</v>
      </c>
      <c r="G739" s="250" t="s">
        <v>824</v>
      </c>
      <c r="H739" s="43">
        <v>1087</v>
      </c>
      <c r="I739" s="250" t="s">
        <v>333</v>
      </c>
      <c r="J739" s="254" t="str">
        <f t="shared" si="155"/>
        <v>Industry Energy Efficiency Standards</v>
      </c>
      <c r="K739" s="260" t="str">
        <f t="shared" si="155"/>
        <v>indst efficiency standards</v>
      </c>
      <c r="L739" s="260">
        <f t="shared" si="155"/>
        <v>0</v>
      </c>
      <c r="M739" s="260">
        <f t="shared" si="155"/>
        <v>0.25</v>
      </c>
      <c r="N739" s="260">
        <f t="shared" si="155"/>
        <v>0.01</v>
      </c>
      <c r="O739" s="251" t="str">
        <f t="shared" si="155"/>
        <v>% reduction in energy use</v>
      </c>
      <c r="P739"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51" t="str">
        <f t="shared" si="155"/>
        <v>industry-ag-main.html#eff-stds</v>
      </c>
      <c r="R739" s="251" t="str">
        <f t="shared" si="155"/>
        <v>industry-energy-efficiency-standards.html</v>
      </c>
      <c r="S739" s="259" t="str">
        <f t="shared" si="155"/>
        <v>U.S. DOE, 2016, Industrial Energy Efficiency Potential Analysis, https://energy.gov/sites/prod/files/2017/04/f34/energy-savings-by-state-industrial-methodology.pdf</v>
      </c>
      <c r="T739" s="251" t="str">
        <f t="shared" si="155"/>
        <v>U.S. DOE, 2016, Industrial Energy Efficiency Potential Analysis, https://energy.gov/sites/prod/files/2017/04/f34/energy-savings-by-state-industrial-methodology.pdf</v>
      </c>
    </row>
    <row r="740" spans="1:20">
      <c r="A740" s="254" t="str">
        <f t="shared" si="154"/>
        <v>Industry</v>
      </c>
      <c r="B740" s="254" t="str">
        <f t="shared" si="154"/>
        <v>Industry Energy Efficiency Standards</v>
      </c>
      <c r="C740" s="254" t="str">
        <f t="shared" si="154"/>
        <v>Percentage Improvement in Eqpt Efficiency Standards above BAU</v>
      </c>
      <c r="D740" s="255" t="s">
        <v>2116</v>
      </c>
      <c r="E740" s="250" t="s">
        <v>800</v>
      </c>
      <c r="F740" s="180" t="s">
        <v>1851</v>
      </c>
      <c r="G740" s="250" t="s">
        <v>801</v>
      </c>
      <c r="H740" s="43">
        <v>1088</v>
      </c>
      <c r="I740" s="250" t="s">
        <v>311</v>
      </c>
      <c r="J740" s="254" t="str">
        <f t="shared" si="155"/>
        <v>Industry Energy Efficiency Standards</v>
      </c>
      <c r="K740" s="260" t="str">
        <f t="shared" si="155"/>
        <v>indst efficiency standards</v>
      </c>
      <c r="L740" s="260">
        <f t="shared" si="155"/>
        <v>0</v>
      </c>
      <c r="M740" s="260">
        <f t="shared" si="155"/>
        <v>0.25</v>
      </c>
      <c r="N740" s="260">
        <f t="shared" si="155"/>
        <v>0.01</v>
      </c>
      <c r="O740" s="251" t="str">
        <f t="shared" si="155"/>
        <v>% reduction in energy use</v>
      </c>
      <c r="P740"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51" t="str">
        <f t="shared" si="155"/>
        <v>industry-ag-main.html#eff-stds</v>
      </c>
      <c r="R740" s="251" t="str">
        <f t="shared" si="155"/>
        <v>industry-energy-efficiency-standards.html</v>
      </c>
      <c r="S740" s="259" t="str">
        <f t="shared" si="155"/>
        <v>U.S. DOE, 2016, Industrial Energy Efficiency Potential Analysis, https://energy.gov/sites/prod/files/2017/04/f34/energy-savings-by-state-industrial-methodology.pdf</v>
      </c>
      <c r="T740" s="251" t="str">
        <f t="shared" si="155"/>
        <v>U.S. DOE, 2016, Industrial Energy Efficiency Potential Analysis, https://energy.gov/sites/prod/files/2017/04/f34/energy-savings-by-state-industrial-methodology.pdf</v>
      </c>
    </row>
    <row r="741" spans="1:20">
      <c r="A741" s="254" t="str">
        <f t="shared" si="154"/>
        <v>Industry</v>
      </c>
      <c r="B741" s="254" t="str">
        <f t="shared" si="154"/>
        <v>Industry Energy Efficiency Standards</v>
      </c>
      <c r="C741" s="254" t="str">
        <f t="shared" si="154"/>
        <v>Percentage Improvement in Eqpt Efficiency Standards above BAU</v>
      </c>
      <c r="D741" s="255" t="s">
        <v>2116</v>
      </c>
      <c r="E741" s="250" t="s">
        <v>807</v>
      </c>
      <c r="F741" s="180" t="s">
        <v>1851</v>
      </c>
      <c r="G741" s="250" t="s">
        <v>808</v>
      </c>
      <c r="H741" s="43">
        <v>1089</v>
      </c>
      <c r="I741" s="250" t="s">
        <v>311</v>
      </c>
      <c r="J741" s="254" t="str">
        <f t="shared" ref="J741:T750" si="156">J$610</f>
        <v>Industry Energy Efficiency Standards</v>
      </c>
      <c r="K741" s="260" t="str">
        <f t="shared" si="156"/>
        <v>indst efficiency standards</v>
      </c>
      <c r="L741" s="260">
        <f t="shared" si="156"/>
        <v>0</v>
      </c>
      <c r="M741" s="260">
        <f t="shared" si="156"/>
        <v>0.25</v>
      </c>
      <c r="N741" s="260">
        <f t="shared" si="156"/>
        <v>0.01</v>
      </c>
      <c r="O741" s="251" t="str">
        <f t="shared" si="156"/>
        <v>% reduction in energy use</v>
      </c>
      <c r="P741"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51" t="str">
        <f t="shared" si="156"/>
        <v>industry-ag-main.html#eff-stds</v>
      </c>
      <c r="R741" s="251" t="str">
        <f t="shared" si="156"/>
        <v>industry-energy-efficiency-standards.html</v>
      </c>
      <c r="S741" s="259" t="str">
        <f t="shared" si="156"/>
        <v>U.S. DOE, 2016, Industrial Energy Efficiency Potential Analysis, https://energy.gov/sites/prod/files/2017/04/f34/energy-savings-by-state-industrial-methodology.pdf</v>
      </c>
      <c r="T741" s="251" t="str">
        <f t="shared" si="156"/>
        <v>U.S. DOE, 2016, Industrial Energy Efficiency Potential Analysis, https://energy.gov/sites/prod/files/2017/04/f34/energy-savings-by-state-industrial-methodology.pdf</v>
      </c>
    </row>
    <row r="742" spans="1:20">
      <c r="A742" s="254" t="str">
        <f t="shared" si="154"/>
        <v>Industry</v>
      </c>
      <c r="B742" s="254" t="str">
        <f t="shared" si="154"/>
        <v>Industry Energy Efficiency Standards</v>
      </c>
      <c r="C742" s="254" t="str">
        <f t="shared" si="154"/>
        <v>Percentage Improvement in Eqpt Efficiency Standards above BAU</v>
      </c>
      <c r="D742" s="255" t="s">
        <v>2116</v>
      </c>
      <c r="E742" s="250" t="s">
        <v>809</v>
      </c>
      <c r="F742" s="180" t="s">
        <v>1851</v>
      </c>
      <c r="G742" s="250" t="s">
        <v>810</v>
      </c>
      <c r="H742" s="43">
        <v>1090</v>
      </c>
      <c r="I742" s="250" t="s">
        <v>311</v>
      </c>
      <c r="J742" s="254" t="str">
        <f t="shared" si="156"/>
        <v>Industry Energy Efficiency Standards</v>
      </c>
      <c r="K742" s="260" t="str">
        <f t="shared" si="156"/>
        <v>indst efficiency standards</v>
      </c>
      <c r="L742" s="260">
        <f t="shared" si="156"/>
        <v>0</v>
      </c>
      <c r="M742" s="260">
        <f t="shared" si="156"/>
        <v>0.25</v>
      </c>
      <c r="N742" s="260">
        <f t="shared" si="156"/>
        <v>0.01</v>
      </c>
      <c r="O742" s="251" t="str">
        <f t="shared" si="156"/>
        <v>% reduction in energy use</v>
      </c>
      <c r="P742"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51" t="str">
        <f t="shared" si="156"/>
        <v>industry-ag-main.html#eff-stds</v>
      </c>
      <c r="R742" s="251" t="str">
        <f t="shared" si="156"/>
        <v>industry-energy-efficiency-standards.html</v>
      </c>
      <c r="S742" s="259" t="str">
        <f t="shared" si="156"/>
        <v>U.S. DOE, 2016, Industrial Energy Efficiency Potential Analysis, https://energy.gov/sites/prod/files/2017/04/f34/energy-savings-by-state-industrial-methodology.pdf</v>
      </c>
      <c r="T742" s="251" t="str">
        <f t="shared" si="156"/>
        <v>U.S. DOE, 2016, Industrial Energy Efficiency Potential Analysis, https://energy.gov/sites/prod/files/2017/04/f34/energy-savings-by-state-industrial-methodology.pdf</v>
      </c>
    </row>
    <row r="743" spans="1:20">
      <c r="A743" s="254" t="str">
        <f t="shared" si="154"/>
        <v>Industry</v>
      </c>
      <c r="B743" s="254" t="str">
        <f t="shared" si="154"/>
        <v>Industry Energy Efficiency Standards</v>
      </c>
      <c r="C743" s="254" t="str">
        <f t="shared" si="154"/>
        <v>Percentage Improvement in Eqpt Efficiency Standards above BAU</v>
      </c>
      <c r="D743" s="255" t="s">
        <v>2116</v>
      </c>
      <c r="E743" s="250" t="s">
        <v>811</v>
      </c>
      <c r="F743" s="180" t="s">
        <v>1851</v>
      </c>
      <c r="G743" s="250" t="s">
        <v>812</v>
      </c>
      <c r="H743" s="43">
        <v>1091</v>
      </c>
      <c r="I743" s="250" t="s">
        <v>333</v>
      </c>
      <c r="J743" s="254" t="str">
        <f t="shared" si="156"/>
        <v>Industry Energy Efficiency Standards</v>
      </c>
      <c r="K743" s="260" t="str">
        <f t="shared" si="156"/>
        <v>indst efficiency standards</v>
      </c>
      <c r="L743" s="260">
        <f t="shared" si="156"/>
        <v>0</v>
      </c>
      <c r="M743" s="260">
        <f t="shared" si="156"/>
        <v>0.25</v>
      </c>
      <c r="N743" s="260">
        <f t="shared" si="156"/>
        <v>0.01</v>
      </c>
      <c r="O743" s="251" t="str">
        <f t="shared" si="156"/>
        <v>% reduction in energy use</v>
      </c>
      <c r="P743"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51" t="str">
        <f t="shared" si="156"/>
        <v>industry-ag-main.html#eff-stds</v>
      </c>
      <c r="R743" s="251" t="str">
        <f t="shared" si="156"/>
        <v>industry-energy-efficiency-standards.html</v>
      </c>
      <c r="S743" s="259" t="str">
        <f t="shared" si="156"/>
        <v>U.S. DOE, 2016, Industrial Energy Efficiency Potential Analysis, https://energy.gov/sites/prod/files/2017/04/f34/energy-savings-by-state-industrial-methodology.pdf</v>
      </c>
      <c r="T743" s="251" t="str">
        <f t="shared" si="156"/>
        <v>U.S. DOE, 2016, Industrial Energy Efficiency Potential Analysis, https://energy.gov/sites/prod/files/2017/04/f34/energy-savings-by-state-industrial-methodology.pdf</v>
      </c>
    </row>
    <row r="744" spans="1:20">
      <c r="A744" s="254" t="str">
        <f t="shared" si="154"/>
        <v>Industry</v>
      </c>
      <c r="B744" s="254" t="str">
        <f t="shared" si="154"/>
        <v>Industry Energy Efficiency Standards</v>
      </c>
      <c r="C744" s="254" t="str">
        <f t="shared" si="154"/>
        <v>Percentage Improvement in Eqpt Efficiency Standards above BAU</v>
      </c>
      <c r="D744" s="255" t="s">
        <v>2116</v>
      </c>
      <c r="E744" s="250" t="s">
        <v>813</v>
      </c>
      <c r="F744" s="180" t="s">
        <v>1851</v>
      </c>
      <c r="G744" s="250" t="s">
        <v>814</v>
      </c>
      <c r="H744" s="43">
        <v>1092</v>
      </c>
      <c r="I744" s="250" t="s">
        <v>311</v>
      </c>
      <c r="J744" s="254" t="str">
        <f t="shared" si="156"/>
        <v>Industry Energy Efficiency Standards</v>
      </c>
      <c r="K744" s="260" t="str">
        <f t="shared" si="156"/>
        <v>indst efficiency standards</v>
      </c>
      <c r="L744" s="260">
        <f t="shared" si="156"/>
        <v>0</v>
      </c>
      <c r="M744" s="260">
        <f t="shared" si="156"/>
        <v>0.25</v>
      </c>
      <c r="N744" s="260">
        <f t="shared" si="156"/>
        <v>0.01</v>
      </c>
      <c r="O744" s="251" t="str">
        <f t="shared" si="156"/>
        <v>% reduction in energy use</v>
      </c>
      <c r="P744"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51" t="str">
        <f t="shared" si="156"/>
        <v>industry-ag-main.html#eff-stds</v>
      </c>
      <c r="R744" s="251" t="str">
        <f t="shared" si="156"/>
        <v>industry-energy-efficiency-standards.html</v>
      </c>
      <c r="S744" s="259" t="str">
        <f t="shared" si="156"/>
        <v>U.S. DOE, 2016, Industrial Energy Efficiency Potential Analysis, https://energy.gov/sites/prod/files/2017/04/f34/energy-savings-by-state-industrial-methodology.pdf</v>
      </c>
      <c r="T744" s="251" t="str">
        <f t="shared" si="156"/>
        <v>U.S. DOE, 2016, Industrial Energy Efficiency Potential Analysis, https://energy.gov/sites/prod/files/2017/04/f34/energy-savings-by-state-industrial-methodology.pdf</v>
      </c>
    </row>
    <row r="745" spans="1:20">
      <c r="A745" s="254" t="str">
        <f t="shared" si="154"/>
        <v>Industry</v>
      </c>
      <c r="B745" s="254" t="str">
        <f t="shared" si="154"/>
        <v>Industry Energy Efficiency Standards</v>
      </c>
      <c r="C745" s="254" t="str">
        <f t="shared" si="154"/>
        <v>Percentage Improvement in Eqpt Efficiency Standards above BAU</v>
      </c>
      <c r="D745" s="255" t="s">
        <v>2116</v>
      </c>
      <c r="E745" s="250" t="s">
        <v>815</v>
      </c>
      <c r="F745" s="180" t="s">
        <v>1851</v>
      </c>
      <c r="G745" s="250" t="s">
        <v>816</v>
      </c>
      <c r="H745" s="43">
        <v>1093</v>
      </c>
      <c r="I745" s="250" t="s">
        <v>333</v>
      </c>
      <c r="J745" s="254" t="str">
        <f t="shared" si="156"/>
        <v>Industry Energy Efficiency Standards</v>
      </c>
      <c r="K745" s="260" t="str">
        <f t="shared" si="156"/>
        <v>indst efficiency standards</v>
      </c>
      <c r="L745" s="260">
        <f t="shared" si="156"/>
        <v>0</v>
      </c>
      <c r="M745" s="260">
        <f t="shared" si="156"/>
        <v>0.25</v>
      </c>
      <c r="N745" s="260">
        <f t="shared" si="156"/>
        <v>0.01</v>
      </c>
      <c r="O745" s="251" t="str">
        <f t="shared" si="156"/>
        <v>% reduction in energy use</v>
      </c>
      <c r="P745"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51" t="str">
        <f t="shared" si="156"/>
        <v>industry-ag-main.html#eff-stds</v>
      </c>
      <c r="R745" s="251" t="str">
        <f t="shared" si="156"/>
        <v>industry-energy-efficiency-standards.html</v>
      </c>
      <c r="S745" s="259" t="str">
        <f t="shared" si="156"/>
        <v>U.S. DOE, 2016, Industrial Energy Efficiency Potential Analysis, https://energy.gov/sites/prod/files/2017/04/f34/energy-savings-by-state-industrial-methodology.pdf</v>
      </c>
      <c r="T745" s="251" t="str">
        <f t="shared" si="156"/>
        <v>U.S. DOE, 2016, Industrial Energy Efficiency Potential Analysis, https://energy.gov/sites/prod/files/2017/04/f34/energy-savings-by-state-industrial-methodology.pdf</v>
      </c>
    </row>
    <row r="746" spans="1:20">
      <c r="A746" s="254" t="str">
        <f t="shared" si="154"/>
        <v>Industry</v>
      </c>
      <c r="B746" s="254" t="str">
        <f t="shared" si="154"/>
        <v>Industry Energy Efficiency Standards</v>
      </c>
      <c r="C746" s="254" t="str">
        <f t="shared" si="154"/>
        <v>Percentage Improvement in Eqpt Efficiency Standards above BAU</v>
      </c>
      <c r="D746" s="255" t="s">
        <v>2116</v>
      </c>
      <c r="E746" s="250" t="s">
        <v>817</v>
      </c>
      <c r="F746" s="180" t="s">
        <v>1851</v>
      </c>
      <c r="G746" s="250" t="s">
        <v>818</v>
      </c>
      <c r="H746" s="43">
        <v>1094</v>
      </c>
      <c r="I746" s="250" t="s">
        <v>333</v>
      </c>
      <c r="J746" s="254" t="str">
        <f t="shared" si="156"/>
        <v>Industry Energy Efficiency Standards</v>
      </c>
      <c r="K746" s="260" t="str">
        <f t="shared" si="156"/>
        <v>indst efficiency standards</v>
      </c>
      <c r="L746" s="260">
        <f t="shared" si="156"/>
        <v>0</v>
      </c>
      <c r="M746" s="260">
        <f t="shared" si="156"/>
        <v>0.25</v>
      </c>
      <c r="N746" s="260">
        <f t="shared" si="156"/>
        <v>0.01</v>
      </c>
      <c r="O746" s="251" t="str">
        <f t="shared" si="156"/>
        <v>% reduction in energy use</v>
      </c>
      <c r="P746"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51" t="str">
        <f t="shared" si="156"/>
        <v>industry-ag-main.html#eff-stds</v>
      </c>
      <c r="R746" s="251" t="str">
        <f t="shared" si="156"/>
        <v>industry-energy-efficiency-standards.html</v>
      </c>
      <c r="S746" s="259" t="str">
        <f t="shared" si="156"/>
        <v>U.S. DOE, 2016, Industrial Energy Efficiency Potential Analysis, https://energy.gov/sites/prod/files/2017/04/f34/energy-savings-by-state-industrial-methodology.pdf</v>
      </c>
      <c r="T746" s="251" t="str">
        <f t="shared" si="156"/>
        <v>U.S. DOE, 2016, Industrial Energy Efficiency Potential Analysis, https://energy.gov/sites/prod/files/2017/04/f34/energy-savings-by-state-industrial-methodology.pdf</v>
      </c>
    </row>
    <row r="747" spans="1:20">
      <c r="A747" s="254" t="str">
        <f t="shared" si="154"/>
        <v>Industry</v>
      </c>
      <c r="B747" s="254" t="str">
        <f t="shared" si="154"/>
        <v>Industry Energy Efficiency Standards</v>
      </c>
      <c r="C747" s="254" t="str">
        <f t="shared" si="154"/>
        <v>Percentage Improvement in Eqpt Efficiency Standards above BAU</v>
      </c>
      <c r="D747" s="255" t="s">
        <v>2116</v>
      </c>
      <c r="E747" s="250" t="s">
        <v>819</v>
      </c>
      <c r="F747" s="180" t="s">
        <v>1851</v>
      </c>
      <c r="G747" s="250" t="s">
        <v>820</v>
      </c>
      <c r="H747" s="43">
        <v>1095</v>
      </c>
      <c r="I747" s="250" t="s">
        <v>311</v>
      </c>
      <c r="J747" s="254" t="str">
        <f t="shared" si="156"/>
        <v>Industry Energy Efficiency Standards</v>
      </c>
      <c r="K747" s="260" t="str">
        <f t="shared" si="156"/>
        <v>indst efficiency standards</v>
      </c>
      <c r="L747" s="260">
        <f t="shared" si="156"/>
        <v>0</v>
      </c>
      <c r="M747" s="260">
        <f t="shared" si="156"/>
        <v>0.25</v>
      </c>
      <c r="N747" s="260">
        <f t="shared" si="156"/>
        <v>0.01</v>
      </c>
      <c r="O747" s="251" t="str">
        <f t="shared" si="156"/>
        <v>% reduction in energy use</v>
      </c>
      <c r="P747"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51" t="str">
        <f t="shared" si="156"/>
        <v>industry-ag-main.html#eff-stds</v>
      </c>
      <c r="R747" s="251" t="str">
        <f t="shared" si="156"/>
        <v>industry-energy-efficiency-standards.html</v>
      </c>
      <c r="S747" s="259" t="str">
        <f t="shared" si="156"/>
        <v>U.S. DOE, 2016, Industrial Energy Efficiency Potential Analysis, https://energy.gov/sites/prod/files/2017/04/f34/energy-savings-by-state-industrial-methodology.pdf</v>
      </c>
      <c r="T747" s="251" t="str">
        <f t="shared" si="156"/>
        <v>U.S. DOE, 2016, Industrial Energy Efficiency Potential Analysis, https://energy.gov/sites/prod/files/2017/04/f34/energy-savings-by-state-industrial-methodology.pdf</v>
      </c>
    </row>
    <row r="748" spans="1:20">
      <c r="A748" s="254" t="str">
        <f t="shared" si="154"/>
        <v>Industry</v>
      </c>
      <c r="B748" s="254" t="str">
        <f t="shared" si="154"/>
        <v>Industry Energy Efficiency Standards</v>
      </c>
      <c r="C748" s="254" t="str">
        <f t="shared" si="154"/>
        <v>Percentage Improvement in Eqpt Efficiency Standards above BAU</v>
      </c>
      <c r="D748" s="255" t="s">
        <v>2116</v>
      </c>
      <c r="E748" s="250" t="s">
        <v>821</v>
      </c>
      <c r="F748" s="180" t="s">
        <v>1851</v>
      </c>
      <c r="G748" s="250" t="s">
        <v>822</v>
      </c>
      <c r="H748" s="43">
        <v>1096</v>
      </c>
      <c r="I748" s="250" t="s">
        <v>311</v>
      </c>
      <c r="J748" s="254" t="str">
        <f t="shared" si="156"/>
        <v>Industry Energy Efficiency Standards</v>
      </c>
      <c r="K748" s="260" t="str">
        <f t="shared" si="156"/>
        <v>indst efficiency standards</v>
      </c>
      <c r="L748" s="260">
        <f t="shared" si="156"/>
        <v>0</v>
      </c>
      <c r="M748" s="260">
        <f t="shared" si="156"/>
        <v>0.25</v>
      </c>
      <c r="N748" s="260">
        <f t="shared" si="156"/>
        <v>0.01</v>
      </c>
      <c r="O748" s="251" t="str">
        <f t="shared" si="156"/>
        <v>% reduction in energy use</v>
      </c>
      <c r="P748"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51" t="str">
        <f t="shared" si="156"/>
        <v>industry-ag-main.html#eff-stds</v>
      </c>
      <c r="R748" s="251" t="str">
        <f t="shared" si="156"/>
        <v>industry-energy-efficiency-standards.html</v>
      </c>
      <c r="S748" s="259" t="str">
        <f t="shared" si="156"/>
        <v>U.S. DOE, 2016, Industrial Energy Efficiency Potential Analysis, https://energy.gov/sites/prod/files/2017/04/f34/energy-savings-by-state-industrial-methodology.pdf</v>
      </c>
      <c r="T748" s="251" t="str">
        <f t="shared" si="156"/>
        <v>U.S. DOE, 2016, Industrial Energy Efficiency Potential Analysis, https://energy.gov/sites/prod/files/2017/04/f34/energy-savings-by-state-industrial-methodology.pdf</v>
      </c>
    </row>
    <row r="749" spans="1:20">
      <c r="A749" s="254" t="str">
        <f t="shared" si="154"/>
        <v>Industry</v>
      </c>
      <c r="B749" s="254" t="str">
        <f t="shared" si="154"/>
        <v>Industry Energy Efficiency Standards</v>
      </c>
      <c r="C749" s="254" t="str">
        <f t="shared" si="154"/>
        <v>Percentage Improvement in Eqpt Efficiency Standards above BAU</v>
      </c>
      <c r="D749" s="255" t="s">
        <v>2116</v>
      </c>
      <c r="E749" s="250" t="s">
        <v>823</v>
      </c>
      <c r="F749" s="180" t="s">
        <v>1851</v>
      </c>
      <c r="G749" s="250" t="s">
        <v>824</v>
      </c>
      <c r="H749" s="43">
        <v>1097</v>
      </c>
      <c r="I749" s="250" t="s">
        <v>333</v>
      </c>
      <c r="J749" s="254" t="str">
        <f t="shared" si="156"/>
        <v>Industry Energy Efficiency Standards</v>
      </c>
      <c r="K749" s="260" t="str">
        <f t="shared" si="156"/>
        <v>indst efficiency standards</v>
      </c>
      <c r="L749" s="260">
        <f t="shared" si="156"/>
        <v>0</v>
      </c>
      <c r="M749" s="260">
        <f t="shared" si="156"/>
        <v>0.25</v>
      </c>
      <c r="N749" s="260">
        <f t="shared" si="156"/>
        <v>0.01</v>
      </c>
      <c r="O749" s="251" t="str">
        <f t="shared" si="156"/>
        <v>% reduction in energy use</v>
      </c>
      <c r="P749"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51" t="str">
        <f t="shared" si="156"/>
        <v>industry-ag-main.html#eff-stds</v>
      </c>
      <c r="R749" s="251" t="str">
        <f t="shared" si="156"/>
        <v>industry-energy-efficiency-standards.html</v>
      </c>
      <c r="S749" s="259" t="str">
        <f t="shared" si="156"/>
        <v>U.S. DOE, 2016, Industrial Energy Efficiency Potential Analysis, https://energy.gov/sites/prod/files/2017/04/f34/energy-savings-by-state-industrial-methodology.pdf</v>
      </c>
      <c r="T749" s="251" t="str">
        <f t="shared" si="156"/>
        <v>U.S. DOE, 2016, Industrial Energy Efficiency Potential Analysis, https://energy.gov/sites/prod/files/2017/04/f34/energy-savings-by-state-industrial-methodology.pdf</v>
      </c>
    </row>
    <row r="750" spans="1:20">
      <c r="A750" s="254" t="str">
        <f t="shared" si="154"/>
        <v>Industry</v>
      </c>
      <c r="B750" s="254" t="str">
        <f t="shared" si="154"/>
        <v>Industry Energy Efficiency Standards</v>
      </c>
      <c r="C750" s="254" t="str">
        <f t="shared" si="154"/>
        <v>Percentage Improvement in Eqpt Efficiency Standards above BAU</v>
      </c>
      <c r="D750" s="255" t="s">
        <v>2115</v>
      </c>
      <c r="E750" s="250" t="s">
        <v>800</v>
      </c>
      <c r="F750" s="180" t="s">
        <v>2169</v>
      </c>
      <c r="G750" s="250" t="s">
        <v>801</v>
      </c>
      <c r="H750" s="43">
        <v>1098</v>
      </c>
      <c r="I750" s="250" t="s">
        <v>311</v>
      </c>
      <c r="J750" s="254" t="str">
        <f t="shared" si="156"/>
        <v>Industry Energy Efficiency Standards</v>
      </c>
      <c r="K750" s="260" t="str">
        <f t="shared" si="156"/>
        <v>indst efficiency standards</v>
      </c>
      <c r="L750" s="260">
        <f t="shared" si="156"/>
        <v>0</v>
      </c>
      <c r="M750" s="260">
        <f t="shared" si="156"/>
        <v>0.25</v>
      </c>
      <c r="N750" s="260">
        <f t="shared" si="156"/>
        <v>0.01</v>
      </c>
      <c r="O750" s="251" t="str">
        <f t="shared" si="156"/>
        <v>% reduction in energy use</v>
      </c>
      <c r="P750"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51" t="str">
        <f t="shared" si="156"/>
        <v>industry-ag-main.html#eff-stds</v>
      </c>
      <c r="R750" s="251" t="str">
        <f t="shared" si="156"/>
        <v>industry-energy-efficiency-standards.html</v>
      </c>
      <c r="S750" s="259" t="str">
        <f t="shared" si="156"/>
        <v>U.S. DOE, 2016, Industrial Energy Efficiency Potential Analysis, https://energy.gov/sites/prod/files/2017/04/f34/energy-savings-by-state-industrial-methodology.pdf</v>
      </c>
      <c r="T750" s="251" t="str">
        <f t="shared" si="156"/>
        <v>U.S. DOE, 2016, Industrial Energy Efficiency Potential Analysis, https://energy.gov/sites/prod/files/2017/04/f34/energy-savings-by-state-industrial-methodology.pdf</v>
      </c>
    </row>
    <row r="751" spans="1:20">
      <c r="A751" s="254" t="str">
        <f t="shared" ref="A751:C770" si="157">A$610</f>
        <v>Industry</v>
      </c>
      <c r="B751" s="254" t="str">
        <f t="shared" si="157"/>
        <v>Industry Energy Efficiency Standards</v>
      </c>
      <c r="C751" s="254" t="str">
        <f t="shared" si="157"/>
        <v>Percentage Improvement in Eqpt Efficiency Standards above BAU</v>
      </c>
      <c r="D751" s="255" t="s">
        <v>2115</v>
      </c>
      <c r="E751" s="250" t="s">
        <v>807</v>
      </c>
      <c r="F751" s="180" t="s">
        <v>2169</v>
      </c>
      <c r="G751" s="250" t="s">
        <v>808</v>
      </c>
      <c r="H751" s="43">
        <v>1099</v>
      </c>
      <c r="I751" s="250" t="s">
        <v>311</v>
      </c>
      <c r="J751" s="254" t="str">
        <f t="shared" ref="J751:T760" si="158">J$610</f>
        <v>Industry Energy Efficiency Standards</v>
      </c>
      <c r="K751" s="260" t="str">
        <f t="shared" si="158"/>
        <v>indst efficiency standards</v>
      </c>
      <c r="L751" s="260">
        <f t="shared" si="158"/>
        <v>0</v>
      </c>
      <c r="M751" s="260">
        <f t="shared" si="158"/>
        <v>0.25</v>
      </c>
      <c r="N751" s="260">
        <f t="shared" si="158"/>
        <v>0.01</v>
      </c>
      <c r="O751" s="251" t="str">
        <f t="shared" si="158"/>
        <v>% reduction in energy use</v>
      </c>
      <c r="P751"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51" t="str">
        <f t="shared" si="158"/>
        <v>industry-ag-main.html#eff-stds</v>
      </c>
      <c r="R751" s="251" t="str">
        <f t="shared" si="158"/>
        <v>industry-energy-efficiency-standards.html</v>
      </c>
      <c r="S751" s="259" t="str">
        <f t="shared" si="158"/>
        <v>U.S. DOE, 2016, Industrial Energy Efficiency Potential Analysis, https://energy.gov/sites/prod/files/2017/04/f34/energy-savings-by-state-industrial-methodology.pdf</v>
      </c>
      <c r="T751" s="251" t="str">
        <f t="shared" si="158"/>
        <v>U.S. DOE, 2016, Industrial Energy Efficiency Potential Analysis, https://energy.gov/sites/prod/files/2017/04/f34/energy-savings-by-state-industrial-methodology.pdf</v>
      </c>
    </row>
    <row r="752" spans="1:20">
      <c r="A752" s="254" t="str">
        <f t="shared" si="157"/>
        <v>Industry</v>
      </c>
      <c r="B752" s="254" t="str">
        <f t="shared" si="157"/>
        <v>Industry Energy Efficiency Standards</v>
      </c>
      <c r="C752" s="254" t="str">
        <f t="shared" si="157"/>
        <v>Percentage Improvement in Eqpt Efficiency Standards above BAU</v>
      </c>
      <c r="D752" s="255" t="s">
        <v>2115</v>
      </c>
      <c r="E752" s="250" t="s">
        <v>809</v>
      </c>
      <c r="F752" s="180" t="s">
        <v>2169</v>
      </c>
      <c r="G752" s="250" t="s">
        <v>810</v>
      </c>
      <c r="H752" s="43">
        <v>1100</v>
      </c>
      <c r="I752" s="250" t="s">
        <v>311</v>
      </c>
      <c r="J752" s="254" t="str">
        <f t="shared" si="158"/>
        <v>Industry Energy Efficiency Standards</v>
      </c>
      <c r="K752" s="260" t="str">
        <f t="shared" si="158"/>
        <v>indst efficiency standards</v>
      </c>
      <c r="L752" s="260">
        <f t="shared" si="158"/>
        <v>0</v>
      </c>
      <c r="M752" s="260">
        <f t="shared" si="158"/>
        <v>0.25</v>
      </c>
      <c r="N752" s="260">
        <f t="shared" si="158"/>
        <v>0.01</v>
      </c>
      <c r="O752" s="251" t="str">
        <f t="shared" si="158"/>
        <v>% reduction in energy use</v>
      </c>
      <c r="P752"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51" t="str">
        <f t="shared" si="158"/>
        <v>industry-ag-main.html#eff-stds</v>
      </c>
      <c r="R752" s="251" t="str">
        <f t="shared" si="158"/>
        <v>industry-energy-efficiency-standards.html</v>
      </c>
      <c r="S752" s="259" t="str">
        <f t="shared" si="158"/>
        <v>U.S. DOE, 2016, Industrial Energy Efficiency Potential Analysis, https://energy.gov/sites/prod/files/2017/04/f34/energy-savings-by-state-industrial-methodology.pdf</v>
      </c>
      <c r="T752" s="251" t="str">
        <f t="shared" si="158"/>
        <v>U.S. DOE, 2016, Industrial Energy Efficiency Potential Analysis, https://energy.gov/sites/prod/files/2017/04/f34/energy-savings-by-state-industrial-methodology.pdf</v>
      </c>
    </row>
    <row r="753" spans="1:20">
      <c r="A753" s="254" t="str">
        <f t="shared" si="157"/>
        <v>Industry</v>
      </c>
      <c r="B753" s="254" t="str">
        <f t="shared" si="157"/>
        <v>Industry Energy Efficiency Standards</v>
      </c>
      <c r="C753" s="254" t="str">
        <f t="shared" si="157"/>
        <v>Percentage Improvement in Eqpt Efficiency Standards above BAU</v>
      </c>
      <c r="D753" s="255" t="s">
        <v>2115</v>
      </c>
      <c r="E753" s="250" t="s">
        <v>811</v>
      </c>
      <c r="F753" s="180" t="s">
        <v>2169</v>
      </c>
      <c r="G753" s="250" t="s">
        <v>812</v>
      </c>
      <c r="H753" s="43">
        <v>1101</v>
      </c>
      <c r="I753" s="250" t="s">
        <v>333</v>
      </c>
      <c r="J753" s="254" t="str">
        <f t="shared" si="158"/>
        <v>Industry Energy Efficiency Standards</v>
      </c>
      <c r="K753" s="260" t="str">
        <f t="shared" si="158"/>
        <v>indst efficiency standards</v>
      </c>
      <c r="L753" s="260">
        <f t="shared" si="158"/>
        <v>0</v>
      </c>
      <c r="M753" s="260">
        <f t="shared" si="158"/>
        <v>0.25</v>
      </c>
      <c r="N753" s="260">
        <f t="shared" si="158"/>
        <v>0.01</v>
      </c>
      <c r="O753" s="251" t="str">
        <f t="shared" si="158"/>
        <v>% reduction in energy use</v>
      </c>
      <c r="P753"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51" t="str">
        <f t="shared" si="158"/>
        <v>industry-ag-main.html#eff-stds</v>
      </c>
      <c r="R753" s="251" t="str">
        <f t="shared" si="158"/>
        <v>industry-energy-efficiency-standards.html</v>
      </c>
      <c r="S753" s="259" t="str">
        <f t="shared" si="158"/>
        <v>U.S. DOE, 2016, Industrial Energy Efficiency Potential Analysis, https://energy.gov/sites/prod/files/2017/04/f34/energy-savings-by-state-industrial-methodology.pdf</v>
      </c>
      <c r="T753" s="251" t="str">
        <f t="shared" si="158"/>
        <v>U.S. DOE, 2016, Industrial Energy Efficiency Potential Analysis, https://energy.gov/sites/prod/files/2017/04/f34/energy-savings-by-state-industrial-methodology.pdf</v>
      </c>
    </row>
    <row r="754" spans="1:20">
      <c r="A754" s="254" t="str">
        <f t="shared" si="157"/>
        <v>Industry</v>
      </c>
      <c r="B754" s="254" t="str">
        <f t="shared" si="157"/>
        <v>Industry Energy Efficiency Standards</v>
      </c>
      <c r="C754" s="254" t="str">
        <f t="shared" si="157"/>
        <v>Percentage Improvement in Eqpt Efficiency Standards above BAU</v>
      </c>
      <c r="D754" s="255" t="s">
        <v>2115</v>
      </c>
      <c r="E754" s="250" t="s">
        <v>813</v>
      </c>
      <c r="F754" s="180" t="s">
        <v>2169</v>
      </c>
      <c r="G754" s="250" t="s">
        <v>814</v>
      </c>
      <c r="H754" s="43">
        <v>1102</v>
      </c>
      <c r="I754" s="250" t="s">
        <v>311</v>
      </c>
      <c r="J754" s="254" t="str">
        <f t="shared" si="158"/>
        <v>Industry Energy Efficiency Standards</v>
      </c>
      <c r="K754" s="260" t="str">
        <f t="shared" si="158"/>
        <v>indst efficiency standards</v>
      </c>
      <c r="L754" s="260">
        <f t="shared" si="158"/>
        <v>0</v>
      </c>
      <c r="M754" s="260">
        <f t="shared" si="158"/>
        <v>0.25</v>
      </c>
      <c r="N754" s="260">
        <f t="shared" si="158"/>
        <v>0.01</v>
      </c>
      <c r="O754" s="251" t="str">
        <f t="shared" si="158"/>
        <v>% reduction in energy use</v>
      </c>
      <c r="P754"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51" t="str">
        <f t="shared" si="158"/>
        <v>industry-ag-main.html#eff-stds</v>
      </c>
      <c r="R754" s="251" t="str">
        <f t="shared" si="158"/>
        <v>industry-energy-efficiency-standards.html</v>
      </c>
      <c r="S754" s="259" t="str">
        <f t="shared" si="158"/>
        <v>U.S. DOE, 2016, Industrial Energy Efficiency Potential Analysis, https://energy.gov/sites/prod/files/2017/04/f34/energy-savings-by-state-industrial-methodology.pdf</v>
      </c>
      <c r="T754" s="251" t="str">
        <f t="shared" si="158"/>
        <v>U.S. DOE, 2016, Industrial Energy Efficiency Potential Analysis, https://energy.gov/sites/prod/files/2017/04/f34/energy-savings-by-state-industrial-methodology.pdf</v>
      </c>
    </row>
    <row r="755" spans="1:20">
      <c r="A755" s="254" t="str">
        <f t="shared" si="157"/>
        <v>Industry</v>
      </c>
      <c r="B755" s="254" t="str">
        <f t="shared" si="157"/>
        <v>Industry Energy Efficiency Standards</v>
      </c>
      <c r="C755" s="254" t="str">
        <f t="shared" si="157"/>
        <v>Percentage Improvement in Eqpt Efficiency Standards above BAU</v>
      </c>
      <c r="D755" s="255" t="s">
        <v>2115</v>
      </c>
      <c r="E755" s="250" t="s">
        <v>815</v>
      </c>
      <c r="F755" s="180" t="s">
        <v>2169</v>
      </c>
      <c r="G755" s="250" t="s">
        <v>816</v>
      </c>
      <c r="H755" s="43">
        <v>1103</v>
      </c>
      <c r="I755" s="250" t="s">
        <v>333</v>
      </c>
      <c r="J755" s="254" t="str">
        <f t="shared" si="158"/>
        <v>Industry Energy Efficiency Standards</v>
      </c>
      <c r="K755" s="260" t="str">
        <f t="shared" si="158"/>
        <v>indst efficiency standards</v>
      </c>
      <c r="L755" s="260">
        <f t="shared" si="158"/>
        <v>0</v>
      </c>
      <c r="M755" s="260">
        <f t="shared" si="158"/>
        <v>0.25</v>
      </c>
      <c r="N755" s="260">
        <f t="shared" si="158"/>
        <v>0.01</v>
      </c>
      <c r="O755" s="251" t="str">
        <f t="shared" si="158"/>
        <v>% reduction in energy use</v>
      </c>
      <c r="P755"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51" t="str">
        <f t="shared" si="158"/>
        <v>industry-ag-main.html#eff-stds</v>
      </c>
      <c r="R755" s="251" t="str">
        <f t="shared" si="158"/>
        <v>industry-energy-efficiency-standards.html</v>
      </c>
      <c r="S755" s="259" t="str">
        <f t="shared" si="158"/>
        <v>U.S. DOE, 2016, Industrial Energy Efficiency Potential Analysis, https://energy.gov/sites/prod/files/2017/04/f34/energy-savings-by-state-industrial-methodology.pdf</v>
      </c>
      <c r="T755" s="251" t="str">
        <f t="shared" si="158"/>
        <v>U.S. DOE, 2016, Industrial Energy Efficiency Potential Analysis, https://energy.gov/sites/prod/files/2017/04/f34/energy-savings-by-state-industrial-methodology.pdf</v>
      </c>
    </row>
    <row r="756" spans="1:20">
      <c r="A756" s="254" t="str">
        <f t="shared" si="157"/>
        <v>Industry</v>
      </c>
      <c r="B756" s="254" t="str">
        <f t="shared" si="157"/>
        <v>Industry Energy Efficiency Standards</v>
      </c>
      <c r="C756" s="254" t="str">
        <f t="shared" si="157"/>
        <v>Percentage Improvement in Eqpt Efficiency Standards above BAU</v>
      </c>
      <c r="D756" s="255" t="s">
        <v>2115</v>
      </c>
      <c r="E756" s="250" t="s">
        <v>817</v>
      </c>
      <c r="F756" s="180" t="s">
        <v>2169</v>
      </c>
      <c r="G756" s="250" t="s">
        <v>818</v>
      </c>
      <c r="H756" s="43">
        <v>1104</v>
      </c>
      <c r="I756" s="250" t="s">
        <v>333</v>
      </c>
      <c r="J756" s="254" t="str">
        <f t="shared" si="158"/>
        <v>Industry Energy Efficiency Standards</v>
      </c>
      <c r="K756" s="260" t="str">
        <f t="shared" si="158"/>
        <v>indst efficiency standards</v>
      </c>
      <c r="L756" s="260">
        <f t="shared" si="158"/>
        <v>0</v>
      </c>
      <c r="M756" s="260">
        <f t="shared" si="158"/>
        <v>0.25</v>
      </c>
      <c r="N756" s="260">
        <f t="shared" si="158"/>
        <v>0.01</v>
      </c>
      <c r="O756" s="251" t="str">
        <f t="shared" si="158"/>
        <v>% reduction in energy use</v>
      </c>
      <c r="P756"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51" t="str">
        <f t="shared" si="158"/>
        <v>industry-ag-main.html#eff-stds</v>
      </c>
      <c r="R756" s="251" t="str">
        <f t="shared" si="158"/>
        <v>industry-energy-efficiency-standards.html</v>
      </c>
      <c r="S756" s="259" t="str">
        <f t="shared" si="158"/>
        <v>U.S. DOE, 2016, Industrial Energy Efficiency Potential Analysis, https://energy.gov/sites/prod/files/2017/04/f34/energy-savings-by-state-industrial-methodology.pdf</v>
      </c>
      <c r="T756" s="251" t="str">
        <f t="shared" si="158"/>
        <v>U.S. DOE, 2016, Industrial Energy Efficiency Potential Analysis, https://energy.gov/sites/prod/files/2017/04/f34/energy-savings-by-state-industrial-methodology.pdf</v>
      </c>
    </row>
    <row r="757" spans="1:20">
      <c r="A757" s="254" t="str">
        <f t="shared" si="157"/>
        <v>Industry</v>
      </c>
      <c r="B757" s="254" t="str">
        <f t="shared" si="157"/>
        <v>Industry Energy Efficiency Standards</v>
      </c>
      <c r="C757" s="254" t="str">
        <f t="shared" si="157"/>
        <v>Percentage Improvement in Eqpt Efficiency Standards above BAU</v>
      </c>
      <c r="D757" s="255" t="s">
        <v>2115</v>
      </c>
      <c r="E757" s="250" t="s">
        <v>819</v>
      </c>
      <c r="F757" s="180" t="s">
        <v>2169</v>
      </c>
      <c r="G757" s="250" t="s">
        <v>820</v>
      </c>
      <c r="H757" s="43">
        <v>1105</v>
      </c>
      <c r="I757" s="250" t="s">
        <v>311</v>
      </c>
      <c r="J757" s="254" t="str">
        <f t="shared" si="158"/>
        <v>Industry Energy Efficiency Standards</v>
      </c>
      <c r="K757" s="260" t="str">
        <f t="shared" si="158"/>
        <v>indst efficiency standards</v>
      </c>
      <c r="L757" s="260">
        <f t="shared" si="158"/>
        <v>0</v>
      </c>
      <c r="M757" s="260">
        <f t="shared" si="158"/>
        <v>0.25</v>
      </c>
      <c r="N757" s="260">
        <f t="shared" si="158"/>
        <v>0.01</v>
      </c>
      <c r="O757" s="251" t="str">
        <f t="shared" si="158"/>
        <v>% reduction in energy use</v>
      </c>
      <c r="P757"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51" t="str">
        <f t="shared" si="158"/>
        <v>industry-ag-main.html#eff-stds</v>
      </c>
      <c r="R757" s="251" t="str">
        <f t="shared" si="158"/>
        <v>industry-energy-efficiency-standards.html</v>
      </c>
      <c r="S757" s="259" t="str">
        <f t="shared" si="158"/>
        <v>U.S. DOE, 2016, Industrial Energy Efficiency Potential Analysis, https://energy.gov/sites/prod/files/2017/04/f34/energy-savings-by-state-industrial-methodology.pdf</v>
      </c>
      <c r="T757" s="251" t="str">
        <f t="shared" si="158"/>
        <v>U.S. DOE, 2016, Industrial Energy Efficiency Potential Analysis, https://energy.gov/sites/prod/files/2017/04/f34/energy-savings-by-state-industrial-methodology.pdf</v>
      </c>
    </row>
    <row r="758" spans="1:20">
      <c r="A758" s="254" t="str">
        <f t="shared" si="157"/>
        <v>Industry</v>
      </c>
      <c r="B758" s="254" t="str">
        <f t="shared" si="157"/>
        <v>Industry Energy Efficiency Standards</v>
      </c>
      <c r="C758" s="254" t="str">
        <f t="shared" si="157"/>
        <v>Percentage Improvement in Eqpt Efficiency Standards above BAU</v>
      </c>
      <c r="D758" s="255" t="s">
        <v>2115</v>
      </c>
      <c r="E758" s="250" t="s">
        <v>821</v>
      </c>
      <c r="F758" s="180" t="s">
        <v>2169</v>
      </c>
      <c r="G758" s="250" t="s">
        <v>822</v>
      </c>
      <c r="H758" s="43">
        <v>1106</v>
      </c>
      <c r="I758" s="250" t="s">
        <v>311</v>
      </c>
      <c r="J758" s="254" t="str">
        <f t="shared" si="158"/>
        <v>Industry Energy Efficiency Standards</v>
      </c>
      <c r="K758" s="260" t="str">
        <f t="shared" si="158"/>
        <v>indst efficiency standards</v>
      </c>
      <c r="L758" s="260">
        <f t="shared" si="158"/>
        <v>0</v>
      </c>
      <c r="M758" s="260">
        <f t="shared" si="158"/>
        <v>0.25</v>
      </c>
      <c r="N758" s="260">
        <f t="shared" si="158"/>
        <v>0.01</v>
      </c>
      <c r="O758" s="251" t="str">
        <f t="shared" si="158"/>
        <v>% reduction in energy use</v>
      </c>
      <c r="P758"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51" t="str">
        <f t="shared" si="158"/>
        <v>industry-ag-main.html#eff-stds</v>
      </c>
      <c r="R758" s="251" t="str">
        <f t="shared" si="158"/>
        <v>industry-energy-efficiency-standards.html</v>
      </c>
      <c r="S758" s="259" t="str">
        <f t="shared" si="158"/>
        <v>U.S. DOE, 2016, Industrial Energy Efficiency Potential Analysis, https://energy.gov/sites/prod/files/2017/04/f34/energy-savings-by-state-industrial-methodology.pdf</v>
      </c>
      <c r="T758" s="251" t="str">
        <f t="shared" si="158"/>
        <v>U.S. DOE, 2016, Industrial Energy Efficiency Potential Analysis, https://energy.gov/sites/prod/files/2017/04/f34/energy-savings-by-state-industrial-methodology.pdf</v>
      </c>
    </row>
    <row r="759" spans="1:20">
      <c r="A759" s="254" t="str">
        <f t="shared" si="157"/>
        <v>Industry</v>
      </c>
      <c r="B759" s="254" t="str">
        <f t="shared" si="157"/>
        <v>Industry Energy Efficiency Standards</v>
      </c>
      <c r="C759" s="254" t="str">
        <f t="shared" si="157"/>
        <v>Percentage Improvement in Eqpt Efficiency Standards above BAU</v>
      </c>
      <c r="D759" s="255" t="s">
        <v>2115</v>
      </c>
      <c r="E759" s="250" t="s">
        <v>823</v>
      </c>
      <c r="F759" s="180" t="s">
        <v>2169</v>
      </c>
      <c r="G759" s="250" t="s">
        <v>824</v>
      </c>
      <c r="H759" s="43">
        <v>1107</v>
      </c>
      <c r="I759" s="250" t="s">
        <v>333</v>
      </c>
      <c r="J759" s="254" t="str">
        <f t="shared" si="158"/>
        <v>Industry Energy Efficiency Standards</v>
      </c>
      <c r="K759" s="260" t="str">
        <f t="shared" si="158"/>
        <v>indst efficiency standards</v>
      </c>
      <c r="L759" s="260">
        <f t="shared" si="158"/>
        <v>0</v>
      </c>
      <c r="M759" s="260">
        <f t="shared" si="158"/>
        <v>0.25</v>
      </c>
      <c r="N759" s="260">
        <f t="shared" si="158"/>
        <v>0.01</v>
      </c>
      <c r="O759" s="251" t="str">
        <f t="shared" si="158"/>
        <v>% reduction in energy use</v>
      </c>
      <c r="P759"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51" t="str">
        <f t="shared" si="158"/>
        <v>industry-ag-main.html#eff-stds</v>
      </c>
      <c r="R759" s="251" t="str">
        <f t="shared" si="158"/>
        <v>industry-energy-efficiency-standards.html</v>
      </c>
      <c r="S759" s="259" t="str">
        <f t="shared" si="158"/>
        <v>U.S. DOE, 2016, Industrial Energy Efficiency Potential Analysis, https://energy.gov/sites/prod/files/2017/04/f34/energy-savings-by-state-industrial-methodology.pdf</v>
      </c>
      <c r="T759" s="251" t="str">
        <f t="shared" si="158"/>
        <v>U.S. DOE, 2016, Industrial Energy Efficiency Potential Analysis, https://energy.gov/sites/prod/files/2017/04/f34/energy-savings-by-state-industrial-methodology.pdf</v>
      </c>
    </row>
    <row r="760" spans="1:20">
      <c r="A760" s="254" t="str">
        <f t="shared" si="157"/>
        <v>Industry</v>
      </c>
      <c r="B760" s="254" t="str">
        <f t="shared" si="157"/>
        <v>Industry Energy Efficiency Standards</v>
      </c>
      <c r="C760" s="254" t="str">
        <f t="shared" si="157"/>
        <v>Percentage Improvement in Eqpt Efficiency Standards above BAU</v>
      </c>
      <c r="D760" s="255" t="s">
        <v>2113</v>
      </c>
      <c r="E760" s="250" t="s">
        <v>800</v>
      </c>
      <c r="F760" s="180" t="s">
        <v>2168</v>
      </c>
      <c r="G760" s="250" t="s">
        <v>801</v>
      </c>
      <c r="H760" s="43">
        <v>1108</v>
      </c>
      <c r="I760" s="250" t="s">
        <v>311</v>
      </c>
      <c r="J760" s="254" t="str">
        <f t="shared" si="158"/>
        <v>Industry Energy Efficiency Standards</v>
      </c>
      <c r="K760" s="260" t="str">
        <f t="shared" si="158"/>
        <v>indst efficiency standards</v>
      </c>
      <c r="L760" s="260">
        <f t="shared" si="158"/>
        <v>0</v>
      </c>
      <c r="M760" s="260">
        <f t="shared" si="158"/>
        <v>0.25</v>
      </c>
      <c r="N760" s="260">
        <f t="shared" si="158"/>
        <v>0.01</v>
      </c>
      <c r="O760" s="251" t="str">
        <f t="shared" si="158"/>
        <v>% reduction in energy use</v>
      </c>
      <c r="P760"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51" t="str">
        <f t="shared" si="158"/>
        <v>industry-ag-main.html#eff-stds</v>
      </c>
      <c r="R760" s="251" t="str">
        <f t="shared" si="158"/>
        <v>industry-energy-efficiency-standards.html</v>
      </c>
      <c r="S760" s="259" t="str">
        <f t="shared" si="158"/>
        <v>U.S. DOE, 2016, Industrial Energy Efficiency Potential Analysis, https://energy.gov/sites/prod/files/2017/04/f34/energy-savings-by-state-industrial-methodology.pdf</v>
      </c>
      <c r="T760" s="251" t="str">
        <f t="shared" si="158"/>
        <v>U.S. DOE, 2016, Industrial Energy Efficiency Potential Analysis, https://energy.gov/sites/prod/files/2017/04/f34/energy-savings-by-state-industrial-methodology.pdf</v>
      </c>
    </row>
    <row r="761" spans="1:20">
      <c r="A761" s="254" t="str">
        <f t="shared" si="157"/>
        <v>Industry</v>
      </c>
      <c r="B761" s="254" t="str">
        <f t="shared" si="157"/>
        <v>Industry Energy Efficiency Standards</v>
      </c>
      <c r="C761" s="254" t="str">
        <f t="shared" si="157"/>
        <v>Percentage Improvement in Eqpt Efficiency Standards above BAU</v>
      </c>
      <c r="D761" s="255" t="s">
        <v>2113</v>
      </c>
      <c r="E761" s="250" t="s">
        <v>807</v>
      </c>
      <c r="F761" s="180" t="s">
        <v>2168</v>
      </c>
      <c r="G761" s="250" t="s">
        <v>808</v>
      </c>
      <c r="H761" s="43">
        <v>1109</v>
      </c>
      <c r="I761" s="250" t="s">
        <v>333</v>
      </c>
      <c r="J761" s="254" t="str">
        <f t="shared" ref="J761:T770" si="159">J$610</f>
        <v>Industry Energy Efficiency Standards</v>
      </c>
      <c r="K761" s="260" t="str">
        <f t="shared" si="159"/>
        <v>indst efficiency standards</v>
      </c>
      <c r="L761" s="260">
        <f t="shared" si="159"/>
        <v>0</v>
      </c>
      <c r="M761" s="260">
        <f t="shared" si="159"/>
        <v>0.25</v>
      </c>
      <c r="N761" s="260">
        <f t="shared" si="159"/>
        <v>0.01</v>
      </c>
      <c r="O761" s="251" t="str">
        <f t="shared" si="159"/>
        <v>% reduction in energy use</v>
      </c>
      <c r="P761"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51" t="str">
        <f t="shared" si="159"/>
        <v>industry-ag-main.html#eff-stds</v>
      </c>
      <c r="R761" s="251" t="str">
        <f t="shared" si="159"/>
        <v>industry-energy-efficiency-standards.html</v>
      </c>
      <c r="S761" s="259" t="str">
        <f t="shared" si="159"/>
        <v>U.S. DOE, 2016, Industrial Energy Efficiency Potential Analysis, https://energy.gov/sites/prod/files/2017/04/f34/energy-savings-by-state-industrial-methodology.pdf</v>
      </c>
      <c r="T761" s="251" t="str">
        <f t="shared" si="159"/>
        <v>U.S. DOE, 2016, Industrial Energy Efficiency Potential Analysis, https://energy.gov/sites/prod/files/2017/04/f34/energy-savings-by-state-industrial-methodology.pdf</v>
      </c>
    </row>
    <row r="762" spans="1:20">
      <c r="A762" s="254" t="str">
        <f t="shared" si="157"/>
        <v>Industry</v>
      </c>
      <c r="B762" s="254" t="str">
        <f t="shared" si="157"/>
        <v>Industry Energy Efficiency Standards</v>
      </c>
      <c r="C762" s="254" t="str">
        <f t="shared" si="157"/>
        <v>Percentage Improvement in Eqpt Efficiency Standards above BAU</v>
      </c>
      <c r="D762" s="255" t="s">
        <v>2113</v>
      </c>
      <c r="E762" s="250" t="s">
        <v>809</v>
      </c>
      <c r="F762" s="180" t="s">
        <v>2168</v>
      </c>
      <c r="G762" s="250" t="s">
        <v>810</v>
      </c>
      <c r="H762" s="43">
        <v>1110</v>
      </c>
      <c r="I762" s="250" t="s">
        <v>311</v>
      </c>
      <c r="J762" s="254" t="str">
        <f t="shared" si="159"/>
        <v>Industry Energy Efficiency Standards</v>
      </c>
      <c r="K762" s="260" t="str">
        <f t="shared" si="159"/>
        <v>indst efficiency standards</v>
      </c>
      <c r="L762" s="260">
        <f t="shared" si="159"/>
        <v>0</v>
      </c>
      <c r="M762" s="260">
        <f t="shared" si="159"/>
        <v>0.25</v>
      </c>
      <c r="N762" s="260">
        <f t="shared" si="159"/>
        <v>0.01</v>
      </c>
      <c r="O762" s="251" t="str">
        <f t="shared" si="159"/>
        <v>% reduction in energy use</v>
      </c>
      <c r="P762"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51" t="str">
        <f t="shared" si="159"/>
        <v>industry-ag-main.html#eff-stds</v>
      </c>
      <c r="R762" s="251" t="str">
        <f t="shared" si="159"/>
        <v>industry-energy-efficiency-standards.html</v>
      </c>
      <c r="S762" s="259" t="str">
        <f t="shared" si="159"/>
        <v>U.S. DOE, 2016, Industrial Energy Efficiency Potential Analysis, https://energy.gov/sites/prod/files/2017/04/f34/energy-savings-by-state-industrial-methodology.pdf</v>
      </c>
      <c r="T762" s="251" t="str">
        <f t="shared" si="159"/>
        <v>U.S. DOE, 2016, Industrial Energy Efficiency Potential Analysis, https://energy.gov/sites/prod/files/2017/04/f34/energy-savings-by-state-industrial-methodology.pdf</v>
      </c>
    </row>
    <row r="763" spans="1:20">
      <c r="A763" s="254" t="str">
        <f t="shared" si="157"/>
        <v>Industry</v>
      </c>
      <c r="B763" s="254" t="str">
        <f t="shared" si="157"/>
        <v>Industry Energy Efficiency Standards</v>
      </c>
      <c r="C763" s="254" t="str">
        <f t="shared" si="157"/>
        <v>Percentage Improvement in Eqpt Efficiency Standards above BAU</v>
      </c>
      <c r="D763" s="255" t="s">
        <v>2113</v>
      </c>
      <c r="E763" s="250" t="s">
        <v>811</v>
      </c>
      <c r="F763" s="180" t="s">
        <v>2168</v>
      </c>
      <c r="G763" s="250" t="s">
        <v>812</v>
      </c>
      <c r="H763" s="43">
        <v>1111</v>
      </c>
      <c r="I763" s="250" t="s">
        <v>333</v>
      </c>
      <c r="J763" s="254" t="str">
        <f t="shared" si="159"/>
        <v>Industry Energy Efficiency Standards</v>
      </c>
      <c r="K763" s="260" t="str">
        <f t="shared" si="159"/>
        <v>indst efficiency standards</v>
      </c>
      <c r="L763" s="260">
        <f t="shared" si="159"/>
        <v>0</v>
      </c>
      <c r="M763" s="260">
        <f t="shared" si="159"/>
        <v>0.25</v>
      </c>
      <c r="N763" s="260">
        <f t="shared" si="159"/>
        <v>0.01</v>
      </c>
      <c r="O763" s="251" t="str">
        <f t="shared" si="159"/>
        <v>% reduction in energy use</v>
      </c>
      <c r="P763"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51" t="str">
        <f t="shared" si="159"/>
        <v>industry-ag-main.html#eff-stds</v>
      </c>
      <c r="R763" s="251" t="str">
        <f t="shared" si="159"/>
        <v>industry-energy-efficiency-standards.html</v>
      </c>
      <c r="S763" s="259" t="str">
        <f t="shared" si="159"/>
        <v>U.S. DOE, 2016, Industrial Energy Efficiency Potential Analysis, https://energy.gov/sites/prod/files/2017/04/f34/energy-savings-by-state-industrial-methodology.pdf</v>
      </c>
      <c r="T763" s="251" t="str">
        <f t="shared" si="159"/>
        <v>U.S. DOE, 2016, Industrial Energy Efficiency Potential Analysis, https://energy.gov/sites/prod/files/2017/04/f34/energy-savings-by-state-industrial-methodology.pdf</v>
      </c>
    </row>
    <row r="764" spans="1:20">
      <c r="A764" s="254" t="str">
        <f t="shared" si="157"/>
        <v>Industry</v>
      </c>
      <c r="B764" s="254" t="str">
        <f t="shared" si="157"/>
        <v>Industry Energy Efficiency Standards</v>
      </c>
      <c r="C764" s="254" t="str">
        <f t="shared" si="157"/>
        <v>Percentage Improvement in Eqpt Efficiency Standards above BAU</v>
      </c>
      <c r="D764" s="255" t="s">
        <v>2113</v>
      </c>
      <c r="E764" s="250" t="s">
        <v>813</v>
      </c>
      <c r="F764" s="180" t="s">
        <v>2168</v>
      </c>
      <c r="G764" s="250" t="s">
        <v>814</v>
      </c>
      <c r="H764" s="43">
        <v>1112</v>
      </c>
      <c r="I764" s="250" t="s">
        <v>311</v>
      </c>
      <c r="J764" s="254" t="str">
        <f t="shared" si="159"/>
        <v>Industry Energy Efficiency Standards</v>
      </c>
      <c r="K764" s="260" t="str">
        <f t="shared" si="159"/>
        <v>indst efficiency standards</v>
      </c>
      <c r="L764" s="260">
        <f t="shared" si="159"/>
        <v>0</v>
      </c>
      <c r="M764" s="260">
        <f t="shared" si="159"/>
        <v>0.25</v>
      </c>
      <c r="N764" s="260">
        <f t="shared" si="159"/>
        <v>0.01</v>
      </c>
      <c r="O764" s="251" t="str">
        <f t="shared" si="159"/>
        <v>% reduction in energy use</v>
      </c>
      <c r="P764"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51" t="str">
        <f t="shared" si="159"/>
        <v>industry-ag-main.html#eff-stds</v>
      </c>
      <c r="R764" s="251" t="str">
        <f t="shared" si="159"/>
        <v>industry-energy-efficiency-standards.html</v>
      </c>
      <c r="S764" s="259" t="str">
        <f t="shared" si="159"/>
        <v>U.S. DOE, 2016, Industrial Energy Efficiency Potential Analysis, https://energy.gov/sites/prod/files/2017/04/f34/energy-savings-by-state-industrial-methodology.pdf</v>
      </c>
      <c r="T764" s="251" t="str">
        <f t="shared" si="159"/>
        <v>U.S. DOE, 2016, Industrial Energy Efficiency Potential Analysis, https://energy.gov/sites/prod/files/2017/04/f34/energy-savings-by-state-industrial-methodology.pdf</v>
      </c>
    </row>
    <row r="765" spans="1:20">
      <c r="A765" s="254" t="str">
        <f t="shared" si="157"/>
        <v>Industry</v>
      </c>
      <c r="B765" s="254" t="str">
        <f t="shared" si="157"/>
        <v>Industry Energy Efficiency Standards</v>
      </c>
      <c r="C765" s="254" t="str">
        <f t="shared" si="157"/>
        <v>Percentage Improvement in Eqpt Efficiency Standards above BAU</v>
      </c>
      <c r="D765" s="255" t="s">
        <v>2113</v>
      </c>
      <c r="E765" s="250" t="s">
        <v>815</v>
      </c>
      <c r="F765" s="180" t="s">
        <v>2168</v>
      </c>
      <c r="G765" s="250" t="s">
        <v>816</v>
      </c>
      <c r="H765" s="43">
        <v>1113</v>
      </c>
      <c r="I765" s="250" t="s">
        <v>333</v>
      </c>
      <c r="J765" s="254" t="str">
        <f t="shared" si="159"/>
        <v>Industry Energy Efficiency Standards</v>
      </c>
      <c r="K765" s="260" t="str">
        <f t="shared" si="159"/>
        <v>indst efficiency standards</v>
      </c>
      <c r="L765" s="260">
        <f t="shared" si="159"/>
        <v>0</v>
      </c>
      <c r="M765" s="260">
        <f t="shared" si="159"/>
        <v>0.25</v>
      </c>
      <c r="N765" s="260">
        <f t="shared" si="159"/>
        <v>0.01</v>
      </c>
      <c r="O765" s="251" t="str">
        <f t="shared" si="159"/>
        <v>% reduction in energy use</v>
      </c>
      <c r="P765"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51" t="str">
        <f t="shared" si="159"/>
        <v>industry-ag-main.html#eff-stds</v>
      </c>
      <c r="R765" s="251" t="str">
        <f t="shared" si="159"/>
        <v>industry-energy-efficiency-standards.html</v>
      </c>
      <c r="S765" s="259" t="str">
        <f t="shared" si="159"/>
        <v>U.S. DOE, 2016, Industrial Energy Efficiency Potential Analysis, https://energy.gov/sites/prod/files/2017/04/f34/energy-savings-by-state-industrial-methodology.pdf</v>
      </c>
      <c r="T765" s="251" t="str">
        <f t="shared" si="159"/>
        <v>U.S. DOE, 2016, Industrial Energy Efficiency Potential Analysis, https://energy.gov/sites/prod/files/2017/04/f34/energy-savings-by-state-industrial-methodology.pdf</v>
      </c>
    </row>
    <row r="766" spans="1:20">
      <c r="A766" s="254" t="str">
        <f t="shared" si="157"/>
        <v>Industry</v>
      </c>
      <c r="B766" s="254" t="str">
        <f t="shared" si="157"/>
        <v>Industry Energy Efficiency Standards</v>
      </c>
      <c r="C766" s="254" t="str">
        <f t="shared" si="157"/>
        <v>Percentage Improvement in Eqpt Efficiency Standards above BAU</v>
      </c>
      <c r="D766" s="255" t="s">
        <v>2113</v>
      </c>
      <c r="E766" s="250" t="s">
        <v>817</v>
      </c>
      <c r="F766" s="180" t="s">
        <v>2168</v>
      </c>
      <c r="G766" s="250" t="s">
        <v>818</v>
      </c>
      <c r="H766" s="43">
        <v>1114</v>
      </c>
      <c r="I766" s="250" t="s">
        <v>333</v>
      </c>
      <c r="J766" s="254" t="str">
        <f t="shared" si="159"/>
        <v>Industry Energy Efficiency Standards</v>
      </c>
      <c r="K766" s="260" t="str">
        <f t="shared" si="159"/>
        <v>indst efficiency standards</v>
      </c>
      <c r="L766" s="260">
        <f t="shared" si="159"/>
        <v>0</v>
      </c>
      <c r="M766" s="260">
        <f t="shared" si="159"/>
        <v>0.25</v>
      </c>
      <c r="N766" s="260">
        <f t="shared" si="159"/>
        <v>0.01</v>
      </c>
      <c r="O766" s="251" t="str">
        <f t="shared" si="159"/>
        <v>% reduction in energy use</v>
      </c>
      <c r="P766"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51" t="str">
        <f t="shared" si="159"/>
        <v>industry-ag-main.html#eff-stds</v>
      </c>
      <c r="R766" s="251" t="str">
        <f t="shared" si="159"/>
        <v>industry-energy-efficiency-standards.html</v>
      </c>
      <c r="S766" s="259" t="str">
        <f t="shared" si="159"/>
        <v>U.S. DOE, 2016, Industrial Energy Efficiency Potential Analysis, https://energy.gov/sites/prod/files/2017/04/f34/energy-savings-by-state-industrial-methodology.pdf</v>
      </c>
      <c r="T766" s="251" t="str">
        <f t="shared" si="159"/>
        <v>U.S. DOE, 2016, Industrial Energy Efficiency Potential Analysis, https://energy.gov/sites/prod/files/2017/04/f34/energy-savings-by-state-industrial-methodology.pdf</v>
      </c>
    </row>
    <row r="767" spans="1:20">
      <c r="A767" s="254" t="str">
        <f t="shared" si="157"/>
        <v>Industry</v>
      </c>
      <c r="B767" s="254" t="str">
        <f t="shared" si="157"/>
        <v>Industry Energy Efficiency Standards</v>
      </c>
      <c r="C767" s="254" t="str">
        <f t="shared" si="157"/>
        <v>Percentage Improvement in Eqpt Efficiency Standards above BAU</v>
      </c>
      <c r="D767" s="255" t="s">
        <v>2113</v>
      </c>
      <c r="E767" s="250" t="s">
        <v>819</v>
      </c>
      <c r="F767" s="180" t="s">
        <v>2168</v>
      </c>
      <c r="G767" s="250" t="s">
        <v>820</v>
      </c>
      <c r="H767" s="43">
        <v>1115</v>
      </c>
      <c r="I767" s="250" t="s">
        <v>333</v>
      </c>
      <c r="J767" s="254" t="str">
        <f t="shared" si="159"/>
        <v>Industry Energy Efficiency Standards</v>
      </c>
      <c r="K767" s="260" t="str">
        <f t="shared" si="159"/>
        <v>indst efficiency standards</v>
      </c>
      <c r="L767" s="260">
        <f t="shared" si="159"/>
        <v>0</v>
      </c>
      <c r="M767" s="260">
        <f t="shared" si="159"/>
        <v>0.25</v>
      </c>
      <c r="N767" s="260">
        <f t="shared" si="159"/>
        <v>0.01</v>
      </c>
      <c r="O767" s="251" t="str">
        <f t="shared" si="159"/>
        <v>% reduction in energy use</v>
      </c>
      <c r="P767"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51" t="str">
        <f t="shared" si="159"/>
        <v>industry-ag-main.html#eff-stds</v>
      </c>
      <c r="R767" s="251" t="str">
        <f t="shared" si="159"/>
        <v>industry-energy-efficiency-standards.html</v>
      </c>
      <c r="S767" s="259" t="str">
        <f t="shared" si="159"/>
        <v>U.S. DOE, 2016, Industrial Energy Efficiency Potential Analysis, https://energy.gov/sites/prod/files/2017/04/f34/energy-savings-by-state-industrial-methodology.pdf</v>
      </c>
      <c r="T767" s="251" t="str">
        <f t="shared" si="159"/>
        <v>U.S. DOE, 2016, Industrial Energy Efficiency Potential Analysis, https://energy.gov/sites/prod/files/2017/04/f34/energy-savings-by-state-industrial-methodology.pdf</v>
      </c>
    </row>
    <row r="768" spans="1:20">
      <c r="A768" s="254" t="str">
        <f t="shared" si="157"/>
        <v>Industry</v>
      </c>
      <c r="B768" s="254" t="str">
        <f t="shared" si="157"/>
        <v>Industry Energy Efficiency Standards</v>
      </c>
      <c r="C768" s="254" t="str">
        <f t="shared" si="157"/>
        <v>Percentage Improvement in Eqpt Efficiency Standards above BAU</v>
      </c>
      <c r="D768" s="255" t="s">
        <v>2113</v>
      </c>
      <c r="E768" s="250" t="s">
        <v>821</v>
      </c>
      <c r="F768" s="180" t="s">
        <v>2168</v>
      </c>
      <c r="G768" s="250" t="s">
        <v>822</v>
      </c>
      <c r="H768" s="43">
        <v>1116</v>
      </c>
      <c r="I768" s="250" t="s">
        <v>311</v>
      </c>
      <c r="J768" s="254" t="str">
        <f t="shared" si="159"/>
        <v>Industry Energy Efficiency Standards</v>
      </c>
      <c r="K768" s="260" t="str">
        <f t="shared" si="159"/>
        <v>indst efficiency standards</v>
      </c>
      <c r="L768" s="260">
        <f t="shared" si="159"/>
        <v>0</v>
      </c>
      <c r="M768" s="260">
        <f t="shared" si="159"/>
        <v>0.25</v>
      </c>
      <c r="N768" s="260">
        <f t="shared" si="159"/>
        <v>0.01</v>
      </c>
      <c r="O768" s="251" t="str">
        <f t="shared" si="159"/>
        <v>% reduction in energy use</v>
      </c>
      <c r="P768"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51" t="str">
        <f t="shared" si="159"/>
        <v>industry-ag-main.html#eff-stds</v>
      </c>
      <c r="R768" s="251" t="str">
        <f t="shared" si="159"/>
        <v>industry-energy-efficiency-standards.html</v>
      </c>
      <c r="S768" s="259" t="str">
        <f t="shared" si="159"/>
        <v>U.S. DOE, 2016, Industrial Energy Efficiency Potential Analysis, https://energy.gov/sites/prod/files/2017/04/f34/energy-savings-by-state-industrial-methodology.pdf</v>
      </c>
      <c r="T768" s="251" t="str">
        <f t="shared" si="159"/>
        <v>U.S. DOE, 2016, Industrial Energy Efficiency Potential Analysis, https://energy.gov/sites/prod/files/2017/04/f34/energy-savings-by-state-industrial-methodology.pdf</v>
      </c>
    </row>
    <row r="769" spans="1:20">
      <c r="A769" s="254" t="str">
        <f t="shared" si="157"/>
        <v>Industry</v>
      </c>
      <c r="B769" s="254" t="str">
        <f t="shared" si="157"/>
        <v>Industry Energy Efficiency Standards</v>
      </c>
      <c r="C769" s="254" t="str">
        <f t="shared" si="157"/>
        <v>Percentage Improvement in Eqpt Efficiency Standards above BAU</v>
      </c>
      <c r="D769" s="255" t="s">
        <v>2113</v>
      </c>
      <c r="E769" s="250" t="s">
        <v>823</v>
      </c>
      <c r="F769" s="180" t="s">
        <v>2168</v>
      </c>
      <c r="G769" s="250" t="s">
        <v>824</v>
      </c>
      <c r="H769" s="43">
        <v>1117</v>
      </c>
      <c r="I769" s="250" t="s">
        <v>333</v>
      </c>
      <c r="J769" s="254" t="str">
        <f t="shared" si="159"/>
        <v>Industry Energy Efficiency Standards</v>
      </c>
      <c r="K769" s="260" t="str">
        <f t="shared" si="159"/>
        <v>indst efficiency standards</v>
      </c>
      <c r="L769" s="260">
        <f t="shared" si="159"/>
        <v>0</v>
      </c>
      <c r="M769" s="260">
        <f t="shared" si="159"/>
        <v>0.25</v>
      </c>
      <c r="N769" s="260">
        <f t="shared" si="159"/>
        <v>0.01</v>
      </c>
      <c r="O769" s="251" t="str">
        <f t="shared" si="159"/>
        <v>% reduction in energy use</v>
      </c>
      <c r="P769"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51" t="str">
        <f t="shared" si="159"/>
        <v>industry-ag-main.html#eff-stds</v>
      </c>
      <c r="R769" s="251" t="str">
        <f t="shared" si="159"/>
        <v>industry-energy-efficiency-standards.html</v>
      </c>
      <c r="S769" s="259" t="str">
        <f t="shared" si="159"/>
        <v>U.S. DOE, 2016, Industrial Energy Efficiency Potential Analysis, https://energy.gov/sites/prod/files/2017/04/f34/energy-savings-by-state-industrial-methodology.pdf</v>
      </c>
      <c r="T769" s="251" t="str">
        <f t="shared" si="159"/>
        <v>U.S. DOE, 2016, Industrial Energy Efficiency Potential Analysis, https://energy.gov/sites/prod/files/2017/04/f34/energy-savings-by-state-industrial-methodology.pdf</v>
      </c>
    </row>
    <row r="770" spans="1:20">
      <c r="A770" s="254" t="str">
        <f t="shared" si="157"/>
        <v>Industry</v>
      </c>
      <c r="B770" s="254" t="str">
        <f t="shared" si="157"/>
        <v>Industry Energy Efficiency Standards</v>
      </c>
      <c r="C770" s="254" t="str">
        <f t="shared" si="157"/>
        <v>Percentage Improvement in Eqpt Efficiency Standards above BAU</v>
      </c>
      <c r="D770" s="255" t="s">
        <v>2111</v>
      </c>
      <c r="E770" s="250" t="s">
        <v>800</v>
      </c>
      <c r="F770" s="180" t="s">
        <v>2167</v>
      </c>
      <c r="G770" s="250" t="s">
        <v>801</v>
      </c>
      <c r="H770" s="43">
        <v>1118</v>
      </c>
      <c r="I770" s="250" t="s">
        <v>311</v>
      </c>
      <c r="J770" s="254" t="str">
        <f t="shared" si="159"/>
        <v>Industry Energy Efficiency Standards</v>
      </c>
      <c r="K770" s="260" t="str">
        <f t="shared" si="159"/>
        <v>indst efficiency standards</v>
      </c>
      <c r="L770" s="260">
        <f t="shared" si="159"/>
        <v>0</v>
      </c>
      <c r="M770" s="260">
        <f t="shared" si="159"/>
        <v>0.25</v>
      </c>
      <c r="N770" s="260">
        <f t="shared" si="159"/>
        <v>0.01</v>
      </c>
      <c r="O770" s="251" t="str">
        <f t="shared" si="159"/>
        <v>% reduction in energy use</v>
      </c>
      <c r="P770"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51" t="str">
        <f t="shared" si="159"/>
        <v>industry-ag-main.html#eff-stds</v>
      </c>
      <c r="R770" s="251" t="str">
        <f t="shared" si="159"/>
        <v>industry-energy-efficiency-standards.html</v>
      </c>
      <c r="S770" s="259" t="str">
        <f t="shared" si="159"/>
        <v>U.S. DOE, 2016, Industrial Energy Efficiency Potential Analysis, https://energy.gov/sites/prod/files/2017/04/f34/energy-savings-by-state-industrial-methodology.pdf</v>
      </c>
      <c r="T770" s="251" t="str">
        <f t="shared" si="159"/>
        <v>U.S. DOE, 2016, Industrial Energy Efficiency Potential Analysis, https://energy.gov/sites/prod/files/2017/04/f34/energy-savings-by-state-industrial-methodology.pdf</v>
      </c>
    </row>
    <row r="771" spans="1:20">
      <c r="A771" s="254" t="str">
        <f t="shared" ref="A771:C790" si="160">A$610</f>
        <v>Industry</v>
      </c>
      <c r="B771" s="254" t="str">
        <f t="shared" si="160"/>
        <v>Industry Energy Efficiency Standards</v>
      </c>
      <c r="C771" s="254" t="str">
        <f t="shared" si="160"/>
        <v>Percentage Improvement in Eqpt Efficiency Standards above BAU</v>
      </c>
      <c r="D771" s="255" t="s">
        <v>2111</v>
      </c>
      <c r="E771" s="250" t="s">
        <v>807</v>
      </c>
      <c r="F771" s="180" t="s">
        <v>2167</v>
      </c>
      <c r="G771" s="250" t="s">
        <v>808</v>
      </c>
      <c r="H771" s="43">
        <v>1119</v>
      </c>
      <c r="I771" s="250" t="s">
        <v>333</v>
      </c>
      <c r="J771" s="254" t="str">
        <f t="shared" ref="J771:T780" si="161">J$610</f>
        <v>Industry Energy Efficiency Standards</v>
      </c>
      <c r="K771" s="260" t="str">
        <f t="shared" si="161"/>
        <v>indst efficiency standards</v>
      </c>
      <c r="L771" s="260">
        <f t="shared" si="161"/>
        <v>0</v>
      </c>
      <c r="M771" s="260">
        <f t="shared" si="161"/>
        <v>0.25</v>
      </c>
      <c r="N771" s="260">
        <f t="shared" si="161"/>
        <v>0.01</v>
      </c>
      <c r="O771" s="251" t="str">
        <f t="shared" si="161"/>
        <v>% reduction in energy use</v>
      </c>
      <c r="P771"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51" t="str">
        <f t="shared" si="161"/>
        <v>industry-ag-main.html#eff-stds</v>
      </c>
      <c r="R771" s="251" t="str">
        <f t="shared" si="161"/>
        <v>industry-energy-efficiency-standards.html</v>
      </c>
      <c r="S771" s="259" t="str">
        <f t="shared" si="161"/>
        <v>U.S. DOE, 2016, Industrial Energy Efficiency Potential Analysis, https://energy.gov/sites/prod/files/2017/04/f34/energy-savings-by-state-industrial-methodology.pdf</v>
      </c>
      <c r="T771" s="251" t="str">
        <f t="shared" si="161"/>
        <v>U.S. DOE, 2016, Industrial Energy Efficiency Potential Analysis, https://energy.gov/sites/prod/files/2017/04/f34/energy-savings-by-state-industrial-methodology.pdf</v>
      </c>
    </row>
    <row r="772" spans="1:20">
      <c r="A772" s="254" t="str">
        <f t="shared" si="160"/>
        <v>Industry</v>
      </c>
      <c r="B772" s="254" t="str">
        <f t="shared" si="160"/>
        <v>Industry Energy Efficiency Standards</v>
      </c>
      <c r="C772" s="254" t="str">
        <f t="shared" si="160"/>
        <v>Percentage Improvement in Eqpt Efficiency Standards above BAU</v>
      </c>
      <c r="D772" s="255" t="s">
        <v>2111</v>
      </c>
      <c r="E772" s="250" t="s">
        <v>809</v>
      </c>
      <c r="F772" s="180" t="s">
        <v>2167</v>
      </c>
      <c r="G772" s="250" t="s">
        <v>810</v>
      </c>
      <c r="H772" s="43">
        <v>1120</v>
      </c>
      <c r="I772" s="250" t="s">
        <v>311</v>
      </c>
      <c r="J772" s="254" t="str">
        <f t="shared" si="161"/>
        <v>Industry Energy Efficiency Standards</v>
      </c>
      <c r="K772" s="260" t="str">
        <f t="shared" si="161"/>
        <v>indst efficiency standards</v>
      </c>
      <c r="L772" s="260">
        <f t="shared" si="161"/>
        <v>0</v>
      </c>
      <c r="M772" s="260">
        <f t="shared" si="161"/>
        <v>0.25</v>
      </c>
      <c r="N772" s="260">
        <f t="shared" si="161"/>
        <v>0.01</v>
      </c>
      <c r="O772" s="251" t="str">
        <f t="shared" si="161"/>
        <v>% reduction in energy use</v>
      </c>
      <c r="P772"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51" t="str">
        <f t="shared" si="161"/>
        <v>industry-ag-main.html#eff-stds</v>
      </c>
      <c r="R772" s="251" t="str">
        <f t="shared" si="161"/>
        <v>industry-energy-efficiency-standards.html</v>
      </c>
      <c r="S772" s="259" t="str">
        <f t="shared" si="161"/>
        <v>U.S. DOE, 2016, Industrial Energy Efficiency Potential Analysis, https://energy.gov/sites/prod/files/2017/04/f34/energy-savings-by-state-industrial-methodology.pdf</v>
      </c>
      <c r="T772" s="251" t="str">
        <f t="shared" si="161"/>
        <v>U.S. DOE, 2016, Industrial Energy Efficiency Potential Analysis, https://energy.gov/sites/prod/files/2017/04/f34/energy-savings-by-state-industrial-methodology.pdf</v>
      </c>
    </row>
    <row r="773" spans="1:20">
      <c r="A773" s="254" t="str">
        <f t="shared" si="160"/>
        <v>Industry</v>
      </c>
      <c r="B773" s="254" t="str">
        <f t="shared" si="160"/>
        <v>Industry Energy Efficiency Standards</v>
      </c>
      <c r="C773" s="254" t="str">
        <f t="shared" si="160"/>
        <v>Percentage Improvement in Eqpt Efficiency Standards above BAU</v>
      </c>
      <c r="D773" s="255" t="s">
        <v>2111</v>
      </c>
      <c r="E773" s="250" t="s">
        <v>811</v>
      </c>
      <c r="F773" s="180" t="s">
        <v>2167</v>
      </c>
      <c r="G773" s="250" t="s">
        <v>812</v>
      </c>
      <c r="H773" s="43">
        <v>1121</v>
      </c>
      <c r="I773" s="250" t="s">
        <v>333</v>
      </c>
      <c r="J773" s="254" t="str">
        <f t="shared" si="161"/>
        <v>Industry Energy Efficiency Standards</v>
      </c>
      <c r="K773" s="260" t="str">
        <f t="shared" si="161"/>
        <v>indst efficiency standards</v>
      </c>
      <c r="L773" s="260">
        <f t="shared" si="161"/>
        <v>0</v>
      </c>
      <c r="M773" s="260">
        <f t="shared" si="161"/>
        <v>0.25</v>
      </c>
      <c r="N773" s="260">
        <f t="shared" si="161"/>
        <v>0.01</v>
      </c>
      <c r="O773" s="251" t="str">
        <f t="shared" si="161"/>
        <v>% reduction in energy use</v>
      </c>
      <c r="P773"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51" t="str">
        <f t="shared" si="161"/>
        <v>industry-ag-main.html#eff-stds</v>
      </c>
      <c r="R773" s="251" t="str">
        <f t="shared" si="161"/>
        <v>industry-energy-efficiency-standards.html</v>
      </c>
      <c r="S773" s="259" t="str">
        <f t="shared" si="161"/>
        <v>U.S. DOE, 2016, Industrial Energy Efficiency Potential Analysis, https://energy.gov/sites/prod/files/2017/04/f34/energy-savings-by-state-industrial-methodology.pdf</v>
      </c>
      <c r="T773" s="251" t="str">
        <f t="shared" si="161"/>
        <v>U.S. DOE, 2016, Industrial Energy Efficiency Potential Analysis, https://energy.gov/sites/prod/files/2017/04/f34/energy-savings-by-state-industrial-methodology.pdf</v>
      </c>
    </row>
    <row r="774" spans="1:20">
      <c r="A774" s="254" t="str">
        <f t="shared" si="160"/>
        <v>Industry</v>
      </c>
      <c r="B774" s="254" t="str">
        <f t="shared" si="160"/>
        <v>Industry Energy Efficiency Standards</v>
      </c>
      <c r="C774" s="254" t="str">
        <f t="shared" si="160"/>
        <v>Percentage Improvement in Eqpt Efficiency Standards above BAU</v>
      </c>
      <c r="D774" s="255" t="s">
        <v>2111</v>
      </c>
      <c r="E774" s="250" t="s">
        <v>813</v>
      </c>
      <c r="F774" s="180" t="s">
        <v>2167</v>
      </c>
      <c r="G774" s="250" t="s">
        <v>814</v>
      </c>
      <c r="H774" s="43">
        <v>1122</v>
      </c>
      <c r="I774" s="250" t="s">
        <v>311</v>
      </c>
      <c r="J774" s="254" t="str">
        <f t="shared" si="161"/>
        <v>Industry Energy Efficiency Standards</v>
      </c>
      <c r="K774" s="260" t="str">
        <f t="shared" si="161"/>
        <v>indst efficiency standards</v>
      </c>
      <c r="L774" s="260">
        <f t="shared" si="161"/>
        <v>0</v>
      </c>
      <c r="M774" s="260">
        <f t="shared" si="161"/>
        <v>0.25</v>
      </c>
      <c r="N774" s="260">
        <f t="shared" si="161"/>
        <v>0.01</v>
      </c>
      <c r="O774" s="251" t="str">
        <f t="shared" si="161"/>
        <v>% reduction in energy use</v>
      </c>
      <c r="P774"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51" t="str">
        <f t="shared" si="161"/>
        <v>industry-ag-main.html#eff-stds</v>
      </c>
      <c r="R774" s="251" t="str">
        <f t="shared" si="161"/>
        <v>industry-energy-efficiency-standards.html</v>
      </c>
      <c r="S774" s="259" t="str">
        <f t="shared" si="161"/>
        <v>U.S. DOE, 2016, Industrial Energy Efficiency Potential Analysis, https://energy.gov/sites/prod/files/2017/04/f34/energy-savings-by-state-industrial-methodology.pdf</v>
      </c>
      <c r="T774" s="251" t="str">
        <f t="shared" si="161"/>
        <v>U.S. DOE, 2016, Industrial Energy Efficiency Potential Analysis, https://energy.gov/sites/prod/files/2017/04/f34/energy-savings-by-state-industrial-methodology.pdf</v>
      </c>
    </row>
    <row r="775" spans="1:20">
      <c r="A775" s="254" t="str">
        <f t="shared" si="160"/>
        <v>Industry</v>
      </c>
      <c r="B775" s="254" t="str">
        <f t="shared" si="160"/>
        <v>Industry Energy Efficiency Standards</v>
      </c>
      <c r="C775" s="254" t="str">
        <f t="shared" si="160"/>
        <v>Percentage Improvement in Eqpt Efficiency Standards above BAU</v>
      </c>
      <c r="D775" s="255" t="s">
        <v>2111</v>
      </c>
      <c r="E775" s="250" t="s">
        <v>815</v>
      </c>
      <c r="F775" s="180" t="s">
        <v>2167</v>
      </c>
      <c r="G775" s="250" t="s">
        <v>816</v>
      </c>
      <c r="H775" s="43">
        <v>1123</v>
      </c>
      <c r="I775" s="250" t="s">
        <v>333</v>
      </c>
      <c r="J775" s="254" t="str">
        <f t="shared" si="161"/>
        <v>Industry Energy Efficiency Standards</v>
      </c>
      <c r="K775" s="260" t="str">
        <f t="shared" si="161"/>
        <v>indst efficiency standards</v>
      </c>
      <c r="L775" s="260">
        <f t="shared" si="161"/>
        <v>0</v>
      </c>
      <c r="M775" s="260">
        <f t="shared" si="161"/>
        <v>0.25</v>
      </c>
      <c r="N775" s="260">
        <f t="shared" si="161"/>
        <v>0.01</v>
      </c>
      <c r="O775" s="251" t="str">
        <f t="shared" si="161"/>
        <v>% reduction in energy use</v>
      </c>
      <c r="P775"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51" t="str">
        <f t="shared" si="161"/>
        <v>industry-ag-main.html#eff-stds</v>
      </c>
      <c r="R775" s="251" t="str">
        <f t="shared" si="161"/>
        <v>industry-energy-efficiency-standards.html</v>
      </c>
      <c r="S775" s="259" t="str">
        <f t="shared" si="161"/>
        <v>U.S. DOE, 2016, Industrial Energy Efficiency Potential Analysis, https://energy.gov/sites/prod/files/2017/04/f34/energy-savings-by-state-industrial-methodology.pdf</v>
      </c>
      <c r="T775" s="251" t="str">
        <f t="shared" si="161"/>
        <v>U.S. DOE, 2016, Industrial Energy Efficiency Potential Analysis, https://energy.gov/sites/prod/files/2017/04/f34/energy-savings-by-state-industrial-methodology.pdf</v>
      </c>
    </row>
    <row r="776" spans="1:20">
      <c r="A776" s="254" t="str">
        <f t="shared" si="160"/>
        <v>Industry</v>
      </c>
      <c r="B776" s="254" t="str">
        <f t="shared" si="160"/>
        <v>Industry Energy Efficiency Standards</v>
      </c>
      <c r="C776" s="254" t="str">
        <f t="shared" si="160"/>
        <v>Percentage Improvement in Eqpt Efficiency Standards above BAU</v>
      </c>
      <c r="D776" s="255" t="s">
        <v>2111</v>
      </c>
      <c r="E776" s="250" t="s">
        <v>817</v>
      </c>
      <c r="F776" s="180" t="s">
        <v>2167</v>
      </c>
      <c r="G776" s="250" t="s">
        <v>818</v>
      </c>
      <c r="H776" s="43">
        <v>1124</v>
      </c>
      <c r="I776" s="250" t="s">
        <v>333</v>
      </c>
      <c r="J776" s="254" t="str">
        <f t="shared" si="161"/>
        <v>Industry Energy Efficiency Standards</v>
      </c>
      <c r="K776" s="260" t="str">
        <f t="shared" si="161"/>
        <v>indst efficiency standards</v>
      </c>
      <c r="L776" s="260">
        <f t="shared" si="161"/>
        <v>0</v>
      </c>
      <c r="M776" s="260">
        <f t="shared" si="161"/>
        <v>0.25</v>
      </c>
      <c r="N776" s="260">
        <f t="shared" si="161"/>
        <v>0.01</v>
      </c>
      <c r="O776" s="251" t="str">
        <f t="shared" si="161"/>
        <v>% reduction in energy use</v>
      </c>
      <c r="P776"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51" t="str">
        <f t="shared" si="161"/>
        <v>industry-ag-main.html#eff-stds</v>
      </c>
      <c r="R776" s="251" t="str">
        <f t="shared" si="161"/>
        <v>industry-energy-efficiency-standards.html</v>
      </c>
      <c r="S776" s="259" t="str">
        <f t="shared" si="161"/>
        <v>U.S. DOE, 2016, Industrial Energy Efficiency Potential Analysis, https://energy.gov/sites/prod/files/2017/04/f34/energy-savings-by-state-industrial-methodology.pdf</v>
      </c>
      <c r="T776" s="251" t="str">
        <f t="shared" si="161"/>
        <v>U.S. DOE, 2016, Industrial Energy Efficiency Potential Analysis, https://energy.gov/sites/prod/files/2017/04/f34/energy-savings-by-state-industrial-methodology.pdf</v>
      </c>
    </row>
    <row r="777" spans="1:20">
      <c r="A777" s="254" t="str">
        <f t="shared" si="160"/>
        <v>Industry</v>
      </c>
      <c r="B777" s="254" t="str">
        <f t="shared" si="160"/>
        <v>Industry Energy Efficiency Standards</v>
      </c>
      <c r="C777" s="254" t="str">
        <f t="shared" si="160"/>
        <v>Percentage Improvement in Eqpt Efficiency Standards above BAU</v>
      </c>
      <c r="D777" s="255" t="s">
        <v>2111</v>
      </c>
      <c r="E777" s="250" t="s">
        <v>819</v>
      </c>
      <c r="F777" s="180" t="s">
        <v>2167</v>
      </c>
      <c r="G777" s="250" t="s">
        <v>820</v>
      </c>
      <c r="H777" s="43">
        <v>1125</v>
      </c>
      <c r="I777" s="250" t="s">
        <v>333</v>
      </c>
      <c r="J777" s="254" t="str">
        <f t="shared" si="161"/>
        <v>Industry Energy Efficiency Standards</v>
      </c>
      <c r="K777" s="260" t="str">
        <f t="shared" si="161"/>
        <v>indst efficiency standards</v>
      </c>
      <c r="L777" s="260">
        <f t="shared" si="161"/>
        <v>0</v>
      </c>
      <c r="M777" s="260">
        <f t="shared" si="161"/>
        <v>0.25</v>
      </c>
      <c r="N777" s="260">
        <f t="shared" si="161"/>
        <v>0.01</v>
      </c>
      <c r="O777" s="251" t="str">
        <f t="shared" si="161"/>
        <v>% reduction in energy use</v>
      </c>
      <c r="P777"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51" t="str">
        <f t="shared" si="161"/>
        <v>industry-ag-main.html#eff-stds</v>
      </c>
      <c r="R777" s="251" t="str">
        <f t="shared" si="161"/>
        <v>industry-energy-efficiency-standards.html</v>
      </c>
      <c r="S777" s="259" t="str">
        <f t="shared" si="161"/>
        <v>U.S. DOE, 2016, Industrial Energy Efficiency Potential Analysis, https://energy.gov/sites/prod/files/2017/04/f34/energy-savings-by-state-industrial-methodology.pdf</v>
      </c>
      <c r="T777" s="251" t="str">
        <f t="shared" si="161"/>
        <v>U.S. DOE, 2016, Industrial Energy Efficiency Potential Analysis, https://energy.gov/sites/prod/files/2017/04/f34/energy-savings-by-state-industrial-methodology.pdf</v>
      </c>
    </row>
    <row r="778" spans="1:20">
      <c r="A778" s="254" t="str">
        <f t="shared" si="160"/>
        <v>Industry</v>
      </c>
      <c r="B778" s="254" t="str">
        <f t="shared" si="160"/>
        <v>Industry Energy Efficiency Standards</v>
      </c>
      <c r="C778" s="254" t="str">
        <f t="shared" si="160"/>
        <v>Percentage Improvement in Eqpt Efficiency Standards above BAU</v>
      </c>
      <c r="D778" s="255" t="s">
        <v>2111</v>
      </c>
      <c r="E778" s="250" t="s">
        <v>821</v>
      </c>
      <c r="F778" s="180" t="s">
        <v>2167</v>
      </c>
      <c r="G778" s="250" t="s">
        <v>822</v>
      </c>
      <c r="H778" s="43">
        <v>1126</v>
      </c>
      <c r="I778" s="250" t="s">
        <v>311</v>
      </c>
      <c r="J778" s="254" t="str">
        <f t="shared" si="161"/>
        <v>Industry Energy Efficiency Standards</v>
      </c>
      <c r="K778" s="260" t="str">
        <f t="shared" si="161"/>
        <v>indst efficiency standards</v>
      </c>
      <c r="L778" s="260">
        <f t="shared" si="161"/>
        <v>0</v>
      </c>
      <c r="M778" s="260">
        <f t="shared" si="161"/>
        <v>0.25</v>
      </c>
      <c r="N778" s="260">
        <f t="shared" si="161"/>
        <v>0.01</v>
      </c>
      <c r="O778" s="251" t="str">
        <f t="shared" si="161"/>
        <v>% reduction in energy use</v>
      </c>
      <c r="P778"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51" t="str">
        <f t="shared" si="161"/>
        <v>industry-ag-main.html#eff-stds</v>
      </c>
      <c r="R778" s="251" t="str">
        <f t="shared" si="161"/>
        <v>industry-energy-efficiency-standards.html</v>
      </c>
      <c r="S778" s="259" t="str">
        <f t="shared" si="161"/>
        <v>U.S. DOE, 2016, Industrial Energy Efficiency Potential Analysis, https://energy.gov/sites/prod/files/2017/04/f34/energy-savings-by-state-industrial-methodology.pdf</v>
      </c>
      <c r="T778" s="251" t="str">
        <f t="shared" si="161"/>
        <v>U.S. DOE, 2016, Industrial Energy Efficiency Potential Analysis, https://energy.gov/sites/prod/files/2017/04/f34/energy-savings-by-state-industrial-methodology.pdf</v>
      </c>
    </row>
    <row r="779" spans="1:20">
      <c r="A779" s="254" t="str">
        <f t="shared" si="160"/>
        <v>Industry</v>
      </c>
      <c r="B779" s="254" t="str">
        <f t="shared" si="160"/>
        <v>Industry Energy Efficiency Standards</v>
      </c>
      <c r="C779" s="254" t="str">
        <f t="shared" si="160"/>
        <v>Percentage Improvement in Eqpt Efficiency Standards above BAU</v>
      </c>
      <c r="D779" s="255" t="s">
        <v>2111</v>
      </c>
      <c r="E779" s="250" t="s">
        <v>823</v>
      </c>
      <c r="F779" s="180" t="s">
        <v>2167</v>
      </c>
      <c r="G779" s="250" t="s">
        <v>824</v>
      </c>
      <c r="H779" s="43">
        <v>1127</v>
      </c>
      <c r="I779" s="250" t="s">
        <v>333</v>
      </c>
      <c r="J779" s="254" t="str">
        <f t="shared" si="161"/>
        <v>Industry Energy Efficiency Standards</v>
      </c>
      <c r="K779" s="260" t="str">
        <f t="shared" si="161"/>
        <v>indst efficiency standards</v>
      </c>
      <c r="L779" s="260">
        <f t="shared" si="161"/>
        <v>0</v>
      </c>
      <c r="M779" s="260">
        <f t="shared" si="161"/>
        <v>0.25</v>
      </c>
      <c r="N779" s="260">
        <f t="shared" si="161"/>
        <v>0.01</v>
      </c>
      <c r="O779" s="251" t="str">
        <f t="shared" si="161"/>
        <v>% reduction in energy use</v>
      </c>
      <c r="P779"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51" t="str">
        <f t="shared" si="161"/>
        <v>industry-ag-main.html#eff-stds</v>
      </c>
      <c r="R779" s="251" t="str">
        <f t="shared" si="161"/>
        <v>industry-energy-efficiency-standards.html</v>
      </c>
      <c r="S779" s="259" t="str">
        <f t="shared" si="161"/>
        <v>U.S. DOE, 2016, Industrial Energy Efficiency Potential Analysis, https://energy.gov/sites/prod/files/2017/04/f34/energy-savings-by-state-industrial-methodology.pdf</v>
      </c>
      <c r="T779" s="251" t="str">
        <f t="shared" si="161"/>
        <v>U.S. DOE, 2016, Industrial Energy Efficiency Potential Analysis, https://energy.gov/sites/prod/files/2017/04/f34/energy-savings-by-state-industrial-methodology.pdf</v>
      </c>
    </row>
    <row r="780" spans="1:20">
      <c r="A780" s="254" t="str">
        <f t="shared" si="160"/>
        <v>Industry</v>
      </c>
      <c r="B780" s="254" t="str">
        <f t="shared" si="160"/>
        <v>Industry Energy Efficiency Standards</v>
      </c>
      <c r="C780" s="254" t="str">
        <f t="shared" si="160"/>
        <v>Percentage Improvement in Eqpt Efficiency Standards above BAU</v>
      </c>
      <c r="D780" s="255" t="s">
        <v>2109</v>
      </c>
      <c r="E780" s="250" t="s">
        <v>800</v>
      </c>
      <c r="F780" s="180" t="s">
        <v>2166</v>
      </c>
      <c r="G780" s="250" t="s">
        <v>801</v>
      </c>
      <c r="H780" s="43">
        <v>1128</v>
      </c>
      <c r="I780" s="250" t="s">
        <v>311</v>
      </c>
      <c r="J780" s="254" t="str">
        <f t="shared" si="161"/>
        <v>Industry Energy Efficiency Standards</v>
      </c>
      <c r="K780" s="260" t="str">
        <f t="shared" si="161"/>
        <v>indst efficiency standards</v>
      </c>
      <c r="L780" s="260">
        <f t="shared" si="161"/>
        <v>0</v>
      </c>
      <c r="M780" s="260">
        <f t="shared" si="161"/>
        <v>0.25</v>
      </c>
      <c r="N780" s="260">
        <f t="shared" si="161"/>
        <v>0.01</v>
      </c>
      <c r="O780" s="251" t="str">
        <f t="shared" si="161"/>
        <v>% reduction in energy use</v>
      </c>
      <c r="P780"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51" t="str">
        <f t="shared" si="161"/>
        <v>industry-ag-main.html#eff-stds</v>
      </c>
      <c r="R780" s="251" t="str">
        <f t="shared" si="161"/>
        <v>industry-energy-efficiency-standards.html</v>
      </c>
      <c r="S780" s="259" t="str">
        <f t="shared" si="161"/>
        <v>U.S. DOE, 2016, Industrial Energy Efficiency Potential Analysis, https://energy.gov/sites/prod/files/2017/04/f34/energy-savings-by-state-industrial-methodology.pdf</v>
      </c>
      <c r="T780" s="251" t="str">
        <f t="shared" si="161"/>
        <v>U.S. DOE, 2016, Industrial Energy Efficiency Potential Analysis, https://energy.gov/sites/prod/files/2017/04/f34/energy-savings-by-state-industrial-methodology.pdf</v>
      </c>
    </row>
    <row r="781" spans="1:20">
      <c r="A781" s="254" t="str">
        <f t="shared" si="160"/>
        <v>Industry</v>
      </c>
      <c r="B781" s="254" t="str">
        <f t="shared" si="160"/>
        <v>Industry Energy Efficiency Standards</v>
      </c>
      <c r="C781" s="254" t="str">
        <f t="shared" si="160"/>
        <v>Percentage Improvement in Eqpt Efficiency Standards above BAU</v>
      </c>
      <c r="D781" s="255" t="s">
        <v>2109</v>
      </c>
      <c r="E781" s="250" t="s">
        <v>807</v>
      </c>
      <c r="F781" s="180" t="s">
        <v>2166</v>
      </c>
      <c r="G781" s="250" t="s">
        <v>808</v>
      </c>
      <c r="H781" s="43">
        <v>1129</v>
      </c>
      <c r="I781" s="250" t="s">
        <v>333</v>
      </c>
      <c r="J781" s="254" t="str">
        <f t="shared" ref="J781:T790" si="162">J$610</f>
        <v>Industry Energy Efficiency Standards</v>
      </c>
      <c r="K781" s="260" t="str">
        <f t="shared" si="162"/>
        <v>indst efficiency standards</v>
      </c>
      <c r="L781" s="260">
        <f t="shared" si="162"/>
        <v>0</v>
      </c>
      <c r="M781" s="260">
        <f t="shared" si="162"/>
        <v>0.25</v>
      </c>
      <c r="N781" s="260">
        <f t="shared" si="162"/>
        <v>0.01</v>
      </c>
      <c r="O781" s="251" t="str">
        <f t="shared" si="162"/>
        <v>% reduction in energy use</v>
      </c>
      <c r="P781"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51" t="str">
        <f t="shared" si="162"/>
        <v>industry-ag-main.html#eff-stds</v>
      </c>
      <c r="R781" s="251" t="str">
        <f t="shared" si="162"/>
        <v>industry-energy-efficiency-standards.html</v>
      </c>
      <c r="S781" s="259" t="str">
        <f t="shared" si="162"/>
        <v>U.S. DOE, 2016, Industrial Energy Efficiency Potential Analysis, https://energy.gov/sites/prod/files/2017/04/f34/energy-savings-by-state-industrial-methodology.pdf</v>
      </c>
      <c r="T781" s="251" t="str">
        <f t="shared" si="162"/>
        <v>U.S. DOE, 2016, Industrial Energy Efficiency Potential Analysis, https://energy.gov/sites/prod/files/2017/04/f34/energy-savings-by-state-industrial-methodology.pdf</v>
      </c>
    </row>
    <row r="782" spans="1:20">
      <c r="A782" s="254" t="str">
        <f t="shared" si="160"/>
        <v>Industry</v>
      </c>
      <c r="B782" s="254" t="str">
        <f t="shared" si="160"/>
        <v>Industry Energy Efficiency Standards</v>
      </c>
      <c r="C782" s="254" t="str">
        <f t="shared" si="160"/>
        <v>Percentage Improvement in Eqpt Efficiency Standards above BAU</v>
      </c>
      <c r="D782" s="255" t="s">
        <v>2109</v>
      </c>
      <c r="E782" s="250" t="s">
        <v>809</v>
      </c>
      <c r="F782" s="180" t="s">
        <v>2166</v>
      </c>
      <c r="G782" s="250" t="s">
        <v>810</v>
      </c>
      <c r="H782" s="43">
        <v>1130</v>
      </c>
      <c r="I782" s="250" t="s">
        <v>311</v>
      </c>
      <c r="J782" s="254" t="str">
        <f t="shared" si="162"/>
        <v>Industry Energy Efficiency Standards</v>
      </c>
      <c r="K782" s="260" t="str">
        <f t="shared" si="162"/>
        <v>indst efficiency standards</v>
      </c>
      <c r="L782" s="260">
        <f t="shared" si="162"/>
        <v>0</v>
      </c>
      <c r="M782" s="260">
        <f t="shared" si="162"/>
        <v>0.25</v>
      </c>
      <c r="N782" s="260">
        <f t="shared" si="162"/>
        <v>0.01</v>
      </c>
      <c r="O782" s="251" t="str">
        <f t="shared" si="162"/>
        <v>% reduction in energy use</v>
      </c>
      <c r="P782"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51" t="str">
        <f t="shared" si="162"/>
        <v>industry-ag-main.html#eff-stds</v>
      </c>
      <c r="R782" s="251" t="str">
        <f t="shared" si="162"/>
        <v>industry-energy-efficiency-standards.html</v>
      </c>
      <c r="S782" s="259" t="str">
        <f t="shared" si="162"/>
        <v>U.S. DOE, 2016, Industrial Energy Efficiency Potential Analysis, https://energy.gov/sites/prod/files/2017/04/f34/energy-savings-by-state-industrial-methodology.pdf</v>
      </c>
      <c r="T782" s="251" t="str">
        <f t="shared" si="162"/>
        <v>U.S. DOE, 2016, Industrial Energy Efficiency Potential Analysis, https://energy.gov/sites/prod/files/2017/04/f34/energy-savings-by-state-industrial-methodology.pdf</v>
      </c>
    </row>
    <row r="783" spans="1:20">
      <c r="A783" s="254" t="str">
        <f t="shared" si="160"/>
        <v>Industry</v>
      </c>
      <c r="B783" s="254" t="str">
        <f t="shared" si="160"/>
        <v>Industry Energy Efficiency Standards</v>
      </c>
      <c r="C783" s="254" t="str">
        <f t="shared" si="160"/>
        <v>Percentage Improvement in Eqpt Efficiency Standards above BAU</v>
      </c>
      <c r="D783" s="255" t="s">
        <v>2109</v>
      </c>
      <c r="E783" s="250" t="s">
        <v>811</v>
      </c>
      <c r="F783" s="180" t="s">
        <v>2166</v>
      </c>
      <c r="G783" s="250" t="s">
        <v>812</v>
      </c>
      <c r="H783" s="43">
        <v>1131</v>
      </c>
      <c r="I783" s="250" t="s">
        <v>333</v>
      </c>
      <c r="J783" s="254" t="str">
        <f t="shared" si="162"/>
        <v>Industry Energy Efficiency Standards</v>
      </c>
      <c r="K783" s="260" t="str">
        <f t="shared" si="162"/>
        <v>indst efficiency standards</v>
      </c>
      <c r="L783" s="260">
        <f t="shared" si="162"/>
        <v>0</v>
      </c>
      <c r="M783" s="260">
        <f t="shared" si="162"/>
        <v>0.25</v>
      </c>
      <c r="N783" s="260">
        <f t="shared" si="162"/>
        <v>0.01</v>
      </c>
      <c r="O783" s="251" t="str">
        <f t="shared" si="162"/>
        <v>% reduction in energy use</v>
      </c>
      <c r="P783"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51" t="str">
        <f t="shared" si="162"/>
        <v>industry-ag-main.html#eff-stds</v>
      </c>
      <c r="R783" s="251" t="str">
        <f t="shared" si="162"/>
        <v>industry-energy-efficiency-standards.html</v>
      </c>
      <c r="S783" s="259" t="str">
        <f t="shared" si="162"/>
        <v>U.S. DOE, 2016, Industrial Energy Efficiency Potential Analysis, https://energy.gov/sites/prod/files/2017/04/f34/energy-savings-by-state-industrial-methodology.pdf</v>
      </c>
      <c r="T783" s="251" t="str">
        <f t="shared" si="162"/>
        <v>U.S. DOE, 2016, Industrial Energy Efficiency Potential Analysis, https://energy.gov/sites/prod/files/2017/04/f34/energy-savings-by-state-industrial-methodology.pdf</v>
      </c>
    </row>
    <row r="784" spans="1:20">
      <c r="A784" s="254" t="str">
        <f t="shared" si="160"/>
        <v>Industry</v>
      </c>
      <c r="B784" s="254" t="str">
        <f t="shared" si="160"/>
        <v>Industry Energy Efficiency Standards</v>
      </c>
      <c r="C784" s="254" t="str">
        <f t="shared" si="160"/>
        <v>Percentage Improvement in Eqpt Efficiency Standards above BAU</v>
      </c>
      <c r="D784" s="255" t="s">
        <v>2109</v>
      </c>
      <c r="E784" s="250" t="s">
        <v>813</v>
      </c>
      <c r="F784" s="180" t="s">
        <v>2166</v>
      </c>
      <c r="G784" s="250" t="s">
        <v>814</v>
      </c>
      <c r="H784" s="43">
        <v>1132</v>
      </c>
      <c r="I784" s="250" t="s">
        <v>311</v>
      </c>
      <c r="J784" s="254" t="str">
        <f t="shared" si="162"/>
        <v>Industry Energy Efficiency Standards</v>
      </c>
      <c r="K784" s="260" t="str">
        <f t="shared" si="162"/>
        <v>indst efficiency standards</v>
      </c>
      <c r="L784" s="260">
        <f t="shared" si="162"/>
        <v>0</v>
      </c>
      <c r="M784" s="260">
        <f t="shared" si="162"/>
        <v>0.25</v>
      </c>
      <c r="N784" s="260">
        <f t="shared" si="162"/>
        <v>0.01</v>
      </c>
      <c r="O784" s="251" t="str">
        <f t="shared" si="162"/>
        <v>% reduction in energy use</v>
      </c>
      <c r="P784"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51" t="str">
        <f t="shared" si="162"/>
        <v>industry-ag-main.html#eff-stds</v>
      </c>
      <c r="R784" s="251" t="str">
        <f t="shared" si="162"/>
        <v>industry-energy-efficiency-standards.html</v>
      </c>
      <c r="S784" s="259" t="str">
        <f t="shared" si="162"/>
        <v>U.S. DOE, 2016, Industrial Energy Efficiency Potential Analysis, https://energy.gov/sites/prod/files/2017/04/f34/energy-savings-by-state-industrial-methodology.pdf</v>
      </c>
      <c r="T784" s="251" t="str">
        <f t="shared" si="162"/>
        <v>U.S. DOE, 2016, Industrial Energy Efficiency Potential Analysis, https://energy.gov/sites/prod/files/2017/04/f34/energy-savings-by-state-industrial-methodology.pdf</v>
      </c>
    </row>
    <row r="785" spans="1:20">
      <c r="A785" s="254" t="str">
        <f t="shared" si="160"/>
        <v>Industry</v>
      </c>
      <c r="B785" s="254" t="str">
        <f t="shared" si="160"/>
        <v>Industry Energy Efficiency Standards</v>
      </c>
      <c r="C785" s="254" t="str">
        <f t="shared" si="160"/>
        <v>Percentage Improvement in Eqpt Efficiency Standards above BAU</v>
      </c>
      <c r="D785" s="255" t="s">
        <v>2109</v>
      </c>
      <c r="E785" s="250" t="s">
        <v>815</v>
      </c>
      <c r="F785" s="180" t="s">
        <v>2166</v>
      </c>
      <c r="G785" s="250" t="s">
        <v>816</v>
      </c>
      <c r="H785" s="43">
        <v>1133</v>
      </c>
      <c r="I785" s="250" t="s">
        <v>333</v>
      </c>
      <c r="J785" s="254" t="str">
        <f t="shared" si="162"/>
        <v>Industry Energy Efficiency Standards</v>
      </c>
      <c r="K785" s="260" t="str">
        <f t="shared" si="162"/>
        <v>indst efficiency standards</v>
      </c>
      <c r="L785" s="260">
        <f t="shared" si="162"/>
        <v>0</v>
      </c>
      <c r="M785" s="260">
        <f t="shared" si="162"/>
        <v>0.25</v>
      </c>
      <c r="N785" s="260">
        <f t="shared" si="162"/>
        <v>0.01</v>
      </c>
      <c r="O785" s="251" t="str">
        <f t="shared" si="162"/>
        <v>% reduction in energy use</v>
      </c>
      <c r="P785"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51" t="str">
        <f t="shared" si="162"/>
        <v>industry-ag-main.html#eff-stds</v>
      </c>
      <c r="R785" s="251" t="str">
        <f t="shared" si="162"/>
        <v>industry-energy-efficiency-standards.html</v>
      </c>
      <c r="S785" s="259" t="str">
        <f t="shared" si="162"/>
        <v>U.S. DOE, 2016, Industrial Energy Efficiency Potential Analysis, https://energy.gov/sites/prod/files/2017/04/f34/energy-savings-by-state-industrial-methodology.pdf</v>
      </c>
      <c r="T785" s="251" t="str">
        <f t="shared" si="162"/>
        <v>U.S. DOE, 2016, Industrial Energy Efficiency Potential Analysis, https://energy.gov/sites/prod/files/2017/04/f34/energy-savings-by-state-industrial-methodology.pdf</v>
      </c>
    </row>
    <row r="786" spans="1:20">
      <c r="A786" s="254" t="str">
        <f t="shared" si="160"/>
        <v>Industry</v>
      </c>
      <c r="B786" s="254" t="str">
        <f t="shared" si="160"/>
        <v>Industry Energy Efficiency Standards</v>
      </c>
      <c r="C786" s="254" t="str">
        <f t="shared" si="160"/>
        <v>Percentage Improvement in Eqpt Efficiency Standards above BAU</v>
      </c>
      <c r="D786" s="255" t="s">
        <v>2109</v>
      </c>
      <c r="E786" s="250" t="s">
        <v>817</v>
      </c>
      <c r="F786" s="180" t="s">
        <v>2166</v>
      </c>
      <c r="G786" s="250" t="s">
        <v>818</v>
      </c>
      <c r="H786" s="43">
        <v>1134</v>
      </c>
      <c r="I786" s="250" t="s">
        <v>333</v>
      </c>
      <c r="J786" s="254" t="str">
        <f t="shared" si="162"/>
        <v>Industry Energy Efficiency Standards</v>
      </c>
      <c r="K786" s="260" t="str">
        <f t="shared" si="162"/>
        <v>indst efficiency standards</v>
      </c>
      <c r="L786" s="260">
        <f t="shared" si="162"/>
        <v>0</v>
      </c>
      <c r="M786" s="260">
        <f t="shared" si="162"/>
        <v>0.25</v>
      </c>
      <c r="N786" s="260">
        <f t="shared" si="162"/>
        <v>0.01</v>
      </c>
      <c r="O786" s="251" t="str">
        <f t="shared" si="162"/>
        <v>% reduction in energy use</v>
      </c>
      <c r="P786"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51" t="str">
        <f t="shared" si="162"/>
        <v>industry-ag-main.html#eff-stds</v>
      </c>
      <c r="R786" s="251" t="str">
        <f t="shared" si="162"/>
        <v>industry-energy-efficiency-standards.html</v>
      </c>
      <c r="S786" s="259" t="str">
        <f t="shared" si="162"/>
        <v>U.S. DOE, 2016, Industrial Energy Efficiency Potential Analysis, https://energy.gov/sites/prod/files/2017/04/f34/energy-savings-by-state-industrial-methodology.pdf</v>
      </c>
      <c r="T786" s="251" t="str">
        <f t="shared" si="162"/>
        <v>U.S. DOE, 2016, Industrial Energy Efficiency Potential Analysis, https://energy.gov/sites/prod/files/2017/04/f34/energy-savings-by-state-industrial-methodology.pdf</v>
      </c>
    </row>
    <row r="787" spans="1:20">
      <c r="A787" s="254" t="str">
        <f t="shared" si="160"/>
        <v>Industry</v>
      </c>
      <c r="B787" s="254" t="str">
        <f t="shared" si="160"/>
        <v>Industry Energy Efficiency Standards</v>
      </c>
      <c r="C787" s="254" t="str">
        <f t="shared" si="160"/>
        <v>Percentage Improvement in Eqpt Efficiency Standards above BAU</v>
      </c>
      <c r="D787" s="255" t="s">
        <v>2109</v>
      </c>
      <c r="E787" s="250" t="s">
        <v>819</v>
      </c>
      <c r="F787" s="180" t="s">
        <v>2166</v>
      </c>
      <c r="G787" s="250" t="s">
        <v>820</v>
      </c>
      <c r="H787" s="43">
        <v>1135</v>
      </c>
      <c r="I787" s="250" t="s">
        <v>333</v>
      </c>
      <c r="J787" s="254" t="str">
        <f t="shared" si="162"/>
        <v>Industry Energy Efficiency Standards</v>
      </c>
      <c r="K787" s="260" t="str">
        <f t="shared" si="162"/>
        <v>indst efficiency standards</v>
      </c>
      <c r="L787" s="260">
        <f t="shared" si="162"/>
        <v>0</v>
      </c>
      <c r="M787" s="260">
        <f t="shared" si="162"/>
        <v>0.25</v>
      </c>
      <c r="N787" s="260">
        <f t="shared" si="162"/>
        <v>0.01</v>
      </c>
      <c r="O787" s="251" t="str">
        <f t="shared" si="162"/>
        <v>% reduction in energy use</v>
      </c>
      <c r="P787"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51" t="str">
        <f t="shared" si="162"/>
        <v>industry-ag-main.html#eff-stds</v>
      </c>
      <c r="R787" s="251" t="str">
        <f t="shared" si="162"/>
        <v>industry-energy-efficiency-standards.html</v>
      </c>
      <c r="S787" s="259" t="str">
        <f t="shared" si="162"/>
        <v>U.S. DOE, 2016, Industrial Energy Efficiency Potential Analysis, https://energy.gov/sites/prod/files/2017/04/f34/energy-savings-by-state-industrial-methodology.pdf</v>
      </c>
      <c r="T787" s="251" t="str">
        <f t="shared" si="162"/>
        <v>U.S. DOE, 2016, Industrial Energy Efficiency Potential Analysis, https://energy.gov/sites/prod/files/2017/04/f34/energy-savings-by-state-industrial-methodology.pdf</v>
      </c>
    </row>
    <row r="788" spans="1:20">
      <c r="A788" s="254" t="str">
        <f t="shared" si="160"/>
        <v>Industry</v>
      </c>
      <c r="B788" s="254" t="str">
        <f t="shared" si="160"/>
        <v>Industry Energy Efficiency Standards</v>
      </c>
      <c r="C788" s="254" t="str">
        <f t="shared" si="160"/>
        <v>Percentage Improvement in Eqpt Efficiency Standards above BAU</v>
      </c>
      <c r="D788" s="255" t="s">
        <v>2109</v>
      </c>
      <c r="E788" s="250" t="s">
        <v>821</v>
      </c>
      <c r="F788" s="180" t="s">
        <v>2166</v>
      </c>
      <c r="G788" s="250" t="s">
        <v>822</v>
      </c>
      <c r="H788" s="43">
        <v>1136</v>
      </c>
      <c r="I788" s="250" t="s">
        <v>311</v>
      </c>
      <c r="J788" s="254" t="str">
        <f t="shared" si="162"/>
        <v>Industry Energy Efficiency Standards</v>
      </c>
      <c r="K788" s="260" t="str">
        <f t="shared" si="162"/>
        <v>indst efficiency standards</v>
      </c>
      <c r="L788" s="260">
        <f t="shared" si="162"/>
        <v>0</v>
      </c>
      <c r="M788" s="260">
        <f t="shared" si="162"/>
        <v>0.25</v>
      </c>
      <c r="N788" s="260">
        <f t="shared" si="162"/>
        <v>0.01</v>
      </c>
      <c r="O788" s="251" t="str">
        <f t="shared" si="162"/>
        <v>% reduction in energy use</v>
      </c>
      <c r="P788"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51" t="str">
        <f t="shared" si="162"/>
        <v>industry-ag-main.html#eff-stds</v>
      </c>
      <c r="R788" s="251" t="str">
        <f t="shared" si="162"/>
        <v>industry-energy-efficiency-standards.html</v>
      </c>
      <c r="S788" s="259" t="str">
        <f t="shared" si="162"/>
        <v>U.S. DOE, 2016, Industrial Energy Efficiency Potential Analysis, https://energy.gov/sites/prod/files/2017/04/f34/energy-savings-by-state-industrial-methodology.pdf</v>
      </c>
      <c r="T788" s="251" t="str">
        <f t="shared" si="162"/>
        <v>U.S. DOE, 2016, Industrial Energy Efficiency Potential Analysis, https://energy.gov/sites/prod/files/2017/04/f34/energy-savings-by-state-industrial-methodology.pdf</v>
      </c>
    </row>
    <row r="789" spans="1:20">
      <c r="A789" s="254" t="str">
        <f t="shared" si="160"/>
        <v>Industry</v>
      </c>
      <c r="B789" s="254" t="str">
        <f t="shared" si="160"/>
        <v>Industry Energy Efficiency Standards</v>
      </c>
      <c r="C789" s="254" t="str">
        <f t="shared" si="160"/>
        <v>Percentage Improvement in Eqpt Efficiency Standards above BAU</v>
      </c>
      <c r="D789" s="255" t="s">
        <v>2109</v>
      </c>
      <c r="E789" s="250" t="s">
        <v>823</v>
      </c>
      <c r="F789" s="180" t="s">
        <v>2166</v>
      </c>
      <c r="G789" s="250" t="s">
        <v>824</v>
      </c>
      <c r="H789" s="43">
        <v>1137</v>
      </c>
      <c r="I789" s="250" t="s">
        <v>333</v>
      </c>
      <c r="J789" s="254" t="str">
        <f t="shared" si="162"/>
        <v>Industry Energy Efficiency Standards</v>
      </c>
      <c r="K789" s="260" t="str">
        <f t="shared" si="162"/>
        <v>indst efficiency standards</v>
      </c>
      <c r="L789" s="260">
        <f t="shared" si="162"/>
        <v>0</v>
      </c>
      <c r="M789" s="260">
        <f t="shared" si="162"/>
        <v>0.25</v>
      </c>
      <c r="N789" s="260">
        <f t="shared" si="162"/>
        <v>0.01</v>
      </c>
      <c r="O789" s="251" t="str">
        <f t="shared" si="162"/>
        <v>% reduction in energy use</v>
      </c>
      <c r="P789"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51" t="str">
        <f t="shared" si="162"/>
        <v>industry-ag-main.html#eff-stds</v>
      </c>
      <c r="R789" s="251" t="str">
        <f t="shared" si="162"/>
        <v>industry-energy-efficiency-standards.html</v>
      </c>
      <c r="S789" s="259" t="str">
        <f t="shared" si="162"/>
        <v>U.S. DOE, 2016, Industrial Energy Efficiency Potential Analysis, https://energy.gov/sites/prod/files/2017/04/f34/energy-savings-by-state-industrial-methodology.pdf</v>
      </c>
      <c r="T789" s="251" t="str">
        <f t="shared" si="162"/>
        <v>U.S. DOE, 2016, Industrial Energy Efficiency Potential Analysis, https://energy.gov/sites/prod/files/2017/04/f34/energy-savings-by-state-industrial-methodology.pdf</v>
      </c>
    </row>
    <row r="790" spans="1:20">
      <c r="A790" s="254" t="str">
        <f t="shared" si="160"/>
        <v>Industry</v>
      </c>
      <c r="B790" s="254" t="str">
        <f t="shared" si="160"/>
        <v>Industry Energy Efficiency Standards</v>
      </c>
      <c r="C790" s="254" t="str">
        <f t="shared" si="160"/>
        <v>Percentage Improvement in Eqpt Efficiency Standards above BAU</v>
      </c>
      <c r="D790" s="255" t="s">
        <v>2107</v>
      </c>
      <c r="E790" s="250" t="s">
        <v>800</v>
      </c>
      <c r="F790" s="180" t="s">
        <v>2165</v>
      </c>
      <c r="G790" s="250" t="s">
        <v>801</v>
      </c>
      <c r="H790" s="43">
        <v>1138</v>
      </c>
      <c r="I790" s="250" t="s">
        <v>311</v>
      </c>
      <c r="J790" s="254" t="str">
        <f t="shared" si="162"/>
        <v>Industry Energy Efficiency Standards</v>
      </c>
      <c r="K790" s="260" t="str">
        <f t="shared" si="162"/>
        <v>indst efficiency standards</v>
      </c>
      <c r="L790" s="260">
        <f t="shared" si="162"/>
        <v>0</v>
      </c>
      <c r="M790" s="260">
        <f t="shared" si="162"/>
        <v>0.25</v>
      </c>
      <c r="N790" s="260">
        <f t="shared" si="162"/>
        <v>0.01</v>
      </c>
      <c r="O790" s="251" t="str">
        <f t="shared" si="162"/>
        <v>% reduction in energy use</v>
      </c>
      <c r="P790"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51" t="str">
        <f t="shared" si="162"/>
        <v>industry-ag-main.html#eff-stds</v>
      </c>
      <c r="R790" s="251" t="str">
        <f t="shared" si="162"/>
        <v>industry-energy-efficiency-standards.html</v>
      </c>
      <c r="S790" s="259" t="str">
        <f t="shared" si="162"/>
        <v>U.S. DOE, 2016, Industrial Energy Efficiency Potential Analysis, https://energy.gov/sites/prod/files/2017/04/f34/energy-savings-by-state-industrial-methodology.pdf</v>
      </c>
      <c r="T790" s="251" t="str">
        <f t="shared" si="162"/>
        <v>U.S. DOE, 2016, Industrial Energy Efficiency Potential Analysis, https://energy.gov/sites/prod/files/2017/04/f34/energy-savings-by-state-industrial-methodology.pdf</v>
      </c>
    </row>
    <row r="791" spans="1:20">
      <c r="A791" s="254" t="str">
        <f t="shared" ref="A791:C810" si="163">A$610</f>
        <v>Industry</v>
      </c>
      <c r="B791" s="254" t="str">
        <f t="shared" si="163"/>
        <v>Industry Energy Efficiency Standards</v>
      </c>
      <c r="C791" s="254" t="str">
        <f t="shared" si="163"/>
        <v>Percentage Improvement in Eqpt Efficiency Standards above BAU</v>
      </c>
      <c r="D791" s="255" t="s">
        <v>2107</v>
      </c>
      <c r="E791" s="250" t="s">
        <v>807</v>
      </c>
      <c r="F791" s="180" t="s">
        <v>2165</v>
      </c>
      <c r="G791" s="250" t="s">
        <v>808</v>
      </c>
      <c r="H791" s="43">
        <v>1139</v>
      </c>
      <c r="I791" s="250" t="s">
        <v>311</v>
      </c>
      <c r="J791" s="254" t="str">
        <f t="shared" ref="J791:T800" si="164">J$610</f>
        <v>Industry Energy Efficiency Standards</v>
      </c>
      <c r="K791" s="260" t="str">
        <f t="shared" si="164"/>
        <v>indst efficiency standards</v>
      </c>
      <c r="L791" s="260">
        <f t="shared" si="164"/>
        <v>0</v>
      </c>
      <c r="M791" s="260">
        <f t="shared" si="164"/>
        <v>0.25</v>
      </c>
      <c r="N791" s="260">
        <f t="shared" si="164"/>
        <v>0.01</v>
      </c>
      <c r="O791" s="251" t="str">
        <f t="shared" si="164"/>
        <v>% reduction in energy use</v>
      </c>
      <c r="P791"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51" t="str">
        <f t="shared" si="164"/>
        <v>industry-ag-main.html#eff-stds</v>
      </c>
      <c r="R791" s="251" t="str">
        <f t="shared" si="164"/>
        <v>industry-energy-efficiency-standards.html</v>
      </c>
      <c r="S791" s="259" t="str">
        <f t="shared" si="164"/>
        <v>U.S. DOE, 2016, Industrial Energy Efficiency Potential Analysis, https://energy.gov/sites/prod/files/2017/04/f34/energy-savings-by-state-industrial-methodology.pdf</v>
      </c>
      <c r="T791" s="251" t="str">
        <f t="shared" si="164"/>
        <v>U.S. DOE, 2016, Industrial Energy Efficiency Potential Analysis, https://energy.gov/sites/prod/files/2017/04/f34/energy-savings-by-state-industrial-methodology.pdf</v>
      </c>
    </row>
    <row r="792" spans="1:20">
      <c r="A792" s="254" t="str">
        <f t="shared" si="163"/>
        <v>Industry</v>
      </c>
      <c r="B792" s="254" t="str">
        <f t="shared" si="163"/>
        <v>Industry Energy Efficiency Standards</v>
      </c>
      <c r="C792" s="254" t="str">
        <f t="shared" si="163"/>
        <v>Percentage Improvement in Eqpt Efficiency Standards above BAU</v>
      </c>
      <c r="D792" s="255" t="s">
        <v>2107</v>
      </c>
      <c r="E792" s="250" t="s">
        <v>809</v>
      </c>
      <c r="F792" s="180" t="s">
        <v>2165</v>
      </c>
      <c r="G792" s="250" t="s">
        <v>810</v>
      </c>
      <c r="H792" s="43">
        <v>1140</v>
      </c>
      <c r="I792" s="250" t="s">
        <v>311</v>
      </c>
      <c r="J792" s="254" t="str">
        <f t="shared" si="164"/>
        <v>Industry Energy Efficiency Standards</v>
      </c>
      <c r="K792" s="260" t="str">
        <f t="shared" si="164"/>
        <v>indst efficiency standards</v>
      </c>
      <c r="L792" s="260">
        <f t="shared" si="164"/>
        <v>0</v>
      </c>
      <c r="M792" s="260">
        <f t="shared" si="164"/>
        <v>0.25</v>
      </c>
      <c r="N792" s="260">
        <f t="shared" si="164"/>
        <v>0.01</v>
      </c>
      <c r="O792" s="251" t="str">
        <f t="shared" si="164"/>
        <v>% reduction in energy use</v>
      </c>
      <c r="P792"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51" t="str">
        <f t="shared" si="164"/>
        <v>industry-ag-main.html#eff-stds</v>
      </c>
      <c r="R792" s="251" t="str">
        <f t="shared" si="164"/>
        <v>industry-energy-efficiency-standards.html</v>
      </c>
      <c r="S792" s="259" t="str">
        <f t="shared" si="164"/>
        <v>U.S. DOE, 2016, Industrial Energy Efficiency Potential Analysis, https://energy.gov/sites/prod/files/2017/04/f34/energy-savings-by-state-industrial-methodology.pdf</v>
      </c>
      <c r="T792" s="251" t="str">
        <f t="shared" si="164"/>
        <v>U.S. DOE, 2016, Industrial Energy Efficiency Potential Analysis, https://energy.gov/sites/prod/files/2017/04/f34/energy-savings-by-state-industrial-methodology.pdf</v>
      </c>
    </row>
    <row r="793" spans="1:20">
      <c r="A793" s="254" t="str">
        <f t="shared" si="163"/>
        <v>Industry</v>
      </c>
      <c r="B793" s="254" t="str">
        <f t="shared" si="163"/>
        <v>Industry Energy Efficiency Standards</v>
      </c>
      <c r="C793" s="254" t="str">
        <f t="shared" si="163"/>
        <v>Percentage Improvement in Eqpt Efficiency Standards above BAU</v>
      </c>
      <c r="D793" s="255" t="s">
        <v>2107</v>
      </c>
      <c r="E793" s="250" t="s">
        <v>811</v>
      </c>
      <c r="F793" s="180" t="s">
        <v>2165</v>
      </c>
      <c r="G793" s="250" t="s">
        <v>812</v>
      </c>
      <c r="H793" s="43">
        <v>1141</v>
      </c>
      <c r="I793" s="250" t="s">
        <v>333</v>
      </c>
      <c r="J793" s="254" t="str">
        <f t="shared" si="164"/>
        <v>Industry Energy Efficiency Standards</v>
      </c>
      <c r="K793" s="260" t="str">
        <f t="shared" si="164"/>
        <v>indst efficiency standards</v>
      </c>
      <c r="L793" s="260">
        <f t="shared" si="164"/>
        <v>0</v>
      </c>
      <c r="M793" s="260">
        <f t="shared" si="164"/>
        <v>0.25</v>
      </c>
      <c r="N793" s="260">
        <f t="shared" si="164"/>
        <v>0.01</v>
      </c>
      <c r="O793" s="251" t="str">
        <f t="shared" si="164"/>
        <v>% reduction in energy use</v>
      </c>
      <c r="P793"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51" t="str">
        <f t="shared" si="164"/>
        <v>industry-ag-main.html#eff-stds</v>
      </c>
      <c r="R793" s="251" t="str">
        <f t="shared" si="164"/>
        <v>industry-energy-efficiency-standards.html</v>
      </c>
      <c r="S793" s="259" t="str">
        <f t="shared" si="164"/>
        <v>U.S. DOE, 2016, Industrial Energy Efficiency Potential Analysis, https://energy.gov/sites/prod/files/2017/04/f34/energy-savings-by-state-industrial-methodology.pdf</v>
      </c>
      <c r="T793" s="251" t="str">
        <f t="shared" si="164"/>
        <v>U.S. DOE, 2016, Industrial Energy Efficiency Potential Analysis, https://energy.gov/sites/prod/files/2017/04/f34/energy-savings-by-state-industrial-methodology.pdf</v>
      </c>
    </row>
    <row r="794" spans="1:20">
      <c r="A794" s="254" t="str">
        <f t="shared" si="163"/>
        <v>Industry</v>
      </c>
      <c r="B794" s="254" t="str">
        <f t="shared" si="163"/>
        <v>Industry Energy Efficiency Standards</v>
      </c>
      <c r="C794" s="254" t="str">
        <f t="shared" si="163"/>
        <v>Percentage Improvement in Eqpt Efficiency Standards above BAU</v>
      </c>
      <c r="D794" s="255" t="s">
        <v>2107</v>
      </c>
      <c r="E794" s="250" t="s">
        <v>813</v>
      </c>
      <c r="F794" s="180" t="s">
        <v>2165</v>
      </c>
      <c r="G794" s="250" t="s">
        <v>814</v>
      </c>
      <c r="H794" s="43">
        <v>1142</v>
      </c>
      <c r="I794" s="250" t="s">
        <v>311</v>
      </c>
      <c r="J794" s="254" t="str">
        <f t="shared" si="164"/>
        <v>Industry Energy Efficiency Standards</v>
      </c>
      <c r="K794" s="260" t="str">
        <f t="shared" si="164"/>
        <v>indst efficiency standards</v>
      </c>
      <c r="L794" s="260">
        <f t="shared" si="164"/>
        <v>0</v>
      </c>
      <c r="M794" s="260">
        <f t="shared" si="164"/>
        <v>0.25</v>
      </c>
      <c r="N794" s="260">
        <f t="shared" si="164"/>
        <v>0.01</v>
      </c>
      <c r="O794" s="251" t="str">
        <f t="shared" si="164"/>
        <v>% reduction in energy use</v>
      </c>
      <c r="P794"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51" t="str">
        <f t="shared" si="164"/>
        <v>industry-ag-main.html#eff-stds</v>
      </c>
      <c r="R794" s="251" t="str">
        <f t="shared" si="164"/>
        <v>industry-energy-efficiency-standards.html</v>
      </c>
      <c r="S794" s="259" t="str">
        <f t="shared" si="164"/>
        <v>U.S. DOE, 2016, Industrial Energy Efficiency Potential Analysis, https://energy.gov/sites/prod/files/2017/04/f34/energy-savings-by-state-industrial-methodology.pdf</v>
      </c>
      <c r="T794" s="251" t="str">
        <f t="shared" si="164"/>
        <v>U.S. DOE, 2016, Industrial Energy Efficiency Potential Analysis, https://energy.gov/sites/prod/files/2017/04/f34/energy-savings-by-state-industrial-methodology.pdf</v>
      </c>
    </row>
    <row r="795" spans="1:20">
      <c r="A795" s="254" t="str">
        <f t="shared" si="163"/>
        <v>Industry</v>
      </c>
      <c r="B795" s="254" t="str">
        <f t="shared" si="163"/>
        <v>Industry Energy Efficiency Standards</v>
      </c>
      <c r="C795" s="254" t="str">
        <f t="shared" si="163"/>
        <v>Percentage Improvement in Eqpt Efficiency Standards above BAU</v>
      </c>
      <c r="D795" s="255" t="s">
        <v>2107</v>
      </c>
      <c r="E795" s="250" t="s">
        <v>815</v>
      </c>
      <c r="F795" s="180" t="s">
        <v>2165</v>
      </c>
      <c r="G795" s="250" t="s">
        <v>816</v>
      </c>
      <c r="H795" s="43">
        <v>1143</v>
      </c>
      <c r="I795" s="250" t="s">
        <v>333</v>
      </c>
      <c r="J795" s="254" t="str">
        <f t="shared" si="164"/>
        <v>Industry Energy Efficiency Standards</v>
      </c>
      <c r="K795" s="260" t="str">
        <f t="shared" si="164"/>
        <v>indst efficiency standards</v>
      </c>
      <c r="L795" s="260">
        <f t="shared" si="164"/>
        <v>0</v>
      </c>
      <c r="M795" s="260">
        <f t="shared" si="164"/>
        <v>0.25</v>
      </c>
      <c r="N795" s="260">
        <f t="shared" si="164"/>
        <v>0.01</v>
      </c>
      <c r="O795" s="251" t="str">
        <f t="shared" si="164"/>
        <v>% reduction in energy use</v>
      </c>
      <c r="P795"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51" t="str">
        <f t="shared" si="164"/>
        <v>industry-ag-main.html#eff-stds</v>
      </c>
      <c r="R795" s="251" t="str">
        <f t="shared" si="164"/>
        <v>industry-energy-efficiency-standards.html</v>
      </c>
      <c r="S795" s="259" t="str">
        <f t="shared" si="164"/>
        <v>U.S. DOE, 2016, Industrial Energy Efficiency Potential Analysis, https://energy.gov/sites/prod/files/2017/04/f34/energy-savings-by-state-industrial-methodology.pdf</v>
      </c>
      <c r="T795" s="251" t="str">
        <f t="shared" si="164"/>
        <v>U.S. DOE, 2016, Industrial Energy Efficiency Potential Analysis, https://energy.gov/sites/prod/files/2017/04/f34/energy-savings-by-state-industrial-methodology.pdf</v>
      </c>
    </row>
    <row r="796" spans="1:20">
      <c r="A796" s="254" t="str">
        <f t="shared" si="163"/>
        <v>Industry</v>
      </c>
      <c r="B796" s="254" t="str">
        <f t="shared" si="163"/>
        <v>Industry Energy Efficiency Standards</v>
      </c>
      <c r="C796" s="254" t="str">
        <f t="shared" si="163"/>
        <v>Percentage Improvement in Eqpt Efficiency Standards above BAU</v>
      </c>
      <c r="D796" s="255" t="s">
        <v>2107</v>
      </c>
      <c r="E796" s="250" t="s">
        <v>817</v>
      </c>
      <c r="F796" s="180" t="s">
        <v>2165</v>
      </c>
      <c r="G796" s="250" t="s">
        <v>818</v>
      </c>
      <c r="H796" s="43">
        <v>1144</v>
      </c>
      <c r="I796" s="250" t="s">
        <v>333</v>
      </c>
      <c r="J796" s="254" t="str">
        <f t="shared" si="164"/>
        <v>Industry Energy Efficiency Standards</v>
      </c>
      <c r="K796" s="260" t="str">
        <f t="shared" si="164"/>
        <v>indst efficiency standards</v>
      </c>
      <c r="L796" s="260">
        <f t="shared" si="164"/>
        <v>0</v>
      </c>
      <c r="M796" s="260">
        <f t="shared" si="164"/>
        <v>0.25</v>
      </c>
      <c r="N796" s="260">
        <f t="shared" si="164"/>
        <v>0.01</v>
      </c>
      <c r="O796" s="251" t="str">
        <f t="shared" si="164"/>
        <v>% reduction in energy use</v>
      </c>
      <c r="P796"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51" t="str">
        <f t="shared" si="164"/>
        <v>industry-ag-main.html#eff-stds</v>
      </c>
      <c r="R796" s="251" t="str">
        <f t="shared" si="164"/>
        <v>industry-energy-efficiency-standards.html</v>
      </c>
      <c r="S796" s="259" t="str">
        <f t="shared" si="164"/>
        <v>U.S. DOE, 2016, Industrial Energy Efficiency Potential Analysis, https://energy.gov/sites/prod/files/2017/04/f34/energy-savings-by-state-industrial-methodology.pdf</v>
      </c>
      <c r="T796" s="251" t="str">
        <f t="shared" si="164"/>
        <v>U.S. DOE, 2016, Industrial Energy Efficiency Potential Analysis, https://energy.gov/sites/prod/files/2017/04/f34/energy-savings-by-state-industrial-methodology.pdf</v>
      </c>
    </row>
    <row r="797" spans="1:20">
      <c r="A797" s="254" t="str">
        <f t="shared" si="163"/>
        <v>Industry</v>
      </c>
      <c r="B797" s="254" t="str">
        <f t="shared" si="163"/>
        <v>Industry Energy Efficiency Standards</v>
      </c>
      <c r="C797" s="254" t="str">
        <f t="shared" si="163"/>
        <v>Percentage Improvement in Eqpt Efficiency Standards above BAU</v>
      </c>
      <c r="D797" s="255" t="s">
        <v>2107</v>
      </c>
      <c r="E797" s="250" t="s">
        <v>819</v>
      </c>
      <c r="F797" s="180" t="s">
        <v>2165</v>
      </c>
      <c r="G797" s="250" t="s">
        <v>820</v>
      </c>
      <c r="H797" s="43">
        <v>1145</v>
      </c>
      <c r="I797" s="250" t="s">
        <v>333</v>
      </c>
      <c r="J797" s="254" t="str">
        <f t="shared" si="164"/>
        <v>Industry Energy Efficiency Standards</v>
      </c>
      <c r="K797" s="260" t="str">
        <f t="shared" si="164"/>
        <v>indst efficiency standards</v>
      </c>
      <c r="L797" s="260">
        <f t="shared" si="164"/>
        <v>0</v>
      </c>
      <c r="M797" s="260">
        <f t="shared" si="164"/>
        <v>0.25</v>
      </c>
      <c r="N797" s="260">
        <f t="shared" si="164"/>
        <v>0.01</v>
      </c>
      <c r="O797" s="251" t="str">
        <f t="shared" si="164"/>
        <v>% reduction in energy use</v>
      </c>
      <c r="P797"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51" t="str">
        <f t="shared" si="164"/>
        <v>industry-ag-main.html#eff-stds</v>
      </c>
      <c r="R797" s="251" t="str">
        <f t="shared" si="164"/>
        <v>industry-energy-efficiency-standards.html</v>
      </c>
      <c r="S797" s="259" t="str">
        <f t="shared" si="164"/>
        <v>U.S. DOE, 2016, Industrial Energy Efficiency Potential Analysis, https://energy.gov/sites/prod/files/2017/04/f34/energy-savings-by-state-industrial-methodology.pdf</v>
      </c>
      <c r="T797" s="251" t="str">
        <f t="shared" si="164"/>
        <v>U.S. DOE, 2016, Industrial Energy Efficiency Potential Analysis, https://energy.gov/sites/prod/files/2017/04/f34/energy-savings-by-state-industrial-methodology.pdf</v>
      </c>
    </row>
    <row r="798" spans="1:20">
      <c r="A798" s="254" t="str">
        <f t="shared" si="163"/>
        <v>Industry</v>
      </c>
      <c r="B798" s="254" t="str">
        <f t="shared" si="163"/>
        <v>Industry Energy Efficiency Standards</v>
      </c>
      <c r="C798" s="254" t="str">
        <f t="shared" si="163"/>
        <v>Percentage Improvement in Eqpt Efficiency Standards above BAU</v>
      </c>
      <c r="D798" s="255" t="s">
        <v>2107</v>
      </c>
      <c r="E798" s="250" t="s">
        <v>821</v>
      </c>
      <c r="F798" s="180" t="s">
        <v>2165</v>
      </c>
      <c r="G798" s="250" t="s">
        <v>822</v>
      </c>
      <c r="H798" s="43">
        <v>1146</v>
      </c>
      <c r="I798" s="250" t="s">
        <v>311</v>
      </c>
      <c r="J798" s="254" t="str">
        <f t="shared" si="164"/>
        <v>Industry Energy Efficiency Standards</v>
      </c>
      <c r="K798" s="260" t="str">
        <f t="shared" si="164"/>
        <v>indst efficiency standards</v>
      </c>
      <c r="L798" s="260">
        <f t="shared" si="164"/>
        <v>0</v>
      </c>
      <c r="M798" s="260">
        <f t="shared" si="164"/>
        <v>0.25</v>
      </c>
      <c r="N798" s="260">
        <f t="shared" si="164"/>
        <v>0.01</v>
      </c>
      <c r="O798" s="251" t="str">
        <f t="shared" si="164"/>
        <v>% reduction in energy use</v>
      </c>
      <c r="P798"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51" t="str">
        <f t="shared" si="164"/>
        <v>industry-ag-main.html#eff-stds</v>
      </c>
      <c r="R798" s="251" t="str">
        <f t="shared" si="164"/>
        <v>industry-energy-efficiency-standards.html</v>
      </c>
      <c r="S798" s="259" t="str">
        <f t="shared" si="164"/>
        <v>U.S. DOE, 2016, Industrial Energy Efficiency Potential Analysis, https://energy.gov/sites/prod/files/2017/04/f34/energy-savings-by-state-industrial-methodology.pdf</v>
      </c>
      <c r="T798" s="251" t="str">
        <f t="shared" si="164"/>
        <v>U.S. DOE, 2016, Industrial Energy Efficiency Potential Analysis, https://energy.gov/sites/prod/files/2017/04/f34/energy-savings-by-state-industrial-methodology.pdf</v>
      </c>
    </row>
    <row r="799" spans="1:20">
      <c r="A799" s="254" t="str">
        <f t="shared" si="163"/>
        <v>Industry</v>
      </c>
      <c r="B799" s="254" t="str">
        <f t="shared" si="163"/>
        <v>Industry Energy Efficiency Standards</v>
      </c>
      <c r="C799" s="254" t="str">
        <f t="shared" si="163"/>
        <v>Percentage Improvement in Eqpt Efficiency Standards above BAU</v>
      </c>
      <c r="D799" s="255" t="s">
        <v>2107</v>
      </c>
      <c r="E799" s="250" t="s">
        <v>823</v>
      </c>
      <c r="F799" s="180" t="s">
        <v>2165</v>
      </c>
      <c r="G799" s="250" t="s">
        <v>824</v>
      </c>
      <c r="H799" s="43">
        <v>1147</v>
      </c>
      <c r="I799" s="250" t="s">
        <v>333</v>
      </c>
      <c r="J799" s="254" t="str">
        <f t="shared" si="164"/>
        <v>Industry Energy Efficiency Standards</v>
      </c>
      <c r="K799" s="260" t="str">
        <f t="shared" si="164"/>
        <v>indst efficiency standards</v>
      </c>
      <c r="L799" s="260">
        <f t="shared" si="164"/>
        <v>0</v>
      </c>
      <c r="M799" s="260">
        <f t="shared" si="164"/>
        <v>0.25</v>
      </c>
      <c r="N799" s="260">
        <f t="shared" si="164"/>
        <v>0.01</v>
      </c>
      <c r="O799" s="251" t="str">
        <f t="shared" si="164"/>
        <v>% reduction in energy use</v>
      </c>
      <c r="P799"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51" t="str">
        <f t="shared" si="164"/>
        <v>industry-ag-main.html#eff-stds</v>
      </c>
      <c r="R799" s="251" t="str">
        <f t="shared" si="164"/>
        <v>industry-energy-efficiency-standards.html</v>
      </c>
      <c r="S799" s="259" t="str">
        <f t="shared" si="164"/>
        <v>U.S. DOE, 2016, Industrial Energy Efficiency Potential Analysis, https://energy.gov/sites/prod/files/2017/04/f34/energy-savings-by-state-industrial-methodology.pdf</v>
      </c>
      <c r="T799" s="251" t="str">
        <f t="shared" si="164"/>
        <v>U.S. DOE, 2016, Industrial Energy Efficiency Potential Analysis, https://energy.gov/sites/prod/files/2017/04/f34/energy-savings-by-state-industrial-methodology.pdf</v>
      </c>
    </row>
    <row r="800" spans="1:20">
      <c r="A800" s="254" t="str">
        <f t="shared" si="163"/>
        <v>Industry</v>
      </c>
      <c r="B800" s="254" t="str">
        <f t="shared" si="163"/>
        <v>Industry Energy Efficiency Standards</v>
      </c>
      <c r="C800" s="254" t="str">
        <f t="shared" si="163"/>
        <v>Percentage Improvement in Eqpt Efficiency Standards above BAU</v>
      </c>
      <c r="D800" s="255" t="s">
        <v>2105</v>
      </c>
      <c r="E800" s="250" t="s">
        <v>800</v>
      </c>
      <c r="F800" s="180" t="s">
        <v>2164</v>
      </c>
      <c r="G800" s="250" t="s">
        <v>801</v>
      </c>
      <c r="H800" s="43">
        <v>1148</v>
      </c>
      <c r="I800" s="250" t="s">
        <v>311</v>
      </c>
      <c r="J800" s="254" t="str">
        <f t="shared" si="164"/>
        <v>Industry Energy Efficiency Standards</v>
      </c>
      <c r="K800" s="260" t="str">
        <f t="shared" si="164"/>
        <v>indst efficiency standards</v>
      </c>
      <c r="L800" s="260">
        <f t="shared" si="164"/>
        <v>0</v>
      </c>
      <c r="M800" s="260">
        <f t="shared" si="164"/>
        <v>0.25</v>
      </c>
      <c r="N800" s="260">
        <f t="shared" si="164"/>
        <v>0.01</v>
      </c>
      <c r="O800" s="251" t="str">
        <f t="shared" si="164"/>
        <v>% reduction in energy use</v>
      </c>
      <c r="P800"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51" t="str">
        <f t="shared" si="164"/>
        <v>industry-ag-main.html#eff-stds</v>
      </c>
      <c r="R800" s="251" t="str">
        <f t="shared" si="164"/>
        <v>industry-energy-efficiency-standards.html</v>
      </c>
      <c r="S800" s="259" t="str">
        <f t="shared" si="164"/>
        <v>U.S. DOE, 2016, Industrial Energy Efficiency Potential Analysis, https://energy.gov/sites/prod/files/2017/04/f34/energy-savings-by-state-industrial-methodology.pdf</v>
      </c>
      <c r="T800" s="251" t="str">
        <f t="shared" si="164"/>
        <v>U.S. DOE, 2016, Industrial Energy Efficiency Potential Analysis, https://energy.gov/sites/prod/files/2017/04/f34/energy-savings-by-state-industrial-methodology.pdf</v>
      </c>
    </row>
    <row r="801" spans="1:20">
      <c r="A801" s="254" t="str">
        <f t="shared" si="163"/>
        <v>Industry</v>
      </c>
      <c r="B801" s="254" t="str">
        <f t="shared" si="163"/>
        <v>Industry Energy Efficiency Standards</v>
      </c>
      <c r="C801" s="254" t="str">
        <f t="shared" si="163"/>
        <v>Percentage Improvement in Eqpt Efficiency Standards above BAU</v>
      </c>
      <c r="D801" s="255" t="s">
        <v>2105</v>
      </c>
      <c r="E801" s="250" t="s">
        <v>807</v>
      </c>
      <c r="F801" s="180" t="s">
        <v>2164</v>
      </c>
      <c r="G801" s="250" t="s">
        <v>808</v>
      </c>
      <c r="H801" s="43">
        <v>1149</v>
      </c>
      <c r="I801" s="250" t="s">
        <v>311</v>
      </c>
      <c r="J801" s="254" t="str">
        <f t="shared" ref="J801:T810" si="165">J$610</f>
        <v>Industry Energy Efficiency Standards</v>
      </c>
      <c r="K801" s="260" t="str">
        <f t="shared" si="165"/>
        <v>indst efficiency standards</v>
      </c>
      <c r="L801" s="260">
        <f t="shared" si="165"/>
        <v>0</v>
      </c>
      <c r="M801" s="260">
        <f t="shared" si="165"/>
        <v>0.25</v>
      </c>
      <c r="N801" s="260">
        <f t="shared" si="165"/>
        <v>0.01</v>
      </c>
      <c r="O801" s="251" t="str">
        <f t="shared" si="165"/>
        <v>% reduction in energy use</v>
      </c>
      <c r="P801"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51" t="str">
        <f t="shared" si="165"/>
        <v>industry-ag-main.html#eff-stds</v>
      </c>
      <c r="R801" s="251" t="str">
        <f t="shared" si="165"/>
        <v>industry-energy-efficiency-standards.html</v>
      </c>
      <c r="S801" s="259" t="str">
        <f t="shared" si="165"/>
        <v>U.S. DOE, 2016, Industrial Energy Efficiency Potential Analysis, https://energy.gov/sites/prod/files/2017/04/f34/energy-savings-by-state-industrial-methodology.pdf</v>
      </c>
      <c r="T801" s="251" t="str">
        <f t="shared" si="165"/>
        <v>U.S. DOE, 2016, Industrial Energy Efficiency Potential Analysis, https://energy.gov/sites/prod/files/2017/04/f34/energy-savings-by-state-industrial-methodology.pdf</v>
      </c>
    </row>
    <row r="802" spans="1:20">
      <c r="A802" s="254" t="str">
        <f t="shared" si="163"/>
        <v>Industry</v>
      </c>
      <c r="B802" s="254" t="str">
        <f t="shared" si="163"/>
        <v>Industry Energy Efficiency Standards</v>
      </c>
      <c r="C802" s="254" t="str">
        <f t="shared" si="163"/>
        <v>Percentage Improvement in Eqpt Efficiency Standards above BAU</v>
      </c>
      <c r="D802" s="255" t="s">
        <v>2105</v>
      </c>
      <c r="E802" s="250" t="s">
        <v>809</v>
      </c>
      <c r="F802" s="180" t="s">
        <v>2164</v>
      </c>
      <c r="G802" s="250" t="s">
        <v>810</v>
      </c>
      <c r="H802" s="43">
        <v>1150</v>
      </c>
      <c r="I802" s="250" t="s">
        <v>311</v>
      </c>
      <c r="J802" s="254" t="str">
        <f t="shared" si="165"/>
        <v>Industry Energy Efficiency Standards</v>
      </c>
      <c r="K802" s="260" t="str">
        <f t="shared" si="165"/>
        <v>indst efficiency standards</v>
      </c>
      <c r="L802" s="260">
        <f t="shared" si="165"/>
        <v>0</v>
      </c>
      <c r="M802" s="260">
        <f t="shared" si="165"/>
        <v>0.25</v>
      </c>
      <c r="N802" s="260">
        <f t="shared" si="165"/>
        <v>0.01</v>
      </c>
      <c r="O802" s="251" t="str">
        <f t="shared" si="165"/>
        <v>% reduction in energy use</v>
      </c>
      <c r="P802"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51" t="str">
        <f t="shared" si="165"/>
        <v>industry-ag-main.html#eff-stds</v>
      </c>
      <c r="R802" s="251" t="str">
        <f t="shared" si="165"/>
        <v>industry-energy-efficiency-standards.html</v>
      </c>
      <c r="S802" s="259" t="str">
        <f t="shared" si="165"/>
        <v>U.S. DOE, 2016, Industrial Energy Efficiency Potential Analysis, https://energy.gov/sites/prod/files/2017/04/f34/energy-savings-by-state-industrial-methodology.pdf</v>
      </c>
      <c r="T802" s="251" t="str">
        <f t="shared" si="165"/>
        <v>U.S. DOE, 2016, Industrial Energy Efficiency Potential Analysis, https://energy.gov/sites/prod/files/2017/04/f34/energy-savings-by-state-industrial-methodology.pdf</v>
      </c>
    </row>
    <row r="803" spans="1:20">
      <c r="A803" s="254" t="str">
        <f t="shared" si="163"/>
        <v>Industry</v>
      </c>
      <c r="B803" s="254" t="str">
        <f t="shared" si="163"/>
        <v>Industry Energy Efficiency Standards</v>
      </c>
      <c r="C803" s="254" t="str">
        <f t="shared" si="163"/>
        <v>Percentage Improvement in Eqpt Efficiency Standards above BAU</v>
      </c>
      <c r="D803" s="255" t="s">
        <v>2105</v>
      </c>
      <c r="E803" s="250" t="s">
        <v>811</v>
      </c>
      <c r="F803" s="180" t="s">
        <v>2164</v>
      </c>
      <c r="G803" s="250" t="s">
        <v>812</v>
      </c>
      <c r="H803" s="43">
        <v>1151</v>
      </c>
      <c r="I803" s="250" t="s">
        <v>333</v>
      </c>
      <c r="J803" s="254" t="str">
        <f t="shared" si="165"/>
        <v>Industry Energy Efficiency Standards</v>
      </c>
      <c r="K803" s="260" t="str">
        <f t="shared" si="165"/>
        <v>indst efficiency standards</v>
      </c>
      <c r="L803" s="260">
        <f t="shared" si="165"/>
        <v>0</v>
      </c>
      <c r="M803" s="260">
        <f t="shared" si="165"/>
        <v>0.25</v>
      </c>
      <c r="N803" s="260">
        <f t="shared" si="165"/>
        <v>0.01</v>
      </c>
      <c r="O803" s="251" t="str">
        <f t="shared" si="165"/>
        <v>% reduction in energy use</v>
      </c>
      <c r="P803"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51" t="str">
        <f t="shared" si="165"/>
        <v>industry-ag-main.html#eff-stds</v>
      </c>
      <c r="R803" s="251" t="str">
        <f t="shared" si="165"/>
        <v>industry-energy-efficiency-standards.html</v>
      </c>
      <c r="S803" s="259" t="str">
        <f t="shared" si="165"/>
        <v>U.S. DOE, 2016, Industrial Energy Efficiency Potential Analysis, https://energy.gov/sites/prod/files/2017/04/f34/energy-savings-by-state-industrial-methodology.pdf</v>
      </c>
      <c r="T803" s="251" t="str">
        <f t="shared" si="165"/>
        <v>U.S. DOE, 2016, Industrial Energy Efficiency Potential Analysis, https://energy.gov/sites/prod/files/2017/04/f34/energy-savings-by-state-industrial-methodology.pdf</v>
      </c>
    </row>
    <row r="804" spans="1:20">
      <c r="A804" s="254" t="str">
        <f t="shared" si="163"/>
        <v>Industry</v>
      </c>
      <c r="B804" s="254" t="str">
        <f t="shared" si="163"/>
        <v>Industry Energy Efficiency Standards</v>
      </c>
      <c r="C804" s="254" t="str">
        <f t="shared" si="163"/>
        <v>Percentage Improvement in Eqpt Efficiency Standards above BAU</v>
      </c>
      <c r="D804" s="255" t="s">
        <v>2105</v>
      </c>
      <c r="E804" s="250" t="s">
        <v>813</v>
      </c>
      <c r="F804" s="180" t="s">
        <v>2164</v>
      </c>
      <c r="G804" s="250" t="s">
        <v>814</v>
      </c>
      <c r="H804" s="43">
        <v>1152</v>
      </c>
      <c r="I804" s="250" t="s">
        <v>311</v>
      </c>
      <c r="J804" s="254" t="str">
        <f t="shared" si="165"/>
        <v>Industry Energy Efficiency Standards</v>
      </c>
      <c r="K804" s="260" t="str">
        <f t="shared" si="165"/>
        <v>indst efficiency standards</v>
      </c>
      <c r="L804" s="260">
        <f t="shared" si="165"/>
        <v>0</v>
      </c>
      <c r="M804" s="260">
        <f t="shared" si="165"/>
        <v>0.25</v>
      </c>
      <c r="N804" s="260">
        <f t="shared" si="165"/>
        <v>0.01</v>
      </c>
      <c r="O804" s="251" t="str">
        <f t="shared" si="165"/>
        <v>% reduction in energy use</v>
      </c>
      <c r="P804"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51" t="str">
        <f t="shared" si="165"/>
        <v>industry-ag-main.html#eff-stds</v>
      </c>
      <c r="R804" s="251" t="str">
        <f t="shared" si="165"/>
        <v>industry-energy-efficiency-standards.html</v>
      </c>
      <c r="S804" s="259" t="str">
        <f t="shared" si="165"/>
        <v>U.S. DOE, 2016, Industrial Energy Efficiency Potential Analysis, https://energy.gov/sites/prod/files/2017/04/f34/energy-savings-by-state-industrial-methodology.pdf</v>
      </c>
      <c r="T804" s="251" t="str">
        <f t="shared" si="165"/>
        <v>U.S. DOE, 2016, Industrial Energy Efficiency Potential Analysis, https://energy.gov/sites/prod/files/2017/04/f34/energy-savings-by-state-industrial-methodology.pdf</v>
      </c>
    </row>
    <row r="805" spans="1:20">
      <c r="A805" s="254" t="str">
        <f t="shared" si="163"/>
        <v>Industry</v>
      </c>
      <c r="B805" s="254" t="str">
        <f t="shared" si="163"/>
        <v>Industry Energy Efficiency Standards</v>
      </c>
      <c r="C805" s="254" t="str">
        <f t="shared" si="163"/>
        <v>Percentage Improvement in Eqpt Efficiency Standards above BAU</v>
      </c>
      <c r="D805" s="255" t="s">
        <v>2105</v>
      </c>
      <c r="E805" s="250" t="s">
        <v>815</v>
      </c>
      <c r="F805" s="180" t="s">
        <v>2164</v>
      </c>
      <c r="G805" s="250" t="s">
        <v>816</v>
      </c>
      <c r="H805" s="43">
        <v>1153</v>
      </c>
      <c r="I805" s="250" t="s">
        <v>333</v>
      </c>
      <c r="J805" s="254" t="str">
        <f t="shared" si="165"/>
        <v>Industry Energy Efficiency Standards</v>
      </c>
      <c r="K805" s="260" t="str">
        <f t="shared" si="165"/>
        <v>indst efficiency standards</v>
      </c>
      <c r="L805" s="260">
        <f t="shared" si="165"/>
        <v>0</v>
      </c>
      <c r="M805" s="260">
        <f t="shared" si="165"/>
        <v>0.25</v>
      </c>
      <c r="N805" s="260">
        <f t="shared" si="165"/>
        <v>0.01</v>
      </c>
      <c r="O805" s="251" t="str">
        <f t="shared" si="165"/>
        <v>% reduction in energy use</v>
      </c>
      <c r="P805"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51" t="str">
        <f t="shared" si="165"/>
        <v>industry-ag-main.html#eff-stds</v>
      </c>
      <c r="R805" s="251" t="str">
        <f t="shared" si="165"/>
        <v>industry-energy-efficiency-standards.html</v>
      </c>
      <c r="S805" s="259" t="str">
        <f t="shared" si="165"/>
        <v>U.S. DOE, 2016, Industrial Energy Efficiency Potential Analysis, https://energy.gov/sites/prod/files/2017/04/f34/energy-savings-by-state-industrial-methodology.pdf</v>
      </c>
      <c r="T805" s="251" t="str">
        <f t="shared" si="165"/>
        <v>U.S. DOE, 2016, Industrial Energy Efficiency Potential Analysis, https://energy.gov/sites/prod/files/2017/04/f34/energy-savings-by-state-industrial-methodology.pdf</v>
      </c>
    </row>
    <row r="806" spans="1:20">
      <c r="A806" s="254" t="str">
        <f t="shared" si="163"/>
        <v>Industry</v>
      </c>
      <c r="B806" s="254" t="str">
        <f t="shared" si="163"/>
        <v>Industry Energy Efficiency Standards</v>
      </c>
      <c r="C806" s="254" t="str">
        <f t="shared" si="163"/>
        <v>Percentage Improvement in Eqpt Efficiency Standards above BAU</v>
      </c>
      <c r="D806" s="255" t="s">
        <v>2105</v>
      </c>
      <c r="E806" s="250" t="s">
        <v>817</v>
      </c>
      <c r="F806" s="180" t="s">
        <v>2164</v>
      </c>
      <c r="G806" s="250" t="s">
        <v>818</v>
      </c>
      <c r="H806" s="43">
        <v>1154</v>
      </c>
      <c r="I806" s="250" t="s">
        <v>333</v>
      </c>
      <c r="J806" s="254" t="str">
        <f t="shared" si="165"/>
        <v>Industry Energy Efficiency Standards</v>
      </c>
      <c r="K806" s="260" t="str">
        <f t="shared" si="165"/>
        <v>indst efficiency standards</v>
      </c>
      <c r="L806" s="260">
        <f t="shared" si="165"/>
        <v>0</v>
      </c>
      <c r="M806" s="260">
        <f t="shared" si="165"/>
        <v>0.25</v>
      </c>
      <c r="N806" s="260">
        <f t="shared" si="165"/>
        <v>0.01</v>
      </c>
      <c r="O806" s="251" t="str">
        <f t="shared" si="165"/>
        <v>% reduction in energy use</v>
      </c>
      <c r="P806"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51" t="str">
        <f t="shared" si="165"/>
        <v>industry-ag-main.html#eff-stds</v>
      </c>
      <c r="R806" s="251" t="str">
        <f t="shared" si="165"/>
        <v>industry-energy-efficiency-standards.html</v>
      </c>
      <c r="S806" s="259" t="str">
        <f t="shared" si="165"/>
        <v>U.S. DOE, 2016, Industrial Energy Efficiency Potential Analysis, https://energy.gov/sites/prod/files/2017/04/f34/energy-savings-by-state-industrial-methodology.pdf</v>
      </c>
      <c r="T806" s="251" t="str">
        <f t="shared" si="165"/>
        <v>U.S. DOE, 2016, Industrial Energy Efficiency Potential Analysis, https://energy.gov/sites/prod/files/2017/04/f34/energy-savings-by-state-industrial-methodology.pdf</v>
      </c>
    </row>
    <row r="807" spans="1:20">
      <c r="A807" s="254" t="str">
        <f t="shared" si="163"/>
        <v>Industry</v>
      </c>
      <c r="B807" s="254" t="str">
        <f t="shared" si="163"/>
        <v>Industry Energy Efficiency Standards</v>
      </c>
      <c r="C807" s="254" t="str">
        <f t="shared" si="163"/>
        <v>Percentage Improvement in Eqpt Efficiency Standards above BAU</v>
      </c>
      <c r="D807" s="255" t="s">
        <v>2105</v>
      </c>
      <c r="E807" s="250" t="s">
        <v>819</v>
      </c>
      <c r="F807" s="180" t="s">
        <v>2164</v>
      </c>
      <c r="G807" s="250" t="s">
        <v>820</v>
      </c>
      <c r="H807" s="43">
        <v>1155</v>
      </c>
      <c r="I807" s="250" t="s">
        <v>311</v>
      </c>
      <c r="J807" s="254" t="str">
        <f t="shared" si="165"/>
        <v>Industry Energy Efficiency Standards</v>
      </c>
      <c r="K807" s="260" t="str">
        <f t="shared" si="165"/>
        <v>indst efficiency standards</v>
      </c>
      <c r="L807" s="260">
        <f t="shared" si="165"/>
        <v>0</v>
      </c>
      <c r="M807" s="260">
        <f t="shared" si="165"/>
        <v>0.25</v>
      </c>
      <c r="N807" s="260">
        <f t="shared" si="165"/>
        <v>0.01</v>
      </c>
      <c r="O807" s="251" t="str">
        <f t="shared" si="165"/>
        <v>% reduction in energy use</v>
      </c>
      <c r="P807"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51" t="str">
        <f t="shared" si="165"/>
        <v>industry-ag-main.html#eff-stds</v>
      </c>
      <c r="R807" s="251" t="str">
        <f t="shared" si="165"/>
        <v>industry-energy-efficiency-standards.html</v>
      </c>
      <c r="S807" s="259" t="str">
        <f t="shared" si="165"/>
        <v>U.S. DOE, 2016, Industrial Energy Efficiency Potential Analysis, https://energy.gov/sites/prod/files/2017/04/f34/energy-savings-by-state-industrial-methodology.pdf</v>
      </c>
      <c r="T807" s="251" t="str">
        <f t="shared" si="165"/>
        <v>U.S. DOE, 2016, Industrial Energy Efficiency Potential Analysis, https://energy.gov/sites/prod/files/2017/04/f34/energy-savings-by-state-industrial-methodology.pdf</v>
      </c>
    </row>
    <row r="808" spans="1:20">
      <c r="A808" s="254" t="str">
        <f t="shared" si="163"/>
        <v>Industry</v>
      </c>
      <c r="B808" s="254" t="str">
        <f t="shared" si="163"/>
        <v>Industry Energy Efficiency Standards</v>
      </c>
      <c r="C808" s="254" t="str">
        <f t="shared" si="163"/>
        <v>Percentage Improvement in Eqpt Efficiency Standards above BAU</v>
      </c>
      <c r="D808" s="255" t="s">
        <v>2105</v>
      </c>
      <c r="E808" s="250" t="s">
        <v>821</v>
      </c>
      <c r="F808" s="180" t="s">
        <v>2164</v>
      </c>
      <c r="G808" s="250" t="s">
        <v>822</v>
      </c>
      <c r="H808" s="43">
        <v>1156</v>
      </c>
      <c r="I808" s="250" t="s">
        <v>311</v>
      </c>
      <c r="J808" s="254" t="str">
        <f t="shared" si="165"/>
        <v>Industry Energy Efficiency Standards</v>
      </c>
      <c r="K808" s="260" t="str">
        <f t="shared" si="165"/>
        <v>indst efficiency standards</v>
      </c>
      <c r="L808" s="260">
        <f t="shared" si="165"/>
        <v>0</v>
      </c>
      <c r="M808" s="260">
        <f t="shared" si="165"/>
        <v>0.25</v>
      </c>
      <c r="N808" s="260">
        <f t="shared" si="165"/>
        <v>0.01</v>
      </c>
      <c r="O808" s="251" t="str">
        <f t="shared" si="165"/>
        <v>% reduction in energy use</v>
      </c>
      <c r="P808"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51" t="str">
        <f t="shared" si="165"/>
        <v>industry-ag-main.html#eff-stds</v>
      </c>
      <c r="R808" s="251" t="str">
        <f t="shared" si="165"/>
        <v>industry-energy-efficiency-standards.html</v>
      </c>
      <c r="S808" s="259" t="str">
        <f t="shared" si="165"/>
        <v>U.S. DOE, 2016, Industrial Energy Efficiency Potential Analysis, https://energy.gov/sites/prod/files/2017/04/f34/energy-savings-by-state-industrial-methodology.pdf</v>
      </c>
      <c r="T808" s="251" t="str">
        <f t="shared" si="165"/>
        <v>U.S. DOE, 2016, Industrial Energy Efficiency Potential Analysis, https://energy.gov/sites/prod/files/2017/04/f34/energy-savings-by-state-industrial-methodology.pdf</v>
      </c>
    </row>
    <row r="809" spans="1:20">
      <c r="A809" s="254" t="str">
        <f t="shared" si="163"/>
        <v>Industry</v>
      </c>
      <c r="B809" s="254" t="str">
        <f t="shared" si="163"/>
        <v>Industry Energy Efficiency Standards</v>
      </c>
      <c r="C809" s="254" t="str">
        <f t="shared" si="163"/>
        <v>Percentage Improvement in Eqpt Efficiency Standards above BAU</v>
      </c>
      <c r="D809" s="255" t="s">
        <v>2105</v>
      </c>
      <c r="E809" s="250" t="s">
        <v>823</v>
      </c>
      <c r="F809" s="180" t="s">
        <v>2164</v>
      </c>
      <c r="G809" s="250" t="s">
        <v>824</v>
      </c>
      <c r="H809" s="43">
        <v>1157</v>
      </c>
      <c r="I809" s="250" t="s">
        <v>333</v>
      </c>
      <c r="J809" s="254" t="str">
        <f t="shared" si="165"/>
        <v>Industry Energy Efficiency Standards</v>
      </c>
      <c r="K809" s="260" t="str">
        <f t="shared" si="165"/>
        <v>indst efficiency standards</v>
      </c>
      <c r="L809" s="260">
        <f t="shared" si="165"/>
        <v>0</v>
      </c>
      <c r="M809" s="260">
        <f t="shared" si="165"/>
        <v>0.25</v>
      </c>
      <c r="N809" s="260">
        <f t="shared" si="165"/>
        <v>0.01</v>
      </c>
      <c r="O809" s="251" t="str">
        <f t="shared" si="165"/>
        <v>% reduction in energy use</v>
      </c>
      <c r="P809"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51" t="str">
        <f t="shared" si="165"/>
        <v>industry-ag-main.html#eff-stds</v>
      </c>
      <c r="R809" s="251" t="str">
        <f t="shared" si="165"/>
        <v>industry-energy-efficiency-standards.html</v>
      </c>
      <c r="S809" s="259" t="str">
        <f t="shared" si="165"/>
        <v>U.S. DOE, 2016, Industrial Energy Efficiency Potential Analysis, https://energy.gov/sites/prod/files/2017/04/f34/energy-savings-by-state-industrial-methodology.pdf</v>
      </c>
      <c r="T809" s="251" t="str">
        <f t="shared" si="165"/>
        <v>U.S. DOE, 2016, Industrial Energy Efficiency Potential Analysis, https://energy.gov/sites/prod/files/2017/04/f34/energy-savings-by-state-industrial-methodology.pdf</v>
      </c>
    </row>
    <row r="810" spans="1:20">
      <c r="A810" s="254" t="str">
        <f t="shared" si="163"/>
        <v>Industry</v>
      </c>
      <c r="B810" s="254" t="str">
        <f t="shared" si="163"/>
        <v>Industry Energy Efficiency Standards</v>
      </c>
      <c r="C810" s="254" t="str">
        <f t="shared" si="163"/>
        <v>Percentage Improvement in Eqpt Efficiency Standards above BAU</v>
      </c>
      <c r="D810" s="255" t="s">
        <v>2103</v>
      </c>
      <c r="E810" s="250" t="s">
        <v>800</v>
      </c>
      <c r="F810" s="180" t="s">
        <v>2163</v>
      </c>
      <c r="G810" s="250" t="s">
        <v>801</v>
      </c>
      <c r="H810" s="43">
        <v>1158</v>
      </c>
      <c r="I810" s="250" t="s">
        <v>311</v>
      </c>
      <c r="J810" s="254" t="str">
        <f t="shared" si="165"/>
        <v>Industry Energy Efficiency Standards</v>
      </c>
      <c r="K810" s="260" t="str">
        <f t="shared" si="165"/>
        <v>indst efficiency standards</v>
      </c>
      <c r="L810" s="260">
        <f t="shared" si="165"/>
        <v>0</v>
      </c>
      <c r="M810" s="260">
        <f t="shared" si="165"/>
        <v>0.25</v>
      </c>
      <c r="N810" s="260">
        <f t="shared" si="165"/>
        <v>0.01</v>
      </c>
      <c r="O810" s="251" t="str">
        <f t="shared" si="165"/>
        <v>% reduction in energy use</v>
      </c>
      <c r="P810"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51" t="str">
        <f t="shared" si="165"/>
        <v>industry-ag-main.html#eff-stds</v>
      </c>
      <c r="R810" s="251" t="str">
        <f t="shared" si="165"/>
        <v>industry-energy-efficiency-standards.html</v>
      </c>
      <c r="S810" s="259" t="str">
        <f t="shared" si="165"/>
        <v>U.S. DOE, 2016, Industrial Energy Efficiency Potential Analysis, https://energy.gov/sites/prod/files/2017/04/f34/energy-savings-by-state-industrial-methodology.pdf</v>
      </c>
      <c r="T810" s="251" t="str">
        <f t="shared" si="165"/>
        <v>U.S. DOE, 2016, Industrial Energy Efficiency Potential Analysis, https://energy.gov/sites/prod/files/2017/04/f34/energy-savings-by-state-industrial-methodology.pdf</v>
      </c>
    </row>
    <row r="811" spans="1:20">
      <c r="A811" s="254" t="str">
        <f t="shared" ref="A811:C830" si="166">A$610</f>
        <v>Industry</v>
      </c>
      <c r="B811" s="254" t="str">
        <f t="shared" si="166"/>
        <v>Industry Energy Efficiency Standards</v>
      </c>
      <c r="C811" s="254" t="str">
        <f t="shared" si="166"/>
        <v>Percentage Improvement in Eqpt Efficiency Standards above BAU</v>
      </c>
      <c r="D811" s="255" t="s">
        <v>2103</v>
      </c>
      <c r="E811" s="250" t="s">
        <v>807</v>
      </c>
      <c r="F811" s="180" t="s">
        <v>2163</v>
      </c>
      <c r="G811" s="250" t="s">
        <v>808</v>
      </c>
      <c r="H811" s="43">
        <v>1159</v>
      </c>
      <c r="I811" s="250" t="s">
        <v>311</v>
      </c>
      <c r="J811" s="254" t="str">
        <f t="shared" ref="J811:T820" si="167">J$610</f>
        <v>Industry Energy Efficiency Standards</v>
      </c>
      <c r="K811" s="260" t="str">
        <f t="shared" si="167"/>
        <v>indst efficiency standards</v>
      </c>
      <c r="L811" s="260">
        <f t="shared" si="167"/>
        <v>0</v>
      </c>
      <c r="M811" s="260">
        <f t="shared" si="167"/>
        <v>0.25</v>
      </c>
      <c r="N811" s="260">
        <f t="shared" si="167"/>
        <v>0.01</v>
      </c>
      <c r="O811" s="251" t="str">
        <f t="shared" si="167"/>
        <v>% reduction in energy use</v>
      </c>
      <c r="P811"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51" t="str">
        <f t="shared" si="167"/>
        <v>industry-ag-main.html#eff-stds</v>
      </c>
      <c r="R811" s="251" t="str">
        <f t="shared" si="167"/>
        <v>industry-energy-efficiency-standards.html</v>
      </c>
      <c r="S811" s="259" t="str">
        <f t="shared" si="167"/>
        <v>U.S. DOE, 2016, Industrial Energy Efficiency Potential Analysis, https://energy.gov/sites/prod/files/2017/04/f34/energy-savings-by-state-industrial-methodology.pdf</v>
      </c>
      <c r="T811" s="251" t="str">
        <f t="shared" si="167"/>
        <v>U.S. DOE, 2016, Industrial Energy Efficiency Potential Analysis, https://energy.gov/sites/prod/files/2017/04/f34/energy-savings-by-state-industrial-methodology.pdf</v>
      </c>
    </row>
    <row r="812" spans="1:20">
      <c r="A812" s="254" t="str">
        <f t="shared" si="166"/>
        <v>Industry</v>
      </c>
      <c r="B812" s="254" t="str">
        <f t="shared" si="166"/>
        <v>Industry Energy Efficiency Standards</v>
      </c>
      <c r="C812" s="254" t="str">
        <f t="shared" si="166"/>
        <v>Percentage Improvement in Eqpt Efficiency Standards above BAU</v>
      </c>
      <c r="D812" s="255" t="s">
        <v>2103</v>
      </c>
      <c r="E812" s="250" t="s">
        <v>809</v>
      </c>
      <c r="F812" s="180" t="s">
        <v>2163</v>
      </c>
      <c r="G812" s="250" t="s">
        <v>810</v>
      </c>
      <c r="H812" s="43">
        <v>1160</v>
      </c>
      <c r="I812" s="250" t="s">
        <v>311</v>
      </c>
      <c r="J812" s="254" t="str">
        <f t="shared" si="167"/>
        <v>Industry Energy Efficiency Standards</v>
      </c>
      <c r="K812" s="260" t="str">
        <f t="shared" si="167"/>
        <v>indst efficiency standards</v>
      </c>
      <c r="L812" s="260">
        <f t="shared" si="167"/>
        <v>0</v>
      </c>
      <c r="M812" s="260">
        <f t="shared" si="167"/>
        <v>0.25</v>
      </c>
      <c r="N812" s="260">
        <f t="shared" si="167"/>
        <v>0.01</v>
      </c>
      <c r="O812" s="251" t="str">
        <f t="shared" si="167"/>
        <v>% reduction in energy use</v>
      </c>
      <c r="P812"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51" t="str">
        <f t="shared" si="167"/>
        <v>industry-ag-main.html#eff-stds</v>
      </c>
      <c r="R812" s="251" t="str">
        <f t="shared" si="167"/>
        <v>industry-energy-efficiency-standards.html</v>
      </c>
      <c r="S812" s="259" t="str">
        <f t="shared" si="167"/>
        <v>U.S. DOE, 2016, Industrial Energy Efficiency Potential Analysis, https://energy.gov/sites/prod/files/2017/04/f34/energy-savings-by-state-industrial-methodology.pdf</v>
      </c>
      <c r="T812" s="251" t="str">
        <f t="shared" si="167"/>
        <v>U.S. DOE, 2016, Industrial Energy Efficiency Potential Analysis, https://energy.gov/sites/prod/files/2017/04/f34/energy-savings-by-state-industrial-methodology.pdf</v>
      </c>
    </row>
    <row r="813" spans="1:20">
      <c r="A813" s="254" t="str">
        <f t="shared" si="166"/>
        <v>Industry</v>
      </c>
      <c r="B813" s="254" t="str">
        <f t="shared" si="166"/>
        <v>Industry Energy Efficiency Standards</v>
      </c>
      <c r="C813" s="254" t="str">
        <f t="shared" si="166"/>
        <v>Percentage Improvement in Eqpt Efficiency Standards above BAU</v>
      </c>
      <c r="D813" s="255" t="s">
        <v>2103</v>
      </c>
      <c r="E813" s="250" t="s">
        <v>811</v>
      </c>
      <c r="F813" s="180" t="s">
        <v>2163</v>
      </c>
      <c r="G813" s="250" t="s">
        <v>812</v>
      </c>
      <c r="H813" s="43">
        <v>1161</v>
      </c>
      <c r="I813" s="250" t="s">
        <v>333</v>
      </c>
      <c r="J813" s="254" t="str">
        <f t="shared" si="167"/>
        <v>Industry Energy Efficiency Standards</v>
      </c>
      <c r="K813" s="260" t="str">
        <f t="shared" si="167"/>
        <v>indst efficiency standards</v>
      </c>
      <c r="L813" s="260">
        <f t="shared" si="167"/>
        <v>0</v>
      </c>
      <c r="M813" s="260">
        <f t="shared" si="167"/>
        <v>0.25</v>
      </c>
      <c r="N813" s="260">
        <f t="shared" si="167"/>
        <v>0.01</v>
      </c>
      <c r="O813" s="251" t="str">
        <f t="shared" si="167"/>
        <v>% reduction in energy use</v>
      </c>
      <c r="P813"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51" t="str">
        <f t="shared" si="167"/>
        <v>industry-ag-main.html#eff-stds</v>
      </c>
      <c r="R813" s="251" t="str">
        <f t="shared" si="167"/>
        <v>industry-energy-efficiency-standards.html</v>
      </c>
      <c r="S813" s="259" t="str">
        <f t="shared" si="167"/>
        <v>U.S. DOE, 2016, Industrial Energy Efficiency Potential Analysis, https://energy.gov/sites/prod/files/2017/04/f34/energy-savings-by-state-industrial-methodology.pdf</v>
      </c>
      <c r="T813" s="251" t="str">
        <f t="shared" si="167"/>
        <v>U.S. DOE, 2016, Industrial Energy Efficiency Potential Analysis, https://energy.gov/sites/prod/files/2017/04/f34/energy-savings-by-state-industrial-methodology.pdf</v>
      </c>
    </row>
    <row r="814" spans="1:20">
      <c r="A814" s="254" t="str">
        <f t="shared" si="166"/>
        <v>Industry</v>
      </c>
      <c r="B814" s="254" t="str">
        <f t="shared" si="166"/>
        <v>Industry Energy Efficiency Standards</v>
      </c>
      <c r="C814" s="254" t="str">
        <f t="shared" si="166"/>
        <v>Percentage Improvement in Eqpt Efficiency Standards above BAU</v>
      </c>
      <c r="D814" s="255" t="s">
        <v>2103</v>
      </c>
      <c r="E814" s="250" t="s">
        <v>813</v>
      </c>
      <c r="F814" s="180" t="s">
        <v>2163</v>
      </c>
      <c r="G814" s="250" t="s">
        <v>814</v>
      </c>
      <c r="H814" s="43">
        <v>1162</v>
      </c>
      <c r="I814" s="250" t="s">
        <v>311</v>
      </c>
      <c r="J814" s="254" t="str">
        <f t="shared" si="167"/>
        <v>Industry Energy Efficiency Standards</v>
      </c>
      <c r="K814" s="260" t="str">
        <f t="shared" si="167"/>
        <v>indst efficiency standards</v>
      </c>
      <c r="L814" s="260">
        <f t="shared" si="167"/>
        <v>0</v>
      </c>
      <c r="M814" s="260">
        <f t="shared" si="167"/>
        <v>0.25</v>
      </c>
      <c r="N814" s="260">
        <f t="shared" si="167"/>
        <v>0.01</v>
      </c>
      <c r="O814" s="251" t="str">
        <f t="shared" si="167"/>
        <v>% reduction in energy use</v>
      </c>
      <c r="P814"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51" t="str">
        <f t="shared" si="167"/>
        <v>industry-ag-main.html#eff-stds</v>
      </c>
      <c r="R814" s="251" t="str">
        <f t="shared" si="167"/>
        <v>industry-energy-efficiency-standards.html</v>
      </c>
      <c r="S814" s="259" t="str">
        <f t="shared" si="167"/>
        <v>U.S. DOE, 2016, Industrial Energy Efficiency Potential Analysis, https://energy.gov/sites/prod/files/2017/04/f34/energy-savings-by-state-industrial-methodology.pdf</v>
      </c>
      <c r="T814" s="251" t="str">
        <f t="shared" si="167"/>
        <v>U.S. DOE, 2016, Industrial Energy Efficiency Potential Analysis, https://energy.gov/sites/prod/files/2017/04/f34/energy-savings-by-state-industrial-methodology.pdf</v>
      </c>
    </row>
    <row r="815" spans="1:20">
      <c r="A815" s="254" t="str">
        <f t="shared" si="166"/>
        <v>Industry</v>
      </c>
      <c r="B815" s="254" t="str">
        <f t="shared" si="166"/>
        <v>Industry Energy Efficiency Standards</v>
      </c>
      <c r="C815" s="254" t="str">
        <f t="shared" si="166"/>
        <v>Percentage Improvement in Eqpt Efficiency Standards above BAU</v>
      </c>
      <c r="D815" s="255" t="s">
        <v>2103</v>
      </c>
      <c r="E815" s="250" t="s">
        <v>815</v>
      </c>
      <c r="F815" s="180" t="s">
        <v>2163</v>
      </c>
      <c r="G815" s="250" t="s">
        <v>816</v>
      </c>
      <c r="H815" s="43">
        <v>1163</v>
      </c>
      <c r="I815" s="250" t="s">
        <v>333</v>
      </c>
      <c r="J815" s="254" t="str">
        <f t="shared" si="167"/>
        <v>Industry Energy Efficiency Standards</v>
      </c>
      <c r="K815" s="260" t="str">
        <f t="shared" si="167"/>
        <v>indst efficiency standards</v>
      </c>
      <c r="L815" s="260">
        <f t="shared" si="167"/>
        <v>0</v>
      </c>
      <c r="M815" s="260">
        <f t="shared" si="167"/>
        <v>0.25</v>
      </c>
      <c r="N815" s="260">
        <f t="shared" si="167"/>
        <v>0.01</v>
      </c>
      <c r="O815" s="251" t="str">
        <f t="shared" si="167"/>
        <v>% reduction in energy use</v>
      </c>
      <c r="P815"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51" t="str">
        <f t="shared" si="167"/>
        <v>industry-ag-main.html#eff-stds</v>
      </c>
      <c r="R815" s="251" t="str">
        <f t="shared" si="167"/>
        <v>industry-energy-efficiency-standards.html</v>
      </c>
      <c r="S815" s="259" t="str">
        <f t="shared" si="167"/>
        <v>U.S. DOE, 2016, Industrial Energy Efficiency Potential Analysis, https://energy.gov/sites/prod/files/2017/04/f34/energy-savings-by-state-industrial-methodology.pdf</v>
      </c>
      <c r="T815" s="251" t="str">
        <f t="shared" si="167"/>
        <v>U.S. DOE, 2016, Industrial Energy Efficiency Potential Analysis, https://energy.gov/sites/prod/files/2017/04/f34/energy-savings-by-state-industrial-methodology.pdf</v>
      </c>
    </row>
    <row r="816" spans="1:20">
      <c r="A816" s="254" t="str">
        <f t="shared" si="166"/>
        <v>Industry</v>
      </c>
      <c r="B816" s="254" t="str">
        <f t="shared" si="166"/>
        <v>Industry Energy Efficiency Standards</v>
      </c>
      <c r="C816" s="254" t="str">
        <f t="shared" si="166"/>
        <v>Percentage Improvement in Eqpt Efficiency Standards above BAU</v>
      </c>
      <c r="D816" s="255" t="s">
        <v>2103</v>
      </c>
      <c r="E816" s="250" t="s">
        <v>817</v>
      </c>
      <c r="F816" s="180" t="s">
        <v>2163</v>
      </c>
      <c r="G816" s="250" t="s">
        <v>818</v>
      </c>
      <c r="H816" s="43">
        <v>1164</v>
      </c>
      <c r="I816" s="250" t="s">
        <v>333</v>
      </c>
      <c r="J816" s="254" t="str">
        <f t="shared" si="167"/>
        <v>Industry Energy Efficiency Standards</v>
      </c>
      <c r="K816" s="260" t="str">
        <f t="shared" si="167"/>
        <v>indst efficiency standards</v>
      </c>
      <c r="L816" s="260">
        <f t="shared" si="167"/>
        <v>0</v>
      </c>
      <c r="M816" s="260">
        <f t="shared" si="167"/>
        <v>0.25</v>
      </c>
      <c r="N816" s="260">
        <f t="shared" si="167"/>
        <v>0.01</v>
      </c>
      <c r="O816" s="251" t="str">
        <f t="shared" si="167"/>
        <v>% reduction in energy use</v>
      </c>
      <c r="P816"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51" t="str">
        <f t="shared" si="167"/>
        <v>industry-ag-main.html#eff-stds</v>
      </c>
      <c r="R816" s="251" t="str">
        <f t="shared" si="167"/>
        <v>industry-energy-efficiency-standards.html</v>
      </c>
      <c r="S816" s="259" t="str">
        <f t="shared" si="167"/>
        <v>U.S. DOE, 2016, Industrial Energy Efficiency Potential Analysis, https://energy.gov/sites/prod/files/2017/04/f34/energy-savings-by-state-industrial-methodology.pdf</v>
      </c>
      <c r="T816" s="251" t="str">
        <f t="shared" si="167"/>
        <v>U.S. DOE, 2016, Industrial Energy Efficiency Potential Analysis, https://energy.gov/sites/prod/files/2017/04/f34/energy-savings-by-state-industrial-methodology.pdf</v>
      </c>
    </row>
    <row r="817" spans="1:20">
      <c r="A817" s="254" t="str">
        <f t="shared" si="166"/>
        <v>Industry</v>
      </c>
      <c r="B817" s="254" t="str">
        <f t="shared" si="166"/>
        <v>Industry Energy Efficiency Standards</v>
      </c>
      <c r="C817" s="254" t="str">
        <f t="shared" si="166"/>
        <v>Percentage Improvement in Eqpt Efficiency Standards above BAU</v>
      </c>
      <c r="D817" s="255" t="s">
        <v>2103</v>
      </c>
      <c r="E817" s="250" t="s">
        <v>819</v>
      </c>
      <c r="F817" s="180" t="s">
        <v>2163</v>
      </c>
      <c r="G817" s="250" t="s">
        <v>820</v>
      </c>
      <c r="H817" s="43">
        <v>1165</v>
      </c>
      <c r="I817" s="250" t="s">
        <v>311</v>
      </c>
      <c r="J817" s="254" t="str">
        <f t="shared" si="167"/>
        <v>Industry Energy Efficiency Standards</v>
      </c>
      <c r="K817" s="260" t="str">
        <f t="shared" si="167"/>
        <v>indst efficiency standards</v>
      </c>
      <c r="L817" s="260">
        <f t="shared" si="167"/>
        <v>0</v>
      </c>
      <c r="M817" s="260">
        <f t="shared" si="167"/>
        <v>0.25</v>
      </c>
      <c r="N817" s="260">
        <f t="shared" si="167"/>
        <v>0.01</v>
      </c>
      <c r="O817" s="251" t="str">
        <f t="shared" si="167"/>
        <v>% reduction in energy use</v>
      </c>
      <c r="P817"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51" t="str">
        <f t="shared" si="167"/>
        <v>industry-ag-main.html#eff-stds</v>
      </c>
      <c r="R817" s="251" t="str">
        <f t="shared" si="167"/>
        <v>industry-energy-efficiency-standards.html</v>
      </c>
      <c r="S817" s="259" t="str">
        <f t="shared" si="167"/>
        <v>U.S. DOE, 2016, Industrial Energy Efficiency Potential Analysis, https://energy.gov/sites/prod/files/2017/04/f34/energy-savings-by-state-industrial-methodology.pdf</v>
      </c>
      <c r="T817" s="251" t="str">
        <f t="shared" si="167"/>
        <v>U.S. DOE, 2016, Industrial Energy Efficiency Potential Analysis, https://energy.gov/sites/prod/files/2017/04/f34/energy-savings-by-state-industrial-methodology.pdf</v>
      </c>
    </row>
    <row r="818" spans="1:20">
      <c r="A818" s="254" t="str">
        <f t="shared" si="166"/>
        <v>Industry</v>
      </c>
      <c r="B818" s="254" t="str">
        <f t="shared" si="166"/>
        <v>Industry Energy Efficiency Standards</v>
      </c>
      <c r="C818" s="254" t="str">
        <f t="shared" si="166"/>
        <v>Percentage Improvement in Eqpt Efficiency Standards above BAU</v>
      </c>
      <c r="D818" s="255" t="s">
        <v>2103</v>
      </c>
      <c r="E818" s="250" t="s">
        <v>821</v>
      </c>
      <c r="F818" s="180" t="s">
        <v>2163</v>
      </c>
      <c r="G818" s="250" t="s">
        <v>822</v>
      </c>
      <c r="H818" s="43">
        <v>1166</v>
      </c>
      <c r="I818" s="250" t="s">
        <v>311</v>
      </c>
      <c r="J818" s="254" t="str">
        <f t="shared" si="167"/>
        <v>Industry Energy Efficiency Standards</v>
      </c>
      <c r="K818" s="260" t="str">
        <f t="shared" si="167"/>
        <v>indst efficiency standards</v>
      </c>
      <c r="L818" s="260">
        <f t="shared" si="167"/>
        <v>0</v>
      </c>
      <c r="M818" s="260">
        <f t="shared" si="167"/>
        <v>0.25</v>
      </c>
      <c r="N818" s="260">
        <f t="shared" si="167"/>
        <v>0.01</v>
      </c>
      <c r="O818" s="251" t="str">
        <f t="shared" si="167"/>
        <v>% reduction in energy use</v>
      </c>
      <c r="P818"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51" t="str">
        <f t="shared" si="167"/>
        <v>industry-ag-main.html#eff-stds</v>
      </c>
      <c r="R818" s="251" t="str">
        <f t="shared" si="167"/>
        <v>industry-energy-efficiency-standards.html</v>
      </c>
      <c r="S818" s="259" t="str">
        <f t="shared" si="167"/>
        <v>U.S. DOE, 2016, Industrial Energy Efficiency Potential Analysis, https://energy.gov/sites/prod/files/2017/04/f34/energy-savings-by-state-industrial-methodology.pdf</v>
      </c>
      <c r="T818" s="251" t="str">
        <f t="shared" si="167"/>
        <v>U.S. DOE, 2016, Industrial Energy Efficiency Potential Analysis, https://energy.gov/sites/prod/files/2017/04/f34/energy-savings-by-state-industrial-methodology.pdf</v>
      </c>
    </row>
    <row r="819" spans="1:20">
      <c r="A819" s="254" t="str">
        <f t="shared" si="166"/>
        <v>Industry</v>
      </c>
      <c r="B819" s="254" t="str">
        <f t="shared" si="166"/>
        <v>Industry Energy Efficiency Standards</v>
      </c>
      <c r="C819" s="254" t="str">
        <f t="shared" si="166"/>
        <v>Percentage Improvement in Eqpt Efficiency Standards above BAU</v>
      </c>
      <c r="D819" s="255" t="s">
        <v>2103</v>
      </c>
      <c r="E819" s="250" t="s">
        <v>823</v>
      </c>
      <c r="F819" s="180" t="s">
        <v>2163</v>
      </c>
      <c r="G819" s="250" t="s">
        <v>824</v>
      </c>
      <c r="H819" s="43">
        <v>1167</v>
      </c>
      <c r="I819" s="250" t="s">
        <v>333</v>
      </c>
      <c r="J819" s="254" t="str">
        <f t="shared" si="167"/>
        <v>Industry Energy Efficiency Standards</v>
      </c>
      <c r="K819" s="260" t="str">
        <f t="shared" si="167"/>
        <v>indst efficiency standards</v>
      </c>
      <c r="L819" s="260">
        <f t="shared" si="167"/>
        <v>0</v>
      </c>
      <c r="M819" s="260">
        <f t="shared" si="167"/>
        <v>0.25</v>
      </c>
      <c r="N819" s="260">
        <f t="shared" si="167"/>
        <v>0.01</v>
      </c>
      <c r="O819" s="251" t="str">
        <f t="shared" si="167"/>
        <v>% reduction in energy use</v>
      </c>
      <c r="P819"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51" t="str">
        <f t="shared" si="167"/>
        <v>industry-ag-main.html#eff-stds</v>
      </c>
      <c r="R819" s="251" t="str">
        <f t="shared" si="167"/>
        <v>industry-energy-efficiency-standards.html</v>
      </c>
      <c r="S819" s="259" t="str">
        <f t="shared" si="167"/>
        <v>U.S. DOE, 2016, Industrial Energy Efficiency Potential Analysis, https://energy.gov/sites/prod/files/2017/04/f34/energy-savings-by-state-industrial-methodology.pdf</v>
      </c>
      <c r="T819" s="251" t="str">
        <f t="shared" si="167"/>
        <v>U.S. DOE, 2016, Industrial Energy Efficiency Potential Analysis, https://energy.gov/sites/prod/files/2017/04/f34/energy-savings-by-state-industrial-methodology.pdf</v>
      </c>
    </row>
    <row r="820" spans="1:20">
      <c r="A820" s="254" t="str">
        <f t="shared" si="166"/>
        <v>Industry</v>
      </c>
      <c r="B820" s="254" t="str">
        <f t="shared" si="166"/>
        <v>Industry Energy Efficiency Standards</v>
      </c>
      <c r="C820" s="254" t="str">
        <f t="shared" si="166"/>
        <v>Percentage Improvement in Eqpt Efficiency Standards above BAU</v>
      </c>
      <c r="D820" s="255" t="s">
        <v>2101</v>
      </c>
      <c r="E820" s="250" t="s">
        <v>800</v>
      </c>
      <c r="F820" s="180" t="s">
        <v>2162</v>
      </c>
      <c r="G820" s="250" t="s">
        <v>801</v>
      </c>
      <c r="H820" s="43">
        <v>1168</v>
      </c>
      <c r="I820" s="250" t="s">
        <v>311</v>
      </c>
      <c r="J820" s="254" t="str">
        <f t="shared" si="167"/>
        <v>Industry Energy Efficiency Standards</v>
      </c>
      <c r="K820" s="260" t="str">
        <f t="shared" si="167"/>
        <v>indst efficiency standards</v>
      </c>
      <c r="L820" s="260">
        <f t="shared" si="167"/>
        <v>0</v>
      </c>
      <c r="M820" s="260">
        <f t="shared" si="167"/>
        <v>0.25</v>
      </c>
      <c r="N820" s="260">
        <f t="shared" si="167"/>
        <v>0.01</v>
      </c>
      <c r="O820" s="251" t="str">
        <f t="shared" si="167"/>
        <v>% reduction in energy use</v>
      </c>
      <c r="P820"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51" t="str">
        <f t="shared" si="167"/>
        <v>industry-ag-main.html#eff-stds</v>
      </c>
      <c r="R820" s="251" t="str">
        <f t="shared" si="167"/>
        <v>industry-energy-efficiency-standards.html</v>
      </c>
      <c r="S820" s="259" t="str">
        <f t="shared" si="167"/>
        <v>U.S. DOE, 2016, Industrial Energy Efficiency Potential Analysis, https://energy.gov/sites/prod/files/2017/04/f34/energy-savings-by-state-industrial-methodology.pdf</v>
      </c>
      <c r="T820" s="251" t="str">
        <f t="shared" si="167"/>
        <v>U.S. DOE, 2016, Industrial Energy Efficiency Potential Analysis, https://energy.gov/sites/prod/files/2017/04/f34/energy-savings-by-state-industrial-methodology.pdf</v>
      </c>
    </row>
    <row r="821" spans="1:20">
      <c r="A821" s="254" t="str">
        <f t="shared" si="166"/>
        <v>Industry</v>
      </c>
      <c r="B821" s="254" t="str">
        <f t="shared" si="166"/>
        <v>Industry Energy Efficiency Standards</v>
      </c>
      <c r="C821" s="254" t="str">
        <f t="shared" si="166"/>
        <v>Percentage Improvement in Eqpt Efficiency Standards above BAU</v>
      </c>
      <c r="D821" s="255" t="s">
        <v>2101</v>
      </c>
      <c r="E821" s="250" t="s">
        <v>807</v>
      </c>
      <c r="F821" s="180" t="s">
        <v>2162</v>
      </c>
      <c r="G821" s="250" t="s">
        <v>808</v>
      </c>
      <c r="H821" s="43">
        <v>1169</v>
      </c>
      <c r="I821" s="250" t="s">
        <v>311</v>
      </c>
      <c r="J821" s="254" t="str">
        <f t="shared" ref="J821:T830" si="168">J$610</f>
        <v>Industry Energy Efficiency Standards</v>
      </c>
      <c r="K821" s="260" t="str">
        <f t="shared" si="168"/>
        <v>indst efficiency standards</v>
      </c>
      <c r="L821" s="260">
        <f t="shared" si="168"/>
        <v>0</v>
      </c>
      <c r="M821" s="260">
        <f t="shared" si="168"/>
        <v>0.25</v>
      </c>
      <c r="N821" s="260">
        <f t="shared" si="168"/>
        <v>0.01</v>
      </c>
      <c r="O821" s="251" t="str">
        <f t="shared" si="168"/>
        <v>% reduction in energy use</v>
      </c>
      <c r="P821"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51" t="str">
        <f t="shared" si="168"/>
        <v>industry-ag-main.html#eff-stds</v>
      </c>
      <c r="R821" s="251" t="str">
        <f t="shared" si="168"/>
        <v>industry-energy-efficiency-standards.html</v>
      </c>
      <c r="S821" s="259" t="str">
        <f t="shared" si="168"/>
        <v>U.S. DOE, 2016, Industrial Energy Efficiency Potential Analysis, https://energy.gov/sites/prod/files/2017/04/f34/energy-savings-by-state-industrial-methodology.pdf</v>
      </c>
      <c r="T821" s="251" t="str">
        <f t="shared" si="168"/>
        <v>U.S. DOE, 2016, Industrial Energy Efficiency Potential Analysis, https://energy.gov/sites/prod/files/2017/04/f34/energy-savings-by-state-industrial-methodology.pdf</v>
      </c>
    </row>
    <row r="822" spans="1:20">
      <c r="A822" s="254" t="str">
        <f t="shared" si="166"/>
        <v>Industry</v>
      </c>
      <c r="B822" s="254" t="str">
        <f t="shared" si="166"/>
        <v>Industry Energy Efficiency Standards</v>
      </c>
      <c r="C822" s="254" t="str">
        <f t="shared" si="166"/>
        <v>Percentage Improvement in Eqpt Efficiency Standards above BAU</v>
      </c>
      <c r="D822" s="255" t="s">
        <v>2101</v>
      </c>
      <c r="E822" s="250" t="s">
        <v>809</v>
      </c>
      <c r="F822" s="180" t="s">
        <v>2162</v>
      </c>
      <c r="G822" s="250" t="s">
        <v>810</v>
      </c>
      <c r="H822" s="43">
        <v>1170</v>
      </c>
      <c r="I822" s="250" t="s">
        <v>311</v>
      </c>
      <c r="J822" s="254" t="str">
        <f t="shared" si="168"/>
        <v>Industry Energy Efficiency Standards</v>
      </c>
      <c r="K822" s="260" t="str">
        <f t="shared" si="168"/>
        <v>indst efficiency standards</v>
      </c>
      <c r="L822" s="260">
        <f t="shared" si="168"/>
        <v>0</v>
      </c>
      <c r="M822" s="260">
        <f t="shared" si="168"/>
        <v>0.25</v>
      </c>
      <c r="N822" s="260">
        <f t="shared" si="168"/>
        <v>0.01</v>
      </c>
      <c r="O822" s="251" t="str">
        <f t="shared" si="168"/>
        <v>% reduction in energy use</v>
      </c>
      <c r="P822"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51" t="str">
        <f t="shared" si="168"/>
        <v>industry-ag-main.html#eff-stds</v>
      </c>
      <c r="R822" s="251" t="str">
        <f t="shared" si="168"/>
        <v>industry-energy-efficiency-standards.html</v>
      </c>
      <c r="S822" s="259" t="str">
        <f t="shared" si="168"/>
        <v>U.S. DOE, 2016, Industrial Energy Efficiency Potential Analysis, https://energy.gov/sites/prod/files/2017/04/f34/energy-savings-by-state-industrial-methodology.pdf</v>
      </c>
      <c r="T822" s="251" t="str">
        <f t="shared" si="168"/>
        <v>U.S. DOE, 2016, Industrial Energy Efficiency Potential Analysis, https://energy.gov/sites/prod/files/2017/04/f34/energy-savings-by-state-industrial-methodology.pdf</v>
      </c>
    </row>
    <row r="823" spans="1:20">
      <c r="A823" s="254" t="str">
        <f t="shared" si="166"/>
        <v>Industry</v>
      </c>
      <c r="B823" s="254" t="str">
        <f t="shared" si="166"/>
        <v>Industry Energy Efficiency Standards</v>
      </c>
      <c r="C823" s="254" t="str">
        <f t="shared" si="166"/>
        <v>Percentage Improvement in Eqpt Efficiency Standards above BAU</v>
      </c>
      <c r="D823" s="255" t="s">
        <v>2101</v>
      </c>
      <c r="E823" s="250" t="s">
        <v>811</v>
      </c>
      <c r="F823" s="180" t="s">
        <v>2162</v>
      </c>
      <c r="G823" s="250" t="s">
        <v>812</v>
      </c>
      <c r="H823" s="43">
        <v>1171</v>
      </c>
      <c r="I823" s="250" t="s">
        <v>333</v>
      </c>
      <c r="J823" s="254" t="str">
        <f t="shared" si="168"/>
        <v>Industry Energy Efficiency Standards</v>
      </c>
      <c r="K823" s="260" t="str">
        <f t="shared" si="168"/>
        <v>indst efficiency standards</v>
      </c>
      <c r="L823" s="260">
        <f t="shared" si="168"/>
        <v>0</v>
      </c>
      <c r="M823" s="260">
        <f t="shared" si="168"/>
        <v>0.25</v>
      </c>
      <c r="N823" s="260">
        <f t="shared" si="168"/>
        <v>0.01</v>
      </c>
      <c r="O823" s="251" t="str">
        <f t="shared" si="168"/>
        <v>% reduction in energy use</v>
      </c>
      <c r="P823"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51" t="str">
        <f t="shared" si="168"/>
        <v>industry-ag-main.html#eff-stds</v>
      </c>
      <c r="R823" s="251" t="str">
        <f t="shared" si="168"/>
        <v>industry-energy-efficiency-standards.html</v>
      </c>
      <c r="S823" s="259" t="str">
        <f t="shared" si="168"/>
        <v>U.S. DOE, 2016, Industrial Energy Efficiency Potential Analysis, https://energy.gov/sites/prod/files/2017/04/f34/energy-savings-by-state-industrial-methodology.pdf</v>
      </c>
      <c r="T823" s="251" t="str">
        <f t="shared" si="168"/>
        <v>U.S. DOE, 2016, Industrial Energy Efficiency Potential Analysis, https://energy.gov/sites/prod/files/2017/04/f34/energy-savings-by-state-industrial-methodology.pdf</v>
      </c>
    </row>
    <row r="824" spans="1:20">
      <c r="A824" s="254" t="str">
        <f t="shared" si="166"/>
        <v>Industry</v>
      </c>
      <c r="B824" s="254" t="str">
        <f t="shared" si="166"/>
        <v>Industry Energy Efficiency Standards</v>
      </c>
      <c r="C824" s="254" t="str">
        <f t="shared" si="166"/>
        <v>Percentage Improvement in Eqpt Efficiency Standards above BAU</v>
      </c>
      <c r="D824" s="255" t="s">
        <v>2101</v>
      </c>
      <c r="E824" s="250" t="s">
        <v>813</v>
      </c>
      <c r="F824" s="180" t="s">
        <v>2162</v>
      </c>
      <c r="G824" s="250" t="s">
        <v>814</v>
      </c>
      <c r="H824" s="43">
        <v>1172</v>
      </c>
      <c r="I824" s="250" t="s">
        <v>311</v>
      </c>
      <c r="J824" s="254" t="str">
        <f t="shared" si="168"/>
        <v>Industry Energy Efficiency Standards</v>
      </c>
      <c r="K824" s="260" t="str">
        <f t="shared" si="168"/>
        <v>indst efficiency standards</v>
      </c>
      <c r="L824" s="260">
        <f t="shared" si="168"/>
        <v>0</v>
      </c>
      <c r="M824" s="260">
        <f t="shared" si="168"/>
        <v>0.25</v>
      </c>
      <c r="N824" s="260">
        <f t="shared" si="168"/>
        <v>0.01</v>
      </c>
      <c r="O824" s="251" t="str">
        <f t="shared" si="168"/>
        <v>% reduction in energy use</v>
      </c>
      <c r="P824"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51" t="str">
        <f t="shared" si="168"/>
        <v>industry-ag-main.html#eff-stds</v>
      </c>
      <c r="R824" s="251" t="str">
        <f t="shared" si="168"/>
        <v>industry-energy-efficiency-standards.html</v>
      </c>
      <c r="S824" s="259" t="str">
        <f t="shared" si="168"/>
        <v>U.S. DOE, 2016, Industrial Energy Efficiency Potential Analysis, https://energy.gov/sites/prod/files/2017/04/f34/energy-savings-by-state-industrial-methodology.pdf</v>
      </c>
      <c r="T824" s="251" t="str">
        <f t="shared" si="168"/>
        <v>U.S. DOE, 2016, Industrial Energy Efficiency Potential Analysis, https://energy.gov/sites/prod/files/2017/04/f34/energy-savings-by-state-industrial-methodology.pdf</v>
      </c>
    </row>
    <row r="825" spans="1:20">
      <c r="A825" s="254" t="str">
        <f t="shared" si="166"/>
        <v>Industry</v>
      </c>
      <c r="B825" s="254" t="str">
        <f t="shared" si="166"/>
        <v>Industry Energy Efficiency Standards</v>
      </c>
      <c r="C825" s="254" t="str">
        <f t="shared" si="166"/>
        <v>Percentage Improvement in Eqpt Efficiency Standards above BAU</v>
      </c>
      <c r="D825" s="255" t="s">
        <v>2101</v>
      </c>
      <c r="E825" s="250" t="s">
        <v>815</v>
      </c>
      <c r="F825" s="180" t="s">
        <v>2162</v>
      </c>
      <c r="G825" s="250" t="s">
        <v>816</v>
      </c>
      <c r="H825" s="43">
        <v>1173</v>
      </c>
      <c r="I825" s="250" t="s">
        <v>333</v>
      </c>
      <c r="J825" s="254" t="str">
        <f t="shared" si="168"/>
        <v>Industry Energy Efficiency Standards</v>
      </c>
      <c r="K825" s="260" t="str">
        <f t="shared" si="168"/>
        <v>indst efficiency standards</v>
      </c>
      <c r="L825" s="260">
        <f t="shared" si="168"/>
        <v>0</v>
      </c>
      <c r="M825" s="260">
        <f t="shared" si="168"/>
        <v>0.25</v>
      </c>
      <c r="N825" s="260">
        <f t="shared" si="168"/>
        <v>0.01</v>
      </c>
      <c r="O825" s="251" t="str">
        <f t="shared" si="168"/>
        <v>% reduction in energy use</v>
      </c>
      <c r="P825"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51" t="str">
        <f t="shared" si="168"/>
        <v>industry-ag-main.html#eff-stds</v>
      </c>
      <c r="R825" s="251" t="str">
        <f t="shared" si="168"/>
        <v>industry-energy-efficiency-standards.html</v>
      </c>
      <c r="S825" s="259" t="str">
        <f t="shared" si="168"/>
        <v>U.S. DOE, 2016, Industrial Energy Efficiency Potential Analysis, https://energy.gov/sites/prod/files/2017/04/f34/energy-savings-by-state-industrial-methodology.pdf</v>
      </c>
      <c r="T825" s="251" t="str">
        <f t="shared" si="168"/>
        <v>U.S. DOE, 2016, Industrial Energy Efficiency Potential Analysis, https://energy.gov/sites/prod/files/2017/04/f34/energy-savings-by-state-industrial-methodology.pdf</v>
      </c>
    </row>
    <row r="826" spans="1:20">
      <c r="A826" s="254" t="str">
        <f t="shared" si="166"/>
        <v>Industry</v>
      </c>
      <c r="B826" s="254" t="str">
        <f t="shared" si="166"/>
        <v>Industry Energy Efficiency Standards</v>
      </c>
      <c r="C826" s="254" t="str">
        <f t="shared" si="166"/>
        <v>Percentage Improvement in Eqpt Efficiency Standards above BAU</v>
      </c>
      <c r="D826" s="255" t="s">
        <v>2101</v>
      </c>
      <c r="E826" s="250" t="s">
        <v>817</v>
      </c>
      <c r="F826" s="180" t="s">
        <v>2162</v>
      </c>
      <c r="G826" s="250" t="s">
        <v>818</v>
      </c>
      <c r="H826" s="43">
        <v>1174</v>
      </c>
      <c r="I826" s="250" t="s">
        <v>333</v>
      </c>
      <c r="J826" s="254" t="str">
        <f t="shared" si="168"/>
        <v>Industry Energy Efficiency Standards</v>
      </c>
      <c r="K826" s="260" t="str">
        <f t="shared" si="168"/>
        <v>indst efficiency standards</v>
      </c>
      <c r="L826" s="260">
        <f t="shared" si="168"/>
        <v>0</v>
      </c>
      <c r="M826" s="260">
        <f t="shared" si="168"/>
        <v>0.25</v>
      </c>
      <c r="N826" s="260">
        <f t="shared" si="168"/>
        <v>0.01</v>
      </c>
      <c r="O826" s="251" t="str">
        <f t="shared" si="168"/>
        <v>% reduction in energy use</v>
      </c>
      <c r="P826"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51" t="str">
        <f t="shared" si="168"/>
        <v>industry-ag-main.html#eff-stds</v>
      </c>
      <c r="R826" s="251" t="str">
        <f t="shared" si="168"/>
        <v>industry-energy-efficiency-standards.html</v>
      </c>
      <c r="S826" s="259" t="str">
        <f t="shared" si="168"/>
        <v>U.S. DOE, 2016, Industrial Energy Efficiency Potential Analysis, https://energy.gov/sites/prod/files/2017/04/f34/energy-savings-by-state-industrial-methodology.pdf</v>
      </c>
      <c r="T826" s="251" t="str">
        <f t="shared" si="168"/>
        <v>U.S. DOE, 2016, Industrial Energy Efficiency Potential Analysis, https://energy.gov/sites/prod/files/2017/04/f34/energy-savings-by-state-industrial-methodology.pdf</v>
      </c>
    </row>
    <row r="827" spans="1:20">
      <c r="A827" s="254" t="str">
        <f t="shared" si="166"/>
        <v>Industry</v>
      </c>
      <c r="B827" s="254" t="str">
        <f t="shared" si="166"/>
        <v>Industry Energy Efficiency Standards</v>
      </c>
      <c r="C827" s="254" t="str">
        <f t="shared" si="166"/>
        <v>Percentage Improvement in Eqpt Efficiency Standards above BAU</v>
      </c>
      <c r="D827" s="255" t="s">
        <v>2101</v>
      </c>
      <c r="E827" s="250" t="s">
        <v>819</v>
      </c>
      <c r="F827" s="180" t="s">
        <v>2162</v>
      </c>
      <c r="G827" s="250" t="s">
        <v>820</v>
      </c>
      <c r="H827" s="43">
        <v>1175</v>
      </c>
      <c r="I827" s="250" t="s">
        <v>311</v>
      </c>
      <c r="J827" s="254" t="str">
        <f t="shared" si="168"/>
        <v>Industry Energy Efficiency Standards</v>
      </c>
      <c r="K827" s="260" t="str">
        <f t="shared" si="168"/>
        <v>indst efficiency standards</v>
      </c>
      <c r="L827" s="260">
        <f t="shared" si="168"/>
        <v>0</v>
      </c>
      <c r="M827" s="260">
        <f t="shared" si="168"/>
        <v>0.25</v>
      </c>
      <c r="N827" s="260">
        <f t="shared" si="168"/>
        <v>0.01</v>
      </c>
      <c r="O827" s="251" t="str">
        <f t="shared" si="168"/>
        <v>% reduction in energy use</v>
      </c>
      <c r="P827"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51" t="str">
        <f t="shared" si="168"/>
        <v>industry-ag-main.html#eff-stds</v>
      </c>
      <c r="R827" s="251" t="str">
        <f t="shared" si="168"/>
        <v>industry-energy-efficiency-standards.html</v>
      </c>
      <c r="S827" s="259" t="str">
        <f t="shared" si="168"/>
        <v>U.S. DOE, 2016, Industrial Energy Efficiency Potential Analysis, https://energy.gov/sites/prod/files/2017/04/f34/energy-savings-by-state-industrial-methodology.pdf</v>
      </c>
      <c r="T827" s="251" t="str">
        <f t="shared" si="168"/>
        <v>U.S. DOE, 2016, Industrial Energy Efficiency Potential Analysis, https://energy.gov/sites/prod/files/2017/04/f34/energy-savings-by-state-industrial-methodology.pdf</v>
      </c>
    </row>
    <row r="828" spans="1:20">
      <c r="A828" s="254" t="str">
        <f t="shared" si="166"/>
        <v>Industry</v>
      </c>
      <c r="B828" s="254" t="str">
        <f t="shared" si="166"/>
        <v>Industry Energy Efficiency Standards</v>
      </c>
      <c r="C828" s="254" t="str">
        <f t="shared" si="166"/>
        <v>Percentage Improvement in Eqpt Efficiency Standards above BAU</v>
      </c>
      <c r="D828" s="255" t="s">
        <v>2101</v>
      </c>
      <c r="E828" s="250" t="s">
        <v>821</v>
      </c>
      <c r="F828" s="180" t="s">
        <v>2162</v>
      </c>
      <c r="G828" s="250" t="s">
        <v>822</v>
      </c>
      <c r="H828" s="43">
        <v>1176</v>
      </c>
      <c r="I828" s="250" t="s">
        <v>311</v>
      </c>
      <c r="J828" s="254" t="str">
        <f t="shared" si="168"/>
        <v>Industry Energy Efficiency Standards</v>
      </c>
      <c r="K828" s="260" t="str">
        <f t="shared" si="168"/>
        <v>indst efficiency standards</v>
      </c>
      <c r="L828" s="260">
        <f t="shared" si="168"/>
        <v>0</v>
      </c>
      <c r="M828" s="260">
        <f t="shared" si="168"/>
        <v>0.25</v>
      </c>
      <c r="N828" s="260">
        <f t="shared" si="168"/>
        <v>0.01</v>
      </c>
      <c r="O828" s="251" t="str">
        <f t="shared" si="168"/>
        <v>% reduction in energy use</v>
      </c>
      <c r="P828"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51" t="str">
        <f t="shared" si="168"/>
        <v>industry-ag-main.html#eff-stds</v>
      </c>
      <c r="R828" s="251" t="str">
        <f t="shared" si="168"/>
        <v>industry-energy-efficiency-standards.html</v>
      </c>
      <c r="S828" s="259" t="str">
        <f t="shared" si="168"/>
        <v>U.S. DOE, 2016, Industrial Energy Efficiency Potential Analysis, https://energy.gov/sites/prod/files/2017/04/f34/energy-savings-by-state-industrial-methodology.pdf</v>
      </c>
      <c r="T828" s="251" t="str">
        <f t="shared" si="168"/>
        <v>U.S. DOE, 2016, Industrial Energy Efficiency Potential Analysis, https://energy.gov/sites/prod/files/2017/04/f34/energy-savings-by-state-industrial-methodology.pdf</v>
      </c>
    </row>
    <row r="829" spans="1:20">
      <c r="A829" s="254" t="str">
        <f t="shared" si="166"/>
        <v>Industry</v>
      </c>
      <c r="B829" s="254" t="str">
        <f t="shared" si="166"/>
        <v>Industry Energy Efficiency Standards</v>
      </c>
      <c r="C829" s="254" t="str">
        <f t="shared" si="166"/>
        <v>Percentage Improvement in Eqpt Efficiency Standards above BAU</v>
      </c>
      <c r="D829" s="255" t="s">
        <v>2101</v>
      </c>
      <c r="E829" s="250" t="s">
        <v>823</v>
      </c>
      <c r="F829" s="180" t="s">
        <v>2162</v>
      </c>
      <c r="G829" s="250" t="s">
        <v>824</v>
      </c>
      <c r="H829" s="43">
        <v>1177</v>
      </c>
      <c r="I829" s="250" t="s">
        <v>333</v>
      </c>
      <c r="J829" s="254" t="str">
        <f t="shared" si="168"/>
        <v>Industry Energy Efficiency Standards</v>
      </c>
      <c r="K829" s="260" t="str">
        <f t="shared" si="168"/>
        <v>indst efficiency standards</v>
      </c>
      <c r="L829" s="260">
        <f t="shared" si="168"/>
        <v>0</v>
      </c>
      <c r="M829" s="260">
        <f t="shared" si="168"/>
        <v>0.25</v>
      </c>
      <c r="N829" s="260">
        <f t="shared" si="168"/>
        <v>0.01</v>
      </c>
      <c r="O829" s="251" t="str">
        <f t="shared" si="168"/>
        <v>% reduction in energy use</v>
      </c>
      <c r="P829"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51" t="str">
        <f t="shared" si="168"/>
        <v>industry-ag-main.html#eff-stds</v>
      </c>
      <c r="R829" s="251" t="str">
        <f t="shared" si="168"/>
        <v>industry-energy-efficiency-standards.html</v>
      </c>
      <c r="S829" s="259" t="str">
        <f t="shared" si="168"/>
        <v>U.S. DOE, 2016, Industrial Energy Efficiency Potential Analysis, https://energy.gov/sites/prod/files/2017/04/f34/energy-savings-by-state-industrial-methodology.pdf</v>
      </c>
      <c r="T829" s="251" t="str">
        <f t="shared" si="168"/>
        <v>U.S. DOE, 2016, Industrial Energy Efficiency Potential Analysis, https://energy.gov/sites/prod/files/2017/04/f34/energy-savings-by-state-industrial-methodology.pdf</v>
      </c>
    </row>
    <row r="830" spans="1:20">
      <c r="A830" s="254" t="str">
        <f t="shared" si="166"/>
        <v>Industry</v>
      </c>
      <c r="B830" s="254" t="str">
        <f t="shared" si="166"/>
        <v>Industry Energy Efficiency Standards</v>
      </c>
      <c r="C830" s="254" t="str">
        <f t="shared" si="166"/>
        <v>Percentage Improvement in Eqpt Efficiency Standards above BAU</v>
      </c>
      <c r="D830" s="255" t="s">
        <v>2099</v>
      </c>
      <c r="E830" s="250" t="s">
        <v>800</v>
      </c>
      <c r="F830" s="180" t="s">
        <v>2145</v>
      </c>
      <c r="G830" s="250" t="s">
        <v>801</v>
      </c>
      <c r="H830" s="43">
        <v>1178</v>
      </c>
      <c r="I830" s="255" t="s">
        <v>333</v>
      </c>
      <c r="J830" s="254" t="str">
        <f t="shared" si="168"/>
        <v>Industry Energy Efficiency Standards</v>
      </c>
      <c r="K830" s="260" t="str">
        <f t="shared" si="168"/>
        <v>indst efficiency standards</v>
      </c>
      <c r="L830" s="260">
        <f t="shared" si="168"/>
        <v>0</v>
      </c>
      <c r="M830" s="260">
        <f t="shared" si="168"/>
        <v>0.25</v>
      </c>
      <c r="N830" s="260">
        <f t="shared" si="168"/>
        <v>0.01</v>
      </c>
      <c r="O830" s="251" t="str">
        <f t="shared" si="168"/>
        <v>% reduction in energy use</v>
      </c>
      <c r="P830"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51" t="str">
        <f t="shared" si="168"/>
        <v>industry-ag-main.html#eff-stds</v>
      </c>
      <c r="R830" s="251" t="str">
        <f t="shared" si="168"/>
        <v>industry-energy-efficiency-standards.html</v>
      </c>
      <c r="S830" s="259" t="str">
        <f t="shared" si="168"/>
        <v>U.S. DOE, 2016, Industrial Energy Efficiency Potential Analysis, https://energy.gov/sites/prod/files/2017/04/f34/energy-savings-by-state-industrial-methodology.pdf</v>
      </c>
      <c r="T830" s="251" t="str">
        <f t="shared" si="168"/>
        <v>U.S. DOE, 2016, Industrial Energy Efficiency Potential Analysis, https://energy.gov/sites/prod/files/2017/04/f34/energy-savings-by-state-industrial-methodology.pdf</v>
      </c>
    </row>
    <row r="831" spans="1:20">
      <c r="A831" s="254" t="str">
        <f t="shared" ref="A831:C850" si="169">A$610</f>
        <v>Industry</v>
      </c>
      <c r="B831" s="254" t="str">
        <f t="shared" si="169"/>
        <v>Industry Energy Efficiency Standards</v>
      </c>
      <c r="C831" s="254" t="str">
        <f t="shared" si="169"/>
        <v>Percentage Improvement in Eqpt Efficiency Standards above BAU</v>
      </c>
      <c r="D831" s="255" t="s">
        <v>2099</v>
      </c>
      <c r="E831" s="250" t="s">
        <v>807</v>
      </c>
      <c r="F831" s="180" t="s">
        <v>2145</v>
      </c>
      <c r="G831" s="250" t="s">
        <v>808</v>
      </c>
      <c r="H831" s="43">
        <v>1179</v>
      </c>
      <c r="I831" s="250" t="s">
        <v>333</v>
      </c>
      <c r="J831" s="254" t="str">
        <f t="shared" ref="J831:T840" si="170">J$610</f>
        <v>Industry Energy Efficiency Standards</v>
      </c>
      <c r="K831" s="260" t="str">
        <f t="shared" si="170"/>
        <v>indst efficiency standards</v>
      </c>
      <c r="L831" s="260">
        <f t="shared" si="170"/>
        <v>0</v>
      </c>
      <c r="M831" s="260">
        <f t="shared" si="170"/>
        <v>0.25</v>
      </c>
      <c r="N831" s="260">
        <f t="shared" si="170"/>
        <v>0.01</v>
      </c>
      <c r="O831" s="251" t="str">
        <f t="shared" si="170"/>
        <v>% reduction in energy use</v>
      </c>
      <c r="P831"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51" t="str">
        <f t="shared" si="170"/>
        <v>industry-ag-main.html#eff-stds</v>
      </c>
      <c r="R831" s="251" t="str">
        <f t="shared" si="170"/>
        <v>industry-energy-efficiency-standards.html</v>
      </c>
      <c r="S831" s="259" t="str">
        <f t="shared" si="170"/>
        <v>U.S. DOE, 2016, Industrial Energy Efficiency Potential Analysis, https://energy.gov/sites/prod/files/2017/04/f34/energy-savings-by-state-industrial-methodology.pdf</v>
      </c>
      <c r="T831" s="251" t="str">
        <f t="shared" si="170"/>
        <v>U.S. DOE, 2016, Industrial Energy Efficiency Potential Analysis, https://energy.gov/sites/prod/files/2017/04/f34/energy-savings-by-state-industrial-methodology.pdf</v>
      </c>
    </row>
    <row r="832" spans="1:20">
      <c r="A832" s="254" t="str">
        <f t="shared" si="169"/>
        <v>Industry</v>
      </c>
      <c r="B832" s="254" t="str">
        <f t="shared" si="169"/>
        <v>Industry Energy Efficiency Standards</v>
      </c>
      <c r="C832" s="254" t="str">
        <f t="shared" si="169"/>
        <v>Percentage Improvement in Eqpt Efficiency Standards above BAU</v>
      </c>
      <c r="D832" s="255" t="s">
        <v>2099</v>
      </c>
      <c r="E832" s="250" t="s">
        <v>809</v>
      </c>
      <c r="F832" s="180" t="s">
        <v>2145</v>
      </c>
      <c r="G832" s="250" t="s">
        <v>810</v>
      </c>
      <c r="H832" s="43">
        <v>1180</v>
      </c>
      <c r="I832" s="250" t="s">
        <v>311</v>
      </c>
      <c r="J832" s="254" t="str">
        <f t="shared" si="170"/>
        <v>Industry Energy Efficiency Standards</v>
      </c>
      <c r="K832" s="260" t="str">
        <f t="shared" si="170"/>
        <v>indst efficiency standards</v>
      </c>
      <c r="L832" s="260">
        <f t="shared" si="170"/>
        <v>0</v>
      </c>
      <c r="M832" s="260">
        <f t="shared" si="170"/>
        <v>0.25</v>
      </c>
      <c r="N832" s="260">
        <f t="shared" si="170"/>
        <v>0.01</v>
      </c>
      <c r="O832" s="251" t="str">
        <f t="shared" si="170"/>
        <v>% reduction in energy use</v>
      </c>
      <c r="P832"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51" t="str">
        <f t="shared" si="170"/>
        <v>industry-ag-main.html#eff-stds</v>
      </c>
      <c r="R832" s="251" t="str">
        <f t="shared" si="170"/>
        <v>industry-energy-efficiency-standards.html</v>
      </c>
      <c r="S832" s="259" t="str">
        <f t="shared" si="170"/>
        <v>U.S. DOE, 2016, Industrial Energy Efficiency Potential Analysis, https://energy.gov/sites/prod/files/2017/04/f34/energy-savings-by-state-industrial-methodology.pdf</v>
      </c>
      <c r="T832" s="251" t="str">
        <f t="shared" si="170"/>
        <v>U.S. DOE, 2016, Industrial Energy Efficiency Potential Analysis, https://energy.gov/sites/prod/files/2017/04/f34/energy-savings-by-state-industrial-methodology.pdf</v>
      </c>
    </row>
    <row r="833" spans="1:20">
      <c r="A833" s="254" t="str">
        <f t="shared" si="169"/>
        <v>Industry</v>
      </c>
      <c r="B833" s="254" t="str">
        <f t="shared" si="169"/>
        <v>Industry Energy Efficiency Standards</v>
      </c>
      <c r="C833" s="254" t="str">
        <f t="shared" si="169"/>
        <v>Percentage Improvement in Eqpt Efficiency Standards above BAU</v>
      </c>
      <c r="D833" s="255" t="s">
        <v>2099</v>
      </c>
      <c r="E833" s="250" t="s">
        <v>811</v>
      </c>
      <c r="F833" s="180" t="s">
        <v>2145</v>
      </c>
      <c r="G833" s="250" t="s">
        <v>812</v>
      </c>
      <c r="H833" s="43">
        <v>1181</v>
      </c>
      <c r="I833" s="250" t="s">
        <v>333</v>
      </c>
      <c r="J833" s="254" t="str">
        <f t="shared" si="170"/>
        <v>Industry Energy Efficiency Standards</v>
      </c>
      <c r="K833" s="260" t="str">
        <f t="shared" si="170"/>
        <v>indst efficiency standards</v>
      </c>
      <c r="L833" s="260">
        <f t="shared" si="170"/>
        <v>0</v>
      </c>
      <c r="M833" s="260">
        <f t="shared" si="170"/>
        <v>0.25</v>
      </c>
      <c r="N833" s="260">
        <f t="shared" si="170"/>
        <v>0.01</v>
      </c>
      <c r="O833" s="251" t="str">
        <f t="shared" si="170"/>
        <v>% reduction in energy use</v>
      </c>
      <c r="P833"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51" t="str">
        <f t="shared" si="170"/>
        <v>industry-ag-main.html#eff-stds</v>
      </c>
      <c r="R833" s="251" t="str">
        <f t="shared" si="170"/>
        <v>industry-energy-efficiency-standards.html</v>
      </c>
      <c r="S833" s="259" t="str">
        <f t="shared" si="170"/>
        <v>U.S. DOE, 2016, Industrial Energy Efficiency Potential Analysis, https://energy.gov/sites/prod/files/2017/04/f34/energy-savings-by-state-industrial-methodology.pdf</v>
      </c>
      <c r="T833" s="251" t="str">
        <f t="shared" si="170"/>
        <v>U.S. DOE, 2016, Industrial Energy Efficiency Potential Analysis, https://energy.gov/sites/prod/files/2017/04/f34/energy-savings-by-state-industrial-methodology.pdf</v>
      </c>
    </row>
    <row r="834" spans="1:20">
      <c r="A834" s="254" t="str">
        <f t="shared" si="169"/>
        <v>Industry</v>
      </c>
      <c r="B834" s="254" t="str">
        <f t="shared" si="169"/>
        <v>Industry Energy Efficiency Standards</v>
      </c>
      <c r="C834" s="254" t="str">
        <f t="shared" si="169"/>
        <v>Percentage Improvement in Eqpt Efficiency Standards above BAU</v>
      </c>
      <c r="D834" s="255" t="s">
        <v>2099</v>
      </c>
      <c r="E834" s="250" t="s">
        <v>813</v>
      </c>
      <c r="F834" s="180" t="s">
        <v>2145</v>
      </c>
      <c r="G834" s="250" t="s">
        <v>814</v>
      </c>
      <c r="H834" s="43">
        <v>1182</v>
      </c>
      <c r="I834" s="250" t="s">
        <v>333</v>
      </c>
      <c r="J834" s="254" t="str">
        <f t="shared" si="170"/>
        <v>Industry Energy Efficiency Standards</v>
      </c>
      <c r="K834" s="260" t="str">
        <f t="shared" si="170"/>
        <v>indst efficiency standards</v>
      </c>
      <c r="L834" s="260">
        <f t="shared" si="170"/>
        <v>0</v>
      </c>
      <c r="M834" s="260">
        <f t="shared" si="170"/>
        <v>0.25</v>
      </c>
      <c r="N834" s="260">
        <f t="shared" si="170"/>
        <v>0.01</v>
      </c>
      <c r="O834" s="251" t="str">
        <f t="shared" si="170"/>
        <v>% reduction in energy use</v>
      </c>
      <c r="P834"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51" t="str">
        <f t="shared" si="170"/>
        <v>industry-ag-main.html#eff-stds</v>
      </c>
      <c r="R834" s="251" t="str">
        <f t="shared" si="170"/>
        <v>industry-energy-efficiency-standards.html</v>
      </c>
      <c r="S834" s="259" t="str">
        <f t="shared" si="170"/>
        <v>U.S. DOE, 2016, Industrial Energy Efficiency Potential Analysis, https://energy.gov/sites/prod/files/2017/04/f34/energy-savings-by-state-industrial-methodology.pdf</v>
      </c>
      <c r="T834" s="251" t="str">
        <f t="shared" si="170"/>
        <v>U.S. DOE, 2016, Industrial Energy Efficiency Potential Analysis, https://energy.gov/sites/prod/files/2017/04/f34/energy-savings-by-state-industrial-methodology.pdf</v>
      </c>
    </row>
    <row r="835" spans="1:20">
      <c r="A835" s="254" t="str">
        <f t="shared" si="169"/>
        <v>Industry</v>
      </c>
      <c r="B835" s="254" t="str">
        <f t="shared" si="169"/>
        <v>Industry Energy Efficiency Standards</v>
      </c>
      <c r="C835" s="254" t="str">
        <f t="shared" si="169"/>
        <v>Percentage Improvement in Eqpt Efficiency Standards above BAU</v>
      </c>
      <c r="D835" s="255" t="s">
        <v>2099</v>
      </c>
      <c r="E835" s="250" t="s">
        <v>815</v>
      </c>
      <c r="F835" s="180" t="s">
        <v>2145</v>
      </c>
      <c r="G835" s="250" t="s">
        <v>816</v>
      </c>
      <c r="H835" s="43">
        <v>1183</v>
      </c>
      <c r="I835" s="250" t="s">
        <v>333</v>
      </c>
      <c r="J835" s="254" t="str">
        <f t="shared" si="170"/>
        <v>Industry Energy Efficiency Standards</v>
      </c>
      <c r="K835" s="260" t="str">
        <f t="shared" si="170"/>
        <v>indst efficiency standards</v>
      </c>
      <c r="L835" s="260">
        <f t="shared" si="170"/>
        <v>0</v>
      </c>
      <c r="M835" s="260">
        <f t="shared" si="170"/>
        <v>0.25</v>
      </c>
      <c r="N835" s="260">
        <f t="shared" si="170"/>
        <v>0.01</v>
      </c>
      <c r="O835" s="251" t="str">
        <f t="shared" si="170"/>
        <v>% reduction in energy use</v>
      </c>
      <c r="P835"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51" t="str">
        <f t="shared" si="170"/>
        <v>industry-ag-main.html#eff-stds</v>
      </c>
      <c r="R835" s="251" t="str">
        <f t="shared" si="170"/>
        <v>industry-energy-efficiency-standards.html</v>
      </c>
      <c r="S835" s="259" t="str">
        <f t="shared" si="170"/>
        <v>U.S. DOE, 2016, Industrial Energy Efficiency Potential Analysis, https://energy.gov/sites/prod/files/2017/04/f34/energy-savings-by-state-industrial-methodology.pdf</v>
      </c>
      <c r="T835" s="251" t="str">
        <f t="shared" si="170"/>
        <v>U.S. DOE, 2016, Industrial Energy Efficiency Potential Analysis, https://energy.gov/sites/prod/files/2017/04/f34/energy-savings-by-state-industrial-methodology.pdf</v>
      </c>
    </row>
    <row r="836" spans="1:20">
      <c r="A836" s="254" t="str">
        <f t="shared" si="169"/>
        <v>Industry</v>
      </c>
      <c r="B836" s="254" t="str">
        <f t="shared" si="169"/>
        <v>Industry Energy Efficiency Standards</v>
      </c>
      <c r="C836" s="254" t="str">
        <f t="shared" si="169"/>
        <v>Percentage Improvement in Eqpt Efficiency Standards above BAU</v>
      </c>
      <c r="D836" s="255" t="s">
        <v>2099</v>
      </c>
      <c r="E836" s="250" t="s">
        <v>817</v>
      </c>
      <c r="F836" s="180" t="s">
        <v>2145</v>
      </c>
      <c r="G836" s="250" t="s">
        <v>818</v>
      </c>
      <c r="H836" s="43">
        <v>1184</v>
      </c>
      <c r="I836" s="250" t="s">
        <v>333</v>
      </c>
      <c r="J836" s="254" t="str">
        <f t="shared" si="170"/>
        <v>Industry Energy Efficiency Standards</v>
      </c>
      <c r="K836" s="260" t="str">
        <f t="shared" si="170"/>
        <v>indst efficiency standards</v>
      </c>
      <c r="L836" s="260">
        <f t="shared" si="170"/>
        <v>0</v>
      </c>
      <c r="M836" s="260">
        <f t="shared" si="170"/>
        <v>0.25</v>
      </c>
      <c r="N836" s="260">
        <f t="shared" si="170"/>
        <v>0.01</v>
      </c>
      <c r="O836" s="251" t="str">
        <f t="shared" si="170"/>
        <v>% reduction in energy use</v>
      </c>
      <c r="P836"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51" t="str">
        <f t="shared" si="170"/>
        <v>industry-ag-main.html#eff-stds</v>
      </c>
      <c r="R836" s="251" t="str">
        <f t="shared" si="170"/>
        <v>industry-energy-efficiency-standards.html</v>
      </c>
      <c r="S836" s="259" t="str">
        <f t="shared" si="170"/>
        <v>U.S. DOE, 2016, Industrial Energy Efficiency Potential Analysis, https://energy.gov/sites/prod/files/2017/04/f34/energy-savings-by-state-industrial-methodology.pdf</v>
      </c>
      <c r="T836" s="251" t="str">
        <f t="shared" si="170"/>
        <v>U.S. DOE, 2016, Industrial Energy Efficiency Potential Analysis, https://energy.gov/sites/prod/files/2017/04/f34/energy-savings-by-state-industrial-methodology.pdf</v>
      </c>
    </row>
    <row r="837" spans="1:20">
      <c r="A837" s="254" t="str">
        <f t="shared" si="169"/>
        <v>Industry</v>
      </c>
      <c r="B837" s="254" t="str">
        <f t="shared" si="169"/>
        <v>Industry Energy Efficiency Standards</v>
      </c>
      <c r="C837" s="254" t="str">
        <f t="shared" si="169"/>
        <v>Percentage Improvement in Eqpt Efficiency Standards above BAU</v>
      </c>
      <c r="D837" s="255" t="s">
        <v>2099</v>
      </c>
      <c r="E837" s="250" t="s">
        <v>819</v>
      </c>
      <c r="F837" s="180" t="s">
        <v>2145</v>
      </c>
      <c r="G837" s="250" t="s">
        <v>820</v>
      </c>
      <c r="H837" s="43">
        <v>1185</v>
      </c>
      <c r="I837" s="250" t="s">
        <v>333</v>
      </c>
      <c r="J837" s="254" t="str">
        <f t="shared" si="170"/>
        <v>Industry Energy Efficiency Standards</v>
      </c>
      <c r="K837" s="260" t="str">
        <f t="shared" si="170"/>
        <v>indst efficiency standards</v>
      </c>
      <c r="L837" s="260">
        <f t="shared" si="170"/>
        <v>0</v>
      </c>
      <c r="M837" s="260">
        <f t="shared" si="170"/>
        <v>0.25</v>
      </c>
      <c r="N837" s="260">
        <f t="shared" si="170"/>
        <v>0.01</v>
      </c>
      <c r="O837" s="251" t="str">
        <f t="shared" si="170"/>
        <v>% reduction in energy use</v>
      </c>
      <c r="P837"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51" t="str">
        <f t="shared" si="170"/>
        <v>industry-ag-main.html#eff-stds</v>
      </c>
      <c r="R837" s="251" t="str">
        <f t="shared" si="170"/>
        <v>industry-energy-efficiency-standards.html</v>
      </c>
      <c r="S837" s="259" t="str">
        <f t="shared" si="170"/>
        <v>U.S. DOE, 2016, Industrial Energy Efficiency Potential Analysis, https://energy.gov/sites/prod/files/2017/04/f34/energy-savings-by-state-industrial-methodology.pdf</v>
      </c>
      <c r="T837" s="251" t="str">
        <f t="shared" si="170"/>
        <v>U.S. DOE, 2016, Industrial Energy Efficiency Potential Analysis, https://energy.gov/sites/prod/files/2017/04/f34/energy-savings-by-state-industrial-methodology.pdf</v>
      </c>
    </row>
    <row r="838" spans="1:20">
      <c r="A838" s="254" t="str">
        <f t="shared" si="169"/>
        <v>Industry</v>
      </c>
      <c r="B838" s="254" t="str">
        <f t="shared" si="169"/>
        <v>Industry Energy Efficiency Standards</v>
      </c>
      <c r="C838" s="254" t="str">
        <f t="shared" si="169"/>
        <v>Percentage Improvement in Eqpt Efficiency Standards above BAU</v>
      </c>
      <c r="D838" s="255" t="s">
        <v>2099</v>
      </c>
      <c r="E838" s="250" t="s">
        <v>821</v>
      </c>
      <c r="F838" s="180" t="s">
        <v>2145</v>
      </c>
      <c r="G838" s="250" t="s">
        <v>822</v>
      </c>
      <c r="H838" s="43">
        <v>1186</v>
      </c>
      <c r="I838" s="250" t="s">
        <v>333</v>
      </c>
      <c r="J838" s="254" t="str">
        <f t="shared" si="170"/>
        <v>Industry Energy Efficiency Standards</v>
      </c>
      <c r="K838" s="260" t="str">
        <f t="shared" si="170"/>
        <v>indst efficiency standards</v>
      </c>
      <c r="L838" s="260">
        <f t="shared" si="170"/>
        <v>0</v>
      </c>
      <c r="M838" s="260">
        <f t="shared" si="170"/>
        <v>0.25</v>
      </c>
      <c r="N838" s="260">
        <f t="shared" si="170"/>
        <v>0.01</v>
      </c>
      <c r="O838" s="251" t="str">
        <f t="shared" si="170"/>
        <v>% reduction in energy use</v>
      </c>
      <c r="P838"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51" t="str">
        <f t="shared" si="170"/>
        <v>industry-ag-main.html#eff-stds</v>
      </c>
      <c r="R838" s="251" t="str">
        <f t="shared" si="170"/>
        <v>industry-energy-efficiency-standards.html</v>
      </c>
      <c r="S838" s="259" t="str">
        <f t="shared" si="170"/>
        <v>U.S. DOE, 2016, Industrial Energy Efficiency Potential Analysis, https://energy.gov/sites/prod/files/2017/04/f34/energy-savings-by-state-industrial-methodology.pdf</v>
      </c>
      <c r="T838" s="251" t="str">
        <f t="shared" si="170"/>
        <v>U.S. DOE, 2016, Industrial Energy Efficiency Potential Analysis, https://energy.gov/sites/prod/files/2017/04/f34/energy-savings-by-state-industrial-methodology.pdf</v>
      </c>
    </row>
    <row r="839" spans="1:20">
      <c r="A839" s="254" t="str">
        <f t="shared" si="169"/>
        <v>Industry</v>
      </c>
      <c r="B839" s="254" t="str">
        <f t="shared" si="169"/>
        <v>Industry Energy Efficiency Standards</v>
      </c>
      <c r="C839" s="254" t="str">
        <f t="shared" si="169"/>
        <v>Percentage Improvement in Eqpt Efficiency Standards above BAU</v>
      </c>
      <c r="D839" s="255" t="s">
        <v>2099</v>
      </c>
      <c r="E839" s="250" t="s">
        <v>823</v>
      </c>
      <c r="F839" s="180" t="s">
        <v>2145</v>
      </c>
      <c r="G839" s="250" t="s">
        <v>824</v>
      </c>
      <c r="H839" s="43">
        <v>1187</v>
      </c>
      <c r="I839" s="250" t="s">
        <v>333</v>
      </c>
      <c r="J839" s="254" t="str">
        <f t="shared" si="170"/>
        <v>Industry Energy Efficiency Standards</v>
      </c>
      <c r="K839" s="260" t="str">
        <f t="shared" si="170"/>
        <v>indst efficiency standards</v>
      </c>
      <c r="L839" s="260">
        <f t="shared" si="170"/>
        <v>0</v>
      </c>
      <c r="M839" s="260">
        <f t="shared" si="170"/>
        <v>0.25</v>
      </c>
      <c r="N839" s="260">
        <f t="shared" si="170"/>
        <v>0.01</v>
      </c>
      <c r="O839" s="251" t="str">
        <f t="shared" si="170"/>
        <v>% reduction in energy use</v>
      </c>
      <c r="P839"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51" t="str">
        <f t="shared" si="170"/>
        <v>industry-ag-main.html#eff-stds</v>
      </c>
      <c r="R839" s="251" t="str">
        <f t="shared" si="170"/>
        <v>industry-energy-efficiency-standards.html</v>
      </c>
      <c r="S839" s="259" t="str">
        <f t="shared" si="170"/>
        <v>U.S. DOE, 2016, Industrial Energy Efficiency Potential Analysis, https://energy.gov/sites/prod/files/2017/04/f34/energy-savings-by-state-industrial-methodology.pdf</v>
      </c>
      <c r="T839" s="251" t="str">
        <f t="shared" si="170"/>
        <v>U.S. DOE, 2016, Industrial Energy Efficiency Potential Analysis, https://energy.gov/sites/prod/files/2017/04/f34/energy-savings-by-state-industrial-methodology.pdf</v>
      </c>
    </row>
    <row r="840" spans="1:20">
      <c r="A840" s="254" t="str">
        <f t="shared" si="169"/>
        <v>Industry</v>
      </c>
      <c r="B840" s="254" t="str">
        <f t="shared" si="169"/>
        <v>Industry Energy Efficiency Standards</v>
      </c>
      <c r="C840" s="254" t="str">
        <f t="shared" si="169"/>
        <v>Percentage Improvement in Eqpt Efficiency Standards above BAU</v>
      </c>
      <c r="D840" s="255" t="s">
        <v>2097</v>
      </c>
      <c r="E840" s="250" t="s">
        <v>800</v>
      </c>
      <c r="F840" s="180" t="s">
        <v>2161</v>
      </c>
      <c r="G840" s="250" t="s">
        <v>801</v>
      </c>
      <c r="H840" s="43">
        <v>1188</v>
      </c>
      <c r="I840" s="250" t="s">
        <v>311</v>
      </c>
      <c r="J840" s="254" t="str">
        <f t="shared" si="170"/>
        <v>Industry Energy Efficiency Standards</v>
      </c>
      <c r="K840" s="260" t="str">
        <f t="shared" si="170"/>
        <v>indst efficiency standards</v>
      </c>
      <c r="L840" s="260">
        <f t="shared" si="170"/>
        <v>0</v>
      </c>
      <c r="M840" s="260">
        <f t="shared" si="170"/>
        <v>0.25</v>
      </c>
      <c r="N840" s="260">
        <f t="shared" si="170"/>
        <v>0.01</v>
      </c>
      <c r="O840" s="251" t="str">
        <f t="shared" si="170"/>
        <v>% reduction in energy use</v>
      </c>
      <c r="P840"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51" t="str">
        <f t="shared" si="170"/>
        <v>industry-ag-main.html#eff-stds</v>
      </c>
      <c r="R840" s="251" t="str">
        <f t="shared" si="170"/>
        <v>industry-energy-efficiency-standards.html</v>
      </c>
      <c r="S840" s="259" t="str">
        <f t="shared" si="170"/>
        <v>U.S. DOE, 2016, Industrial Energy Efficiency Potential Analysis, https://energy.gov/sites/prod/files/2017/04/f34/energy-savings-by-state-industrial-methodology.pdf</v>
      </c>
      <c r="T840" s="251" t="str">
        <f t="shared" si="170"/>
        <v>U.S. DOE, 2016, Industrial Energy Efficiency Potential Analysis, https://energy.gov/sites/prod/files/2017/04/f34/energy-savings-by-state-industrial-methodology.pdf</v>
      </c>
    </row>
    <row r="841" spans="1:20">
      <c r="A841" s="254" t="str">
        <f t="shared" si="169"/>
        <v>Industry</v>
      </c>
      <c r="B841" s="254" t="str">
        <f t="shared" si="169"/>
        <v>Industry Energy Efficiency Standards</v>
      </c>
      <c r="C841" s="254" t="str">
        <f t="shared" si="169"/>
        <v>Percentage Improvement in Eqpt Efficiency Standards above BAU</v>
      </c>
      <c r="D841" s="255" t="s">
        <v>2097</v>
      </c>
      <c r="E841" s="250" t="s">
        <v>807</v>
      </c>
      <c r="F841" s="180" t="s">
        <v>2161</v>
      </c>
      <c r="G841" s="250" t="s">
        <v>808</v>
      </c>
      <c r="H841" s="43">
        <v>1189</v>
      </c>
      <c r="I841" s="250" t="s">
        <v>333</v>
      </c>
      <c r="J841" s="254" t="str">
        <f t="shared" ref="J841:T850" si="171">J$610</f>
        <v>Industry Energy Efficiency Standards</v>
      </c>
      <c r="K841" s="260" t="str">
        <f t="shared" si="171"/>
        <v>indst efficiency standards</v>
      </c>
      <c r="L841" s="260">
        <f t="shared" si="171"/>
        <v>0</v>
      </c>
      <c r="M841" s="260">
        <f t="shared" si="171"/>
        <v>0.25</v>
      </c>
      <c r="N841" s="260">
        <f t="shared" si="171"/>
        <v>0.01</v>
      </c>
      <c r="O841" s="251" t="str">
        <f t="shared" si="171"/>
        <v>% reduction in energy use</v>
      </c>
      <c r="P841"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51" t="str">
        <f t="shared" si="171"/>
        <v>industry-ag-main.html#eff-stds</v>
      </c>
      <c r="R841" s="251" t="str">
        <f t="shared" si="171"/>
        <v>industry-energy-efficiency-standards.html</v>
      </c>
      <c r="S841" s="259" t="str">
        <f t="shared" si="171"/>
        <v>U.S. DOE, 2016, Industrial Energy Efficiency Potential Analysis, https://energy.gov/sites/prod/files/2017/04/f34/energy-savings-by-state-industrial-methodology.pdf</v>
      </c>
      <c r="T841" s="251" t="str">
        <f t="shared" si="171"/>
        <v>U.S. DOE, 2016, Industrial Energy Efficiency Potential Analysis, https://energy.gov/sites/prod/files/2017/04/f34/energy-savings-by-state-industrial-methodology.pdf</v>
      </c>
    </row>
    <row r="842" spans="1:20">
      <c r="A842" s="254" t="str">
        <f t="shared" si="169"/>
        <v>Industry</v>
      </c>
      <c r="B842" s="254" t="str">
        <f t="shared" si="169"/>
        <v>Industry Energy Efficiency Standards</v>
      </c>
      <c r="C842" s="254" t="str">
        <f t="shared" si="169"/>
        <v>Percentage Improvement in Eqpt Efficiency Standards above BAU</v>
      </c>
      <c r="D842" s="255" t="s">
        <v>2097</v>
      </c>
      <c r="E842" s="250" t="s">
        <v>809</v>
      </c>
      <c r="F842" s="180" t="s">
        <v>2161</v>
      </c>
      <c r="G842" s="250" t="s">
        <v>810</v>
      </c>
      <c r="H842" s="43">
        <v>1190</v>
      </c>
      <c r="I842" s="250" t="s">
        <v>333</v>
      </c>
      <c r="J842" s="254" t="str">
        <f t="shared" si="171"/>
        <v>Industry Energy Efficiency Standards</v>
      </c>
      <c r="K842" s="260" t="str">
        <f t="shared" si="171"/>
        <v>indst efficiency standards</v>
      </c>
      <c r="L842" s="260">
        <f t="shared" si="171"/>
        <v>0</v>
      </c>
      <c r="M842" s="260">
        <f t="shared" si="171"/>
        <v>0.25</v>
      </c>
      <c r="N842" s="260">
        <f t="shared" si="171"/>
        <v>0.01</v>
      </c>
      <c r="O842" s="251" t="str">
        <f t="shared" si="171"/>
        <v>% reduction in energy use</v>
      </c>
      <c r="P842"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51" t="str">
        <f t="shared" si="171"/>
        <v>industry-ag-main.html#eff-stds</v>
      </c>
      <c r="R842" s="251" t="str">
        <f t="shared" si="171"/>
        <v>industry-energy-efficiency-standards.html</v>
      </c>
      <c r="S842" s="259" t="str">
        <f t="shared" si="171"/>
        <v>U.S. DOE, 2016, Industrial Energy Efficiency Potential Analysis, https://energy.gov/sites/prod/files/2017/04/f34/energy-savings-by-state-industrial-methodology.pdf</v>
      </c>
      <c r="T842" s="251" t="str">
        <f t="shared" si="171"/>
        <v>U.S. DOE, 2016, Industrial Energy Efficiency Potential Analysis, https://energy.gov/sites/prod/files/2017/04/f34/energy-savings-by-state-industrial-methodology.pdf</v>
      </c>
    </row>
    <row r="843" spans="1:20">
      <c r="A843" s="254" t="str">
        <f t="shared" si="169"/>
        <v>Industry</v>
      </c>
      <c r="B843" s="254" t="str">
        <f t="shared" si="169"/>
        <v>Industry Energy Efficiency Standards</v>
      </c>
      <c r="C843" s="254" t="str">
        <f t="shared" si="169"/>
        <v>Percentage Improvement in Eqpt Efficiency Standards above BAU</v>
      </c>
      <c r="D843" s="255" t="s">
        <v>2097</v>
      </c>
      <c r="E843" s="250" t="s">
        <v>811</v>
      </c>
      <c r="F843" s="180" t="s">
        <v>2161</v>
      </c>
      <c r="G843" s="250" t="s">
        <v>812</v>
      </c>
      <c r="H843" s="43">
        <v>1191</v>
      </c>
      <c r="I843" s="250" t="s">
        <v>333</v>
      </c>
      <c r="J843" s="254" t="str">
        <f t="shared" si="171"/>
        <v>Industry Energy Efficiency Standards</v>
      </c>
      <c r="K843" s="260" t="str">
        <f t="shared" si="171"/>
        <v>indst efficiency standards</v>
      </c>
      <c r="L843" s="260">
        <f t="shared" si="171"/>
        <v>0</v>
      </c>
      <c r="M843" s="260">
        <f t="shared" si="171"/>
        <v>0.25</v>
      </c>
      <c r="N843" s="260">
        <f t="shared" si="171"/>
        <v>0.01</v>
      </c>
      <c r="O843" s="251" t="str">
        <f t="shared" si="171"/>
        <v>% reduction in energy use</v>
      </c>
      <c r="P843"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51" t="str">
        <f t="shared" si="171"/>
        <v>industry-ag-main.html#eff-stds</v>
      </c>
      <c r="R843" s="251" t="str">
        <f t="shared" si="171"/>
        <v>industry-energy-efficiency-standards.html</v>
      </c>
      <c r="S843" s="259" t="str">
        <f t="shared" si="171"/>
        <v>U.S. DOE, 2016, Industrial Energy Efficiency Potential Analysis, https://energy.gov/sites/prod/files/2017/04/f34/energy-savings-by-state-industrial-methodology.pdf</v>
      </c>
      <c r="T843" s="251" t="str">
        <f t="shared" si="171"/>
        <v>U.S. DOE, 2016, Industrial Energy Efficiency Potential Analysis, https://energy.gov/sites/prod/files/2017/04/f34/energy-savings-by-state-industrial-methodology.pdf</v>
      </c>
    </row>
    <row r="844" spans="1:20">
      <c r="A844" s="254" t="str">
        <f t="shared" si="169"/>
        <v>Industry</v>
      </c>
      <c r="B844" s="254" t="str">
        <f t="shared" si="169"/>
        <v>Industry Energy Efficiency Standards</v>
      </c>
      <c r="C844" s="254" t="str">
        <f t="shared" si="169"/>
        <v>Percentage Improvement in Eqpt Efficiency Standards above BAU</v>
      </c>
      <c r="D844" s="255" t="s">
        <v>2097</v>
      </c>
      <c r="E844" s="250" t="s">
        <v>813</v>
      </c>
      <c r="F844" s="180" t="s">
        <v>2161</v>
      </c>
      <c r="G844" s="250" t="s">
        <v>814</v>
      </c>
      <c r="H844" s="43">
        <v>1192</v>
      </c>
      <c r="I844" s="250" t="s">
        <v>333</v>
      </c>
      <c r="J844" s="254" t="str">
        <f t="shared" si="171"/>
        <v>Industry Energy Efficiency Standards</v>
      </c>
      <c r="K844" s="260" t="str">
        <f t="shared" si="171"/>
        <v>indst efficiency standards</v>
      </c>
      <c r="L844" s="260">
        <f t="shared" si="171"/>
        <v>0</v>
      </c>
      <c r="M844" s="260">
        <f t="shared" si="171"/>
        <v>0.25</v>
      </c>
      <c r="N844" s="260">
        <f t="shared" si="171"/>
        <v>0.01</v>
      </c>
      <c r="O844" s="251" t="str">
        <f t="shared" si="171"/>
        <v>% reduction in energy use</v>
      </c>
      <c r="P844"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51" t="str">
        <f t="shared" si="171"/>
        <v>industry-ag-main.html#eff-stds</v>
      </c>
      <c r="R844" s="251" t="str">
        <f t="shared" si="171"/>
        <v>industry-energy-efficiency-standards.html</v>
      </c>
      <c r="S844" s="259" t="str">
        <f t="shared" si="171"/>
        <v>U.S. DOE, 2016, Industrial Energy Efficiency Potential Analysis, https://energy.gov/sites/prod/files/2017/04/f34/energy-savings-by-state-industrial-methodology.pdf</v>
      </c>
      <c r="T844" s="251" t="str">
        <f t="shared" si="171"/>
        <v>U.S. DOE, 2016, Industrial Energy Efficiency Potential Analysis, https://energy.gov/sites/prod/files/2017/04/f34/energy-savings-by-state-industrial-methodology.pdf</v>
      </c>
    </row>
    <row r="845" spans="1:20">
      <c r="A845" s="254" t="str">
        <f t="shared" si="169"/>
        <v>Industry</v>
      </c>
      <c r="B845" s="254" t="str">
        <f t="shared" si="169"/>
        <v>Industry Energy Efficiency Standards</v>
      </c>
      <c r="C845" s="254" t="str">
        <f t="shared" si="169"/>
        <v>Percentage Improvement in Eqpt Efficiency Standards above BAU</v>
      </c>
      <c r="D845" s="255" t="s">
        <v>2097</v>
      </c>
      <c r="E845" s="250" t="s">
        <v>815</v>
      </c>
      <c r="F845" s="180" t="s">
        <v>2161</v>
      </c>
      <c r="G845" s="250" t="s">
        <v>816</v>
      </c>
      <c r="H845" s="43">
        <v>1193</v>
      </c>
      <c r="I845" s="250" t="s">
        <v>333</v>
      </c>
      <c r="J845" s="254" t="str">
        <f t="shared" si="171"/>
        <v>Industry Energy Efficiency Standards</v>
      </c>
      <c r="K845" s="260" t="str">
        <f t="shared" si="171"/>
        <v>indst efficiency standards</v>
      </c>
      <c r="L845" s="260">
        <f t="shared" si="171"/>
        <v>0</v>
      </c>
      <c r="M845" s="260">
        <f t="shared" si="171"/>
        <v>0.25</v>
      </c>
      <c r="N845" s="260">
        <f t="shared" si="171"/>
        <v>0.01</v>
      </c>
      <c r="O845" s="251" t="str">
        <f t="shared" si="171"/>
        <v>% reduction in energy use</v>
      </c>
      <c r="P845"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51" t="str">
        <f t="shared" si="171"/>
        <v>industry-ag-main.html#eff-stds</v>
      </c>
      <c r="R845" s="251" t="str">
        <f t="shared" si="171"/>
        <v>industry-energy-efficiency-standards.html</v>
      </c>
      <c r="S845" s="259" t="str">
        <f t="shared" si="171"/>
        <v>U.S. DOE, 2016, Industrial Energy Efficiency Potential Analysis, https://energy.gov/sites/prod/files/2017/04/f34/energy-savings-by-state-industrial-methodology.pdf</v>
      </c>
      <c r="T845" s="251" t="str">
        <f t="shared" si="171"/>
        <v>U.S. DOE, 2016, Industrial Energy Efficiency Potential Analysis, https://energy.gov/sites/prod/files/2017/04/f34/energy-savings-by-state-industrial-methodology.pdf</v>
      </c>
    </row>
    <row r="846" spans="1:20">
      <c r="A846" s="254" t="str">
        <f t="shared" si="169"/>
        <v>Industry</v>
      </c>
      <c r="B846" s="254" t="str">
        <f t="shared" si="169"/>
        <v>Industry Energy Efficiency Standards</v>
      </c>
      <c r="C846" s="254" t="str">
        <f t="shared" si="169"/>
        <v>Percentage Improvement in Eqpt Efficiency Standards above BAU</v>
      </c>
      <c r="D846" s="255" t="s">
        <v>2097</v>
      </c>
      <c r="E846" s="250" t="s">
        <v>817</v>
      </c>
      <c r="F846" s="180" t="s">
        <v>2161</v>
      </c>
      <c r="G846" s="250" t="s">
        <v>818</v>
      </c>
      <c r="H846" s="43">
        <v>1194</v>
      </c>
      <c r="I846" s="250" t="s">
        <v>333</v>
      </c>
      <c r="J846" s="254" t="str">
        <f t="shared" si="171"/>
        <v>Industry Energy Efficiency Standards</v>
      </c>
      <c r="K846" s="260" t="str">
        <f t="shared" si="171"/>
        <v>indst efficiency standards</v>
      </c>
      <c r="L846" s="260">
        <f t="shared" si="171"/>
        <v>0</v>
      </c>
      <c r="M846" s="260">
        <f t="shared" si="171"/>
        <v>0.25</v>
      </c>
      <c r="N846" s="260">
        <f t="shared" si="171"/>
        <v>0.01</v>
      </c>
      <c r="O846" s="251" t="str">
        <f t="shared" si="171"/>
        <v>% reduction in energy use</v>
      </c>
      <c r="P846"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51" t="str">
        <f t="shared" si="171"/>
        <v>industry-ag-main.html#eff-stds</v>
      </c>
      <c r="R846" s="251" t="str">
        <f t="shared" si="171"/>
        <v>industry-energy-efficiency-standards.html</v>
      </c>
      <c r="S846" s="259" t="str">
        <f t="shared" si="171"/>
        <v>U.S. DOE, 2016, Industrial Energy Efficiency Potential Analysis, https://energy.gov/sites/prod/files/2017/04/f34/energy-savings-by-state-industrial-methodology.pdf</v>
      </c>
      <c r="T846" s="251" t="str">
        <f t="shared" si="171"/>
        <v>U.S. DOE, 2016, Industrial Energy Efficiency Potential Analysis, https://energy.gov/sites/prod/files/2017/04/f34/energy-savings-by-state-industrial-methodology.pdf</v>
      </c>
    </row>
    <row r="847" spans="1:20">
      <c r="A847" s="254" t="str">
        <f t="shared" si="169"/>
        <v>Industry</v>
      </c>
      <c r="B847" s="254" t="str">
        <f t="shared" si="169"/>
        <v>Industry Energy Efficiency Standards</v>
      </c>
      <c r="C847" s="254" t="str">
        <f t="shared" si="169"/>
        <v>Percentage Improvement in Eqpt Efficiency Standards above BAU</v>
      </c>
      <c r="D847" s="255" t="s">
        <v>2097</v>
      </c>
      <c r="E847" s="250" t="s">
        <v>819</v>
      </c>
      <c r="F847" s="180" t="s">
        <v>2161</v>
      </c>
      <c r="G847" s="250" t="s">
        <v>820</v>
      </c>
      <c r="H847" s="43">
        <v>1195</v>
      </c>
      <c r="I847" s="250" t="s">
        <v>333</v>
      </c>
      <c r="J847" s="254" t="str">
        <f t="shared" si="171"/>
        <v>Industry Energy Efficiency Standards</v>
      </c>
      <c r="K847" s="260" t="str">
        <f t="shared" si="171"/>
        <v>indst efficiency standards</v>
      </c>
      <c r="L847" s="260">
        <f t="shared" si="171"/>
        <v>0</v>
      </c>
      <c r="M847" s="260">
        <f t="shared" si="171"/>
        <v>0.25</v>
      </c>
      <c r="N847" s="260">
        <f t="shared" si="171"/>
        <v>0.01</v>
      </c>
      <c r="O847" s="251" t="str">
        <f t="shared" si="171"/>
        <v>% reduction in energy use</v>
      </c>
      <c r="P847"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51" t="str">
        <f t="shared" si="171"/>
        <v>industry-ag-main.html#eff-stds</v>
      </c>
      <c r="R847" s="251" t="str">
        <f t="shared" si="171"/>
        <v>industry-energy-efficiency-standards.html</v>
      </c>
      <c r="S847" s="259" t="str">
        <f t="shared" si="171"/>
        <v>U.S. DOE, 2016, Industrial Energy Efficiency Potential Analysis, https://energy.gov/sites/prod/files/2017/04/f34/energy-savings-by-state-industrial-methodology.pdf</v>
      </c>
      <c r="T847" s="251" t="str">
        <f t="shared" si="171"/>
        <v>U.S. DOE, 2016, Industrial Energy Efficiency Potential Analysis, https://energy.gov/sites/prod/files/2017/04/f34/energy-savings-by-state-industrial-methodology.pdf</v>
      </c>
    </row>
    <row r="848" spans="1:20">
      <c r="A848" s="254" t="str">
        <f t="shared" si="169"/>
        <v>Industry</v>
      </c>
      <c r="B848" s="254" t="str">
        <f t="shared" si="169"/>
        <v>Industry Energy Efficiency Standards</v>
      </c>
      <c r="C848" s="254" t="str">
        <f t="shared" si="169"/>
        <v>Percentage Improvement in Eqpt Efficiency Standards above BAU</v>
      </c>
      <c r="D848" s="255" t="s">
        <v>2097</v>
      </c>
      <c r="E848" s="250" t="s">
        <v>821</v>
      </c>
      <c r="F848" s="180" t="s">
        <v>2161</v>
      </c>
      <c r="G848" s="250" t="s">
        <v>822</v>
      </c>
      <c r="H848" s="43">
        <v>1196</v>
      </c>
      <c r="I848" s="250" t="s">
        <v>333</v>
      </c>
      <c r="J848" s="254" t="str">
        <f t="shared" si="171"/>
        <v>Industry Energy Efficiency Standards</v>
      </c>
      <c r="K848" s="260" t="str">
        <f t="shared" si="171"/>
        <v>indst efficiency standards</v>
      </c>
      <c r="L848" s="260">
        <f t="shared" si="171"/>
        <v>0</v>
      </c>
      <c r="M848" s="260">
        <f t="shared" si="171"/>
        <v>0.25</v>
      </c>
      <c r="N848" s="260">
        <f t="shared" si="171"/>
        <v>0.01</v>
      </c>
      <c r="O848" s="251" t="str">
        <f t="shared" si="171"/>
        <v>% reduction in energy use</v>
      </c>
      <c r="P848"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51" t="str">
        <f t="shared" si="171"/>
        <v>industry-ag-main.html#eff-stds</v>
      </c>
      <c r="R848" s="251" t="str">
        <f t="shared" si="171"/>
        <v>industry-energy-efficiency-standards.html</v>
      </c>
      <c r="S848" s="259" t="str">
        <f t="shared" si="171"/>
        <v>U.S. DOE, 2016, Industrial Energy Efficiency Potential Analysis, https://energy.gov/sites/prod/files/2017/04/f34/energy-savings-by-state-industrial-methodology.pdf</v>
      </c>
      <c r="T848" s="251" t="str">
        <f t="shared" si="171"/>
        <v>U.S. DOE, 2016, Industrial Energy Efficiency Potential Analysis, https://energy.gov/sites/prod/files/2017/04/f34/energy-savings-by-state-industrial-methodology.pdf</v>
      </c>
    </row>
    <row r="849" spans="1:20">
      <c r="A849" s="254" t="str">
        <f t="shared" si="169"/>
        <v>Industry</v>
      </c>
      <c r="B849" s="254" t="str">
        <f t="shared" si="169"/>
        <v>Industry Energy Efficiency Standards</v>
      </c>
      <c r="C849" s="254" t="str">
        <f t="shared" si="169"/>
        <v>Percentage Improvement in Eqpt Efficiency Standards above BAU</v>
      </c>
      <c r="D849" s="255" t="s">
        <v>2097</v>
      </c>
      <c r="E849" s="250" t="s">
        <v>823</v>
      </c>
      <c r="F849" s="180" t="s">
        <v>2161</v>
      </c>
      <c r="G849" s="250" t="s">
        <v>824</v>
      </c>
      <c r="H849" s="43">
        <v>1197</v>
      </c>
      <c r="I849" s="250" t="s">
        <v>333</v>
      </c>
      <c r="J849" s="254" t="str">
        <f t="shared" si="171"/>
        <v>Industry Energy Efficiency Standards</v>
      </c>
      <c r="K849" s="260" t="str">
        <f t="shared" si="171"/>
        <v>indst efficiency standards</v>
      </c>
      <c r="L849" s="260">
        <f t="shared" si="171"/>
        <v>0</v>
      </c>
      <c r="M849" s="260">
        <f t="shared" si="171"/>
        <v>0.25</v>
      </c>
      <c r="N849" s="260">
        <f t="shared" si="171"/>
        <v>0.01</v>
      </c>
      <c r="O849" s="251" t="str">
        <f t="shared" si="171"/>
        <v>% reduction in energy use</v>
      </c>
      <c r="P849"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51" t="str">
        <f t="shared" si="171"/>
        <v>industry-ag-main.html#eff-stds</v>
      </c>
      <c r="R849" s="251" t="str">
        <f t="shared" si="171"/>
        <v>industry-energy-efficiency-standards.html</v>
      </c>
      <c r="S849" s="259" t="str">
        <f t="shared" si="171"/>
        <v>U.S. DOE, 2016, Industrial Energy Efficiency Potential Analysis, https://energy.gov/sites/prod/files/2017/04/f34/energy-savings-by-state-industrial-methodology.pdf</v>
      </c>
      <c r="T849" s="251" t="str">
        <f t="shared" si="171"/>
        <v>U.S. DOE, 2016, Industrial Energy Efficiency Potential Analysis, https://energy.gov/sites/prod/files/2017/04/f34/energy-savings-by-state-industrial-methodology.pdf</v>
      </c>
    </row>
    <row r="850" spans="1:20">
      <c r="A850" s="254" t="str">
        <f t="shared" si="169"/>
        <v>Industry</v>
      </c>
      <c r="B850" s="254" t="str">
        <f t="shared" si="169"/>
        <v>Industry Energy Efficiency Standards</v>
      </c>
      <c r="C850" s="254" t="str">
        <f t="shared" si="169"/>
        <v>Percentage Improvement in Eqpt Efficiency Standards above BAU</v>
      </c>
      <c r="D850" s="255" t="s">
        <v>2095</v>
      </c>
      <c r="E850" s="250" t="s">
        <v>800</v>
      </c>
      <c r="F850" s="180" t="s">
        <v>2151</v>
      </c>
      <c r="G850" s="250" t="s">
        <v>801</v>
      </c>
      <c r="H850" s="43">
        <v>1198</v>
      </c>
      <c r="I850" s="250" t="s">
        <v>311</v>
      </c>
      <c r="J850" s="254" t="str">
        <f t="shared" si="171"/>
        <v>Industry Energy Efficiency Standards</v>
      </c>
      <c r="K850" s="260" t="str">
        <f t="shared" si="171"/>
        <v>indst efficiency standards</v>
      </c>
      <c r="L850" s="260">
        <f t="shared" si="171"/>
        <v>0</v>
      </c>
      <c r="M850" s="260">
        <f t="shared" si="171"/>
        <v>0.25</v>
      </c>
      <c r="N850" s="260">
        <f t="shared" si="171"/>
        <v>0.01</v>
      </c>
      <c r="O850" s="251" t="str">
        <f t="shared" si="171"/>
        <v>% reduction in energy use</v>
      </c>
      <c r="P850"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51" t="str">
        <f t="shared" si="171"/>
        <v>industry-ag-main.html#eff-stds</v>
      </c>
      <c r="R850" s="251" t="str">
        <f t="shared" si="171"/>
        <v>industry-energy-efficiency-standards.html</v>
      </c>
      <c r="S850" s="259" t="str">
        <f t="shared" si="171"/>
        <v>U.S. DOE, 2016, Industrial Energy Efficiency Potential Analysis, https://energy.gov/sites/prod/files/2017/04/f34/energy-savings-by-state-industrial-methodology.pdf</v>
      </c>
      <c r="T850" s="251" t="str">
        <f t="shared" si="171"/>
        <v>U.S. DOE, 2016, Industrial Energy Efficiency Potential Analysis, https://energy.gov/sites/prod/files/2017/04/f34/energy-savings-by-state-industrial-methodology.pdf</v>
      </c>
    </row>
    <row r="851" spans="1:20">
      <c r="A851" s="254" t="str">
        <f t="shared" ref="A851:C859" si="172">A$610</f>
        <v>Industry</v>
      </c>
      <c r="B851" s="254" t="str">
        <f t="shared" si="172"/>
        <v>Industry Energy Efficiency Standards</v>
      </c>
      <c r="C851" s="254" t="str">
        <f t="shared" si="172"/>
        <v>Percentage Improvement in Eqpt Efficiency Standards above BAU</v>
      </c>
      <c r="D851" s="255" t="s">
        <v>2095</v>
      </c>
      <c r="E851" s="250" t="s">
        <v>807</v>
      </c>
      <c r="F851" s="180" t="s">
        <v>2151</v>
      </c>
      <c r="G851" s="250" t="s">
        <v>808</v>
      </c>
      <c r="H851" s="43">
        <v>1199</v>
      </c>
      <c r="I851" s="250" t="s">
        <v>333</v>
      </c>
      <c r="J851" s="254" t="str">
        <f t="shared" ref="J851:T859" si="173">J$610</f>
        <v>Industry Energy Efficiency Standards</v>
      </c>
      <c r="K851" s="260" t="str">
        <f t="shared" si="173"/>
        <v>indst efficiency standards</v>
      </c>
      <c r="L851" s="260">
        <f t="shared" si="173"/>
        <v>0</v>
      </c>
      <c r="M851" s="260">
        <f t="shared" si="173"/>
        <v>0.25</v>
      </c>
      <c r="N851" s="260">
        <f t="shared" si="173"/>
        <v>0.01</v>
      </c>
      <c r="O851" s="251" t="str">
        <f t="shared" si="173"/>
        <v>% reduction in energy use</v>
      </c>
      <c r="P851"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51" t="str">
        <f t="shared" si="173"/>
        <v>industry-ag-main.html#eff-stds</v>
      </c>
      <c r="R851" s="251" t="str">
        <f t="shared" si="173"/>
        <v>industry-energy-efficiency-standards.html</v>
      </c>
      <c r="S851" s="259" t="str">
        <f t="shared" si="173"/>
        <v>U.S. DOE, 2016, Industrial Energy Efficiency Potential Analysis, https://energy.gov/sites/prod/files/2017/04/f34/energy-savings-by-state-industrial-methodology.pdf</v>
      </c>
      <c r="T851" s="251" t="str">
        <f t="shared" si="173"/>
        <v>U.S. DOE, 2016, Industrial Energy Efficiency Potential Analysis, https://energy.gov/sites/prod/files/2017/04/f34/energy-savings-by-state-industrial-methodology.pdf</v>
      </c>
    </row>
    <row r="852" spans="1:20">
      <c r="A852" s="254" t="str">
        <f t="shared" si="172"/>
        <v>Industry</v>
      </c>
      <c r="B852" s="254" t="str">
        <f t="shared" si="172"/>
        <v>Industry Energy Efficiency Standards</v>
      </c>
      <c r="C852" s="254" t="str">
        <f t="shared" si="172"/>
        <v>Percentage Improvement in Eqpt Efficiency Standards above BAU</v>
      </c>
      <c r="D852" s="255" t="s">
        <v>2095</v>
      </c>
      <c r="E852" s="250" t="s">
        <v>809</v>
      </c>
      <c r="F852" s="180" t="s">
        <v>2151</v>
      </c>
      <c r="G852" s="250" t="s">
        <v>810</v>
      </c>
      <c r="H852" s="43">
        <v>1200</v>
      </c>
      <c r="I852" s="250" t="s">
        <v>311</v>
      </c>
      <c r="J852" s="254" t="str">
        <f t="shared" si="173"/>
        <v>Industry Energy Efficiency Standards</v>
      </c>
      <c r="K852" s="260" t="str">
        <f t="shared" si="173"/>
        <v>indst efficiency standards</v>
      </c>
      <c r="L852" s="260">
        <f t="shared" si="173"/>
        <v>0</v>
      </c>
      <c r="M852" s="260">
        <f t="shared" si="173"/>
        <v>0.25</v>
      </c>
      <c r="N852" s="260">
        <f t="shared" si="173"/>
        <v>0.01</v>
      </c>
      <c r="O852" s="251" t="str">
        <f t="shared" si="173"/>
        <v>% reduction in energy use</v>
      </c>
      <c r="P852"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51" t="str">
        <f t="shared" si="173"/>
        <v>industry-ag-main.html#eff-stds</v>
      </c>
      <c r="R852" s="251" t="str">
        <f t="shared" si="173"/>
        <v>industry-energy-efficiency-standards.html</v>
      </c>
      <c r="S852" s="259" t="str">
        <f t="shared" si="173"/>
        <v>U.S. DOE, 2016, Industrial Energy Efficiency Potential Analysis, https://energy.gov/sites/prod/files/2017/04/f34/energy-savings-by-state-industrial-methodology.pdf</v>
      </c>
      <c r="T852" s="251" t="str">
        <f t="shared" si="173"/>
        <v>U.S. DOE, 2016, Industrial Energy Efficiency Potential Analysis, https://energy.gov/sites/prod/files/2017/04/f34/energy-savings-by-state-industrial-methodology.pdf</v>
      </c>
    </row>
    <row r="853" spans="1:20">
      <c r="A853" s="254" t="str">
        <f t="shared" si="172"/>
        <v>Industry</v>
      </c>
      <c r="B853" s="254" t="str">
        <f t="shared" si="172"/>
        <v>Industry Energy Efficiency Standards</v>
      </c>
      <c r="C853" s="254" t="str">
        <f t="shared" si="172"/>
        <v>Percentage Improvement in Eqpt Efficiency Standards above BAU</v>
      </c>
      <c r="D853" s="255" t="s">
        <v>2095</v>
      </c>
      <c r="E853" s="250" t="s">
        <v>811</v>
      </c>
      <c r="F853" s="180" t="s">
        <v>2151</v>
      </c>
      <c r="G853" s="250" t="s">
        <v>812</v>
      </c>
      <c r="H853" s="43">
        <v>1201</v>
      </c>
      <c r="I853" s="250" t="s">
        <v>333</v>
      </c>
      <c r="J853" s="254" t="str">
        <f t="shared" si="173"/>
        <v>Industry Energy Efficiency Standards</v>
      </c>
      <c r="K853" s="260" t="str">
        <f t="shared" si="173"/>
        <v>indst efficiency standards</v>
      </c>
      <c r="L853" s="260">
        <f t="shared" si="173"/>
        <v>0</v>
      </c>
      <c r="M853" s="260">
        <f t="shared" si="173"/>
        <v>0.25</v>
      </c>
      <c r="N853" s="260">
        <f t="shared" si="173"/>
        <v>0.01</v>
      </c>
      <c r="O853" s="251" t="str">
        <f t="shared" si="173"/>
        <v>% reduction in energy use</v>
      </c>
      <c r="P853"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51" t="str">
        <f t="shared" si="173"/>
        <v>industry-ag-main.html#eff-stds</v>
      </c>
      <c r="R853" s="251" t="str">
        <f t="shared" si="173"/>
        <v>industry-energy-efficiency-standards.html</v>
      </c>
      <c r="S853" s="259" t="str">
        <f t="shared" si="173"/>
        <v>U.S. DOE, 2016, Industrial Energy Efficiency Potential Analysis, https://energy.gov/sites/prod/files/2017/04/f34/energy-savings-by-state-industrial-methodology.pdf</v>
      </c>
      <c r="T853" s="251" t="str">
        <f t="shared" si="173"/>
        <v>U.S. DOE, 2016, Industrial Energy Efficiency Potential Analysis, https://energy.gov/sites/prod/files/2017/04/f34/energy-savings-by-state-industrial-methodology.pdf</v>
      </c>
    </row>
    <row r="854" spans="1:20">
      <c r="A854" s="254" t="str">
        <f t="shared" si="172"/>
        <v>Industry</v>
      </c>
      <c r="B854" s="254" t="str">
        <f t="shared" si="172"/>
        <v>Industry Energy Efficiency Standards</v>
      </c>
      <c r="C854" s="254" t="str">
        <f t="shared" si="172"/>
        <v>Percentage Improvement in Eqpt Efficiency Standards above BAU</v>
      </c>
      <c r="D854" s="255" t="s">
        <v>2095</v>
      </c>
      <c r="E854" s="250" t="s">
        <v>813</v>
      </c>
      <c r="F854" s="180" t="s">
        <v>2151</v>
      </c>
      <c r="G854" s="250" t="s">
        <v>814</v>
      </c>
      <c r="H854" s="43">
        <v>1202</v>
      </c>
      <c r="I854" s="250" t="s">
        <v>311</v>
      </c>
      <c r="J854" s="254" t="str">
        <f t="shared" si="173"/>
        <v>Industry Energy Efficiency Standards</v>
      </c>
      <c r="K854" s="260" t="str">
        <f t="shared" si="173"/>
        <v>indst efficiency standards</v>
      </c>
      <c r="L854" s="260">
        <f t="shared" si="173"/>
        <v>0</v>
      </c>
      <c r="M854" s="260">
        <f t="shared" si="173"/>
        <v>0.25</v>
      </c>
      <c r="N854" s="260">
        <f t="shared" si="173"/>
        <v>0.01</v>
      </c>
      <c r="O854" s="251" t="str">
        <f t="shared" si="173"/>
        <v>% reduction in energy use</v>
      </c>
      <c r="P854"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51" t="str">
        <f t="shared" si="173"/>
        <v>industry-ag-main.html#eff-stds</v>
      </c>
      <c r="R854" s="251" t="str">
        <f t="shared" si="173"/>
        <v>industry-energy-efficiency-standards.html</v>
      </c>
      <c r="S854" s="259" t="str">
        <f t="shared" si="173"/>
        <v>U.S. DOE, 2016, Industrial Energy Efficiency Potential Analysis, https://energy.gov/sites/prod/files/2017/04/f34/energy-savings-by-state-industrial-methodology.pdf</v>
      </c>
      <c r="T854" s="251" t="str">
        <f t="shared" si="173"/>
        <v>U.S. DOE, 2016, Industrial Energy Efficiency Potential Analysis, https://energy.gov/sites/prod/files/2017/04/f34/energy-savings-by-state-industrial-methodology.pdf</v>
      </c>
    </row>
    <row r="855" spans="1:20">
      <c r="A855" s="254" t="str">
        <f t="shared" si="172"/>
        <v>Industry</v>
      </c>
      <c r="B855" s="254" t="str">
        <f t="shared" si="172"/>
        <v>Industry Energy Efficiency Standards</v>
      </c>
      <c r="C855" s="254" t="str">
        <f t="shared" si="172"/>
        <v>Percentage Improvement in Eqpt Efficiency Standards above BAU</v>
      </c>
      <c r="D855" s="255" t="s">
        <v>2095</v>
      </c>
      <c r="E855" s="250" t="s">
        <v>815</v>
      </c>
      <c r="F855" s="180" t="s">
        <v>2151</v>
      </c>
      <c r="G855" s="250" t="s">
        <v>816</v>
      </c>
      <c r="H855" s="43">
        <v>1203</v>
      </c>
      <c r="I855" s="250" t="s">
        <v>333</v>
      </c>
      <c r="J855" s="254" t="str">
        <f t="shared" si="173"/>
        <v>Industry Energy Efficiency Standards</v>
      </c>
      <c r="K855" s="260" t="str">
        <f t="shared" si="173"/>
        <v>indst efficiency standards</v>
      </c>
      <c r="L855" s="260">
        <f t="shared" si="173"/>
        <v>0</v>
      </c>
      <c r="M855" s="260">
        <f t="shared" si="173"/>
        <v>0.25</v>
      </c>
      <c r="N855" s="260">
        <f t="shared" si="173"/>
        <v>0.01</v>
      </c>
      <c r="O855" s="251" t="str">
        <f t="shared" si="173"/>
        <v>% reduction in energy use</v>
      </c>
      <c r="P855"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51" t="str">
        <f t="shared" si="173"/>
        <v>industry-ag-main.html#eff-stds</v>
      </c>
      <c r="R855" s="251" t="str">
        <f t="shared" si="173"/>
        <v>industry-energy-efficiency-standards.html</v>
      </c>
      <c r="S855" s="259" t="str">
        <f t="shared" si="173"/>
        <v>U.S. DOE, 2016, Industrial Energy Efficiency Potential Analysis, https://energy.gov/sites/prod/files/2017/04/f34/energy-savings-by-state-industrial-methodology.pdf</v>
      </c>
      <c r="T855" s="251" t="str">
        <f t="shared" si="173"/>
        <v>U.S. DOE, 2016, Industrial Energy Efficiency Potential Analysis, https://energy.gov/sites/prod/files/2017/04/f34/energy-savings-by-state-industrial-methodology.pdf</v>
      </c>
    </row>
    <row r="856" spans="1:20">
      <c r="A856" s="254" t="str">
        <f t="shared" si="172"/>
        <v>Industry</v>
      </c>
      <c r="B856" s="254" t="str">
        <f t="shared" si="172"/>
        <v>Industry Energy Efficiency Standards</v>
      </c>
      <c r="C856" s="254" t="str">
        <f t="shared" si="172"/>
        <v>Percentage Improvement in Eqpt Efficiency Standards above BAU</v>
      </c>
      <c r="D856" s="255" t="s">
        <v>2095</v>
      </c>
      <c r="E856" s="250" t="s">
        <v>817</v>
      </c>
      <c r="F856" s="180" t="s">
        <v>2151</v>
      </c>
      <c r="G856" s="250" t="s">
        <v>818</v>
      </c>
      <c r="H856" s="43">
        <v>1204</v>
      </c>
      <c r="I856" s="250" t="s">
        <v>333</v>
      </c>
      <c r="J856" s="254" t="str">
        <f t="shared" si="173"/>
        <v>Industry Energy Efficiency Standards</v>
      </c>
      <c r="K856" s="260" t="str">
        <f t="shared" si="173"/>
        <v>indst efficiency standards</v>
      </c>
      <c r="L856" s="260">
        <f t="shared" si="173"/>
        <v>0</v>
      </c>
      <c r="M856" s="260">
        <f t="shared" si="173"/>
        <v>0.25</v>
      </c>
      <c r="N856" s="260">
        <f t="shared" si="173"/>
        <v>0.01</v>
      </c>
      <c r="O856" s="251" t="str">
        <f t="shared" si="173"/>
        <v>% reduction in energy use</v>
      </c>
      <c r="P856"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51" t="str">
        <f t="shared" si="173"/>
        <v>industry-ag-main.html#eff-stds</v>
      </c>
      <c r="R856" s="251" t="str">
        <f t="shared" si="173"/>
        <v>industry-energy-efficiency-standards.html</v>
      </c>
      <c r="S856" s="259" t="str">
        <f t="shared" si="173"/>
        <v>U.S. DOE, 2016, Industrial Energy Efficiency Potential Analysis, https://energy.gov/sites/prod/files/2017/04/f34/energy-savings-by-state-industrial-methodology.pdf</v>
      </c>
      <c r="T856" s="251" t="str">
        <f t="shared" si="173"/>
        <v>U.S. DOE, 2016, Industrial Energy Efficiency Potential Analysis, https://energy.gov/sites/prod/files/2017/04/f34/energy-savings-by-state-industrial-methodology.pdf</v>
      </c>
    </row>
    <row r="857" spans="1:20">
      <c r="A857" s="254" t="str">
        <f t="shared" si="172"/>
        <v>Industry</v>
      </c>
      <c r="B857" s="254" t="str">
        <f t="shared" si="172"/>
        <v>Industry Energy Efficiency Standards</v>
      </c>
      <c r="C857" s="254" t="str">
        <f t="shared" si="172"/>
        <v>Percentage Improvement in Eqpt Efficiency Standards above BAU</v>
      </c>
      <c r="D857" s="255" t="s">
        <v>2095</v>
      </c>
      <c r="E857" s="250" t="s">
        <v>819</v>
      </c>
      <c r="F857" s="180" t="s">
        <v>2151</v>
      </c>
      <c r="G857" s="250" t="s">
        <v>820</v>
      </c>
      <c r="H857" s="43">
        <v>1205</v>
      </c>
      <c r="I857" s="250" t="s">
        <v>311</v>
      </c>
      <c r="J857" s="254" t="str">
        <f t="shared" si="173"/>
        <v>Industry Energy Efficiency Standards</v>
      </c>
      <c r="K857" s="260" t="str">
        <f t="shared" si="173"/>
        <v>indst efficiency standards</v>
      </c>
      <c r="L857" s="260">
        <f t="shared" si="173"/>
        <v>0</v>
      </c>
      <c r="M857" s="260">
        <f t="shared" si="173"/>
        <v>0.25</v>
      </c>
      <c r="N857" s="260">
        <f t="shared" si="173"/>
        <v>0.01</v>
      </c>
      <c r="O857" s="251" t="str">
        <f t="shared" si="173"/>
        <v>% reduction in energy use</v>
      </c>
      <c r="P857"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51" t="str">
        <f t="shared" si="173"/>
        <v>industry-ag-main.html#eff-stds</v>
      </c>
      <c r="R857" s="251" t="str">
        <f t="shared" si="173"/>
        <v>industry-energy-efficiency-standards.html</v>
      </c>
      <c r="S857" s="259" t="str">
        <f t="shared" si="173"/>
        <v>U.S. DOE, 2016, Industrial Energy Efficiency Potential Analysis, https://energy.gov/sites/prod/files/2017/04/f34/energy-savings-by-state-industrial-methodology.pdf</v>
      </c>
      <c r="T857" s="251" t="str">
        <f t="shared" si="173"/>
        <v>U.S. DOE, 2016, Industrial Energy Efficiency Potential Analysis, https://energy.gov/sites/prod/files/2017/04/f34/energy-savings-by-state-industrial-methodology.pdf</v>
      </c>
    </row>
    <row r="858" spans="1:20">
      <c r="A858" s="254" t="str">
        <f t="shared" si="172"/>
        <v>Industry</v>
      </c>
      <c r="B858" s="254" t="str">
        <f t="shared" si="172"/>
        <v>Industry Energy Efficiency Standards</v>
      </c>
      <c r="C858" s="254" t="str">
        <f t="shared" si="172"/>
        <v>Percentage Improvement in Eqpt Efficiency Standards above BAU</v>
      </c>
      <c r="D858" s="255" t="s">
        <v>2095</v>
      </c>
      <c r="E858" s="250" t="s">
        <v>821</v>
      </c>
      <c r="F858" s="180" t="s">
        <v>2151</v>
      </c>
      <c r="G858" s="250" t="s">
        <v>822</v>
      </c>
      <c r="H858" s="43">
        <v>1206</v>
      </c>
      <c r="I858" s="250" t="s">
        <v>311</v>
      </c>
      <c r="J858" s="254" t="str">
        <f t="shared" si="173"/>
        <v>Industry Energy Efficiency Standards</v>
      </c>
      <c r="K858" s="260" t="str">
        <f t="shared" si="173"/>
        <v>indst efficiency standards</v>
      </c>
      <c r="L858" s="260">
        <f t="shared" si="173"/>
        <v>0</v>
      </c>
      <c r="M858" s="260">
        <f t="shared" si="173"/>
        <v>0.25</v>
      </c>
      <c r="N858" s="260">
        <f t="shared" si="173"/>
        <v>0.01</v>
      </c>
      <c r="O858" s="251" t="str">
        <f t="shared" si="173"/>
        <v>% reduction in energy use</v>
      </c>
      <c r="P858"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51" t="str">
        <f t="shared" si="173"/>
        <v>industry-ag-main.html#eff-stds</v>
      </c>
      <c r="R858" s="251" t="str">
        <f t="shared" si="173"/>
        <v>industry-energy-efficiency-standards.html</v>
      </c>
      <c r="S858" s="259" t="str">
        <f t="shared" si="173"/>
        <v>U.S. DOE, 2016, Industrial Energy Efficiency Potential Analysis, https://energy.gov/sites/prod/files/2017/04/f34/energy-savings-by-state-industrial-methodology.pdf</v>
      </c>
      <c r="T858" s="251" t="str">
        <f t="shared" si="173"/>
        <v>U.S. DOE, 2016, Industrial Energy Efficiency Potential Analysis, https://energy.gov/sites/prod/files/2017/04/f34/energy-savings-by-state-industrial-methodology.pdf</v>
      </c>
    </row>
    <row r="859" spans="1:20">
      <c r="A859" s="254" t="str">
        <f t="shared" si="172"/>
        <v>Industry</v>
      </c>
      <c r="B859" s="254" t="str">
        <f t="shared" si="172"/>
        <v>Industry Energy Efficiency Standards</v>
      </c>
      <c r="C859" s="254" t="str">
        <f t="shared" si="172"/>
        <v>Percentage Improvement in Eqpt Efficiency Standards above BAU</v>
      </c>
      <c r="D859" s="255" t="s">
        <v>2095</v>
      </c>
      <c r="E859" s="250" t="s">
        <v>823</v>
      </c>
      <c r="F859" s="180" t="s">
        <v>2151</v>
      </c>
      <c r="G859" s="250" t="s">
        <v>824</v>
      </c>
      <c r="H859" s="43">
        <v>1207</v>
      </c>
      <c r="I859" s="250" t="s">
        <v>333</v>
      </c>
      <c r="J859" s="254" t="str">
        <f t="shared" si="173"/>
        <v>Industry Energy Efficiency Standards</v>
      </c>
      <c r="K859" s="260" t="str">
        <f t="shared" si="173"/>
        <v>indst efficiency standards</v>
      </c>
      <c r="L859" s="260">
        <f t="shared" si="173"/>
        <v>0</v>
      </c>
      <c r="M859" s="260">
        <f t="shared" si="173"/>
        <v>0.25</v>
      </c>
      <c r="N859" s="260">
        <f t="shared" si="173"/>
        <v>0.01</v>
      </c>
      <c r="O859" s="251" t="str">
        <f t="shared" si="173"/>
        <v>% reduction in energy use</v>
      </c>
      <c r="P859"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51" t="str">
        <f t="shared" si="173"/>
        <v>industry-ag-main.html#eff-stds</v>
      </c>
      <c r="R859" s="251" t="str">
        <f t="shared" si="173"/>
        <v>industry-energy-efficiency-standards.html</v>
      </c>
      <c r="S859" s="259" t="str">
        <f t="shared" si="173"/>
        <v>U.S. DOE, 2016, Industrial Energy Efficiency Potential Analysis, https://energy.gov/sites/prod/files/2017/04/f34/energy-savings-by-state-industrial-methodology.pdf</v>
      </c>
      <c r="T859" s="251" t="str">
        <f t="shared" si="173"/>
        <v>U.S. DOE, 2016, Industrial Energy Efficiency Potential Analysis, https://energy.gov/sites/prod/files/2017/04/f34/energy-savings-by-state-industrial-methodology.pdf</v>
      </c>
    </row>
    <row r="860" spans="1:20">
      <c r="A860" s="180" t="s">
        <v>754</v>
      </c>
      <c r="B860" s="180" t="s">
        <v>831</v>
      </c>
      <c r="C860" s="180" t="s">
        <v>832</v>
      </c>
      <c r="D860" s="250" t="s">
        <v>2142</v>
      </c>
      <c r="E860" s="250" t="s">
        <v>800</v>
      </c>
      <c r="F860" s="180" t="s">
        <v>2179</v>
      </c>
      <c r="G860" s="250" t="s">
        <v>2160</v>
      </c>
      <c r="H860" s="43">
        <v>1208</v>
      </c>
      <c r="I860" s="250" t="s">
        <v>311</v>
      </c>
      <c r="J860" s="180" t="s">
        <v>831</v>
      </c>
      <c r="K860" s="180" t="s">
        <v>833</v>
      </c>
      <c r="L860" s="5">
        <v>0</v>
      </c>
      <c r="M860" s="5">
        <v>1</v>
      </c>
      <c r="N860" s="106">
        <v>0.01</v>
      </c>
      <c r="O860" s="250" t="s">
        <v>834</v>
      </c>
      <c r="P860" s="250" t="s">
        <v>2180</v>
      </c>
      <c r="Q860" s="250" t="s">
        <v>835</v>
      </c>
      <c r="R860" s="255" t="s">
        <v>836</v>
      </c>
      <c r="S860" s="256"/>
      <c r="T860" s="250"/>
    </row>
    <row r="861" spans="1:20">
      <c r="A861" s="254" t="str">
        <f t="shared" ref="A861:C880" si="174">A$860</f>
        <v>Industry</v>
      </c>
      <c r="B861" s="254" t="str">
        <f t="shared" si="174"/>
        <v>Electrification + Hydrogen</v>
      </c>
      <c r="C861" s="254" t="str">
        <f t="shared" si="174"/>
        <v>Fraction of Industrial Fuel Use Shifted to Other Fuels</v>
      </c>
      <c r="D861" s="250" t="s">
        <v>2142</v>
      </c>
      <c r="E861" s="250" t="s">
        <v>807</v>
      </c>
      <c r="F861" s="180" t="s">
        <v>2179</v>
      </c>
      <c r="G861" s="250" t="s">
        <v>2159</v>
      </c>
      <c r="H861" s="43">
        <v>1209</v>
      </c>
      <c r="I861" s="250" t="s">
        <v>333</v>
      </c>
      <c r="J861" s="254" t="str">
        <f t="shared" ref="J861:O870" si="175">J$860</f>
        <v>Electrification + Hydrogen</v>
      </c>
      <c r="K861" s="254" t="str">
        <f t="shared" si="175"/>
        <v>indst fuel type shifting</v>
      </c>
      <c r="L861" s="253">
        <f t="shared" si="175"/>
        <v>0</v>
      </c>
      <c r="M861" s="253">
        <f t="shared" si="175"/>
        <v>1</v>
      </c>
      <c r="N861" s="253">
        <f t="shared" si="175"/>
        <v>0.01</v>
      </c>
      <c r="O861" s="254" t="str">
        <f t="shared" si="175"/>
        <v>% of fuel shifted</v>
      </c>
      <c r="P861" s="250"/>
      <c r="Q861" s="254" t="str">
        <f t="shared" ref="Q861:R880" si="176">Q$860</f>
        <v>industry-ag-main.html#fuel-switching</v>
      </c>
      <c r="R861" s="254" t="str">
        <f t="shared" si="176"/>
        <v>industry-elec-and-hydrogen.html</v>
      </c>
      <c r="S861" s="256"/>
      <c r="T861" s="250"/>
    </row>
    <row r="862" spans="1:20">
      <c r="A862" s="254" t="str">
        <f t="shared" si="174"/>
        <v>Industry</v>
      </c>
      <c r="B862" s="254" t="str">
        <f t="shared" si="174"/>
        <v>Electrification + Hydrogen</v>
      </c>
      <c r="C862" s="254" t="str">
        <f t="shared" si="174"/>
        <v>Fraction of Industrial Fuel Use Shifted to Other Fuels</v>
      </c>
      <c r="D862" s="250" t="s">
        <v>2142</v>
      </c>
      <c r="E862" s="250" t="s">
        <v>809</v>
      </c>
      <c r="F862" s="180" t="s">
        <v>2179</v>
      </c>
      <c r="G862" s="250" t="s">
        <v>2158</v>
      </c>
      <c r="H862" s="43">
        <v>1210</v>
      </c>
      <c r="I862" s="250" t="s">
        <v>333</v>
      </c>
      <c r="J862" s="254" t="str">
        <f t="shared" si="175"/>
        <v>Electrification + Hydrogen</v>
      </c>
      <c r="K862" s="254" t="str">
        <f t="shared" si="175"/>
        <v>indst fuel type shifting</v>
      </c>
      <c r="L862" s="253">
        <f t="shared" si="175"/>
        <v>0</v>
      </c>
      <c r="M862" s="253">
        <f t="shared" si="175"/>
        <v>1</v>
      </c>
      <c r="N862" s="253">
        <f t="shared" si="175"/>
        <v>0.01</v>
      </c>
      <c r="O862" s="254" t="str">
        <f t="shared" si="175"/>
        <v>% of fuel shifted</v>
      </c>
      <c r="P862" s="250"/>
      <c r="Q862" s="254" t="str">
        <f t="shared" si="176"/>
        <v>industry-ag-main.html#fuel-switching</v>
      </c>
      <c r="R862" s="254" t="str">
        <f t="shared" si="176"/>
        <v>industry-elec-and-hydrogen.html</v>
      </c>
      <c r="S862" s="256"/>
      <c r="T862" s="250"/>
    </row>
    <row r="863" spans="1:20">
      <c r="A863" s="254" t="str">
        <f t="shared" si="174"/>
        <v>Industry</v>
      </c>
      <c r="B863" s="254" t="str">
        <f t="shared" si="174"/>
        <v>Electrification + Hydrogen</v>
      </c>
      <c r="C863" s="254" t="str">
        <f t="shared" si="174"/>
        <v>Fraction of Industrial Fuel Use Shifted to Other Fuels</v>
      </c>
      <c r="D863" s="250" t="s">
        <v>2142</v>
      </c>
      <c r="E863" s="250" t="s">
        <v>811</v>
      </c>
      <c r="F863" s="180" t="s">
        <v>2179</v>
      </c>
      <c r="G863" s="250" t="s">
        <v>2157</v>
      </c>
      <c r="H863" s="43">
        <v>1211</v>
      </c>
      <c r="I863" s="250" t="s">
        <v>333</v>
      </c>
      <c r="J863" s="254" t="str">
        <f t="shared" si="175"/>
        <v>Electrification + Hydrogen</v>
      </c>
      <c r="K863" s="254" t="str">
        <f t="shared" si="175"/>
        <v>indst fuel type shifting</v>
      </c>
      <c r="L863" s="253">
        <f t="shared" si="175"/>
        <v>0</v>
      </c>
      <c r="M863" s="253">
        <f t="shared" si="175"/>
        <v>1</v>
      </c>
      <c r="N863" s="253">
        <f t="shared" si="175"/>
        <v>0.01</v>
      </c>
      <c r="O863" s="254" t="str">
        <f t="shared" si="175"/>
        <v>% of fuel shifted</v>
      </c>
      <c r="P863" s="250"/>
      <c r="Q863" s="254" t="str">
        <f t="shared" si="176"/>
        <v>industry-ag-main.html#fuel-switching</v>
      </c>
      <c r="R863" s="254" t="str">
        <f t="shared" si="176"/>
        <v>industry-elec-and-hydrogen.html</v>
      </c>
      <c r="S863" s="256"/>
      <c r="T863" s="250"/>
    </row>
    <row r="864" spans="1:20">
      <c r="A864" s="254" t="str">
        <f t="shared" si="174"/>
        <v>Industry</v>
      </c>
      <c r="B864" s="254" t="str">
        <f t="shared" si="174"/>
        <v>Electrification + Hydrogen</v>
      </c>
      <c r="C864" s="254" t="str">
        <f t="shared" si="174"/>
        <v>Fraction of Industrial Fuel Use Shifted to Other Fuels</v>
      </c>
      <c r="D864" s="250" t="s">
        <v>2142</v>
      </c>
      <c r="E864" s="250" t="s">
        <v>813</v>
      </c>
      <c r="F864" s="180" t="s">
        <v>2179</v>
      </c>
      <c r="G864" s="250" t="s">
        <v>2156</v>
      </c>
      <c r="H864" s="43">
        <v>1212</v>
      </c>
      <c r="I864" s="250" t="s">
        <v>333</v>
      </c>
      <c r="J864" s="254" t="str">
        <f t="shared" si="175"/>
        <v>Electrification + Hydrogen</v>
      </c>
      <c r="K864" s="254" t="str">
        <f t="shared" si="175"/>
        <v>indst fuel type shifting</v>
      </c>
      <c r="L864" s="253">
        <f t="shared" si="175"/>
        <v>0</v>
      </c>
      <c r="M864" s="253">
        <f t="shared" si="175"/>
        <v>1</v>
      </c>
      <c r="N864" s="253">
        <f t="shared" si="175"/>
        <v>0.01</v>
      </c>
      <c r="O864" s="254" t="str">
        <f t="shared" si="175"/>
        <v>% of fuel shifted</v>
      </c>
      <c r="P864" s="250"/>
      <c r="Q864" s="254" t="str">
        <f t="shared" si="176"/>
        <v>industry-ag-main.html#fuel-switching</v>
      </c>
      <c r="R864" s="254" t="str">
        <f t="shared" si="176"/>
        <v>industry-elec-and-hydrogen.html</v>
      </c>
      <c r="S864" s="256"/>
      <c r="T864" s="250"/>
    </row>
    <row r="865" spans="1:20">
      <c r="A865" s="254" t="str">
        <f t="shared" si="174"/>
        <v>Industry</v>
      </c>
      <c r="B865" s="254" t="str">
        <f t="shared" si="174"/>
        <v>Electrification + Hydrogen</v>
      </c>
      <c r="C865" s="254" t="str">
        <f t="shared" si="174"/>
        <v>Fraction of Industrial Fuel Use Shifted to Other Fuels</v>
      </c>
      <c r="D865" s="250" t="s">
        <v>2142</v>
      </c>
      <c r="E865" s="250" t="s">
        <v>815</v>
      </c>
      <c r="F865" s="180" t="s">
        <v>2179</v>
      </c>
      <c r="G865" s="250" t="s">
        <v>2155</v>
      </c>
      <c r="H865" s="43">
        <v>1213</v>
      </c>
      <c r="I865" s="250" t="s">
        <v>333</v>
      </c>
      <c r="J865" s="254" t="str">
        <f t="shared" si="175"/>
        <v>Electrification + Hydrogen</v>
      </c>
      <c r="K865" s="254" t="str">
        <f t="shared" si="175"/>
        <v>indst fuel type shifting</v>
      </c>
      <c r="L865" s="253">
        <f t="shared" si="175"/>
        <v>0</v>
      </c>
      <c r="M865" s="253">
        <f t="shared" si="175"/>
        <v>1</v>
      </c>
      <c r="N865" s="253">
        <f t="shared" si="175"/>
        <v>0.01</v>
      </c>
      <c r="O865" s="254" t="str">
        <f t="shared" si="175"/>
        <v>% of fuel shifted</v>
      </c>
      <c r="P865" s="250"/>
      <c r="Q865" s="254" t="str">
        <f t="shared" si="176"/>
        <v>industry-ag-main.html#fuel-switching</v>
      </c>
      <c r="R865" s="254" t="str">
        <f t="shared" si="176"/>
        <v>industry-elec-and-hydrogen.html</v>
      </c>
      <c r="S865" s="256"/>
      <c r="T865" s="250"/>
    </row>
    <row r="866" spans="1:20">
      <c r="A866" s="254" t="str">
        <f t="shared" si="174"/>
        <v>Industry</v>
      </c>
      <c r="B866" s="254" t="str">
        <f t="shared" si="174"/>
        <v>Electrification + Hydrogen</v>
      </c>
      <c r="C866" s="254" t="str">
        <f t="shared" si="174"/>
        <v>Fraction of Industrial Fuel Use Shifted to Other Fuels</v>
      </c>
      <c r="D866" s="250" t="s">
        <v>2142</v>
      </c>
      <c r="E866" s="250" t="s">
        <v>817</v>
      </c>
      <c r="F866" s="180" t="s">
        <v>2179</v>
      </c>
      <c r="G866" s="250" t="s">
        <v>2154</v>
      </c>
      <c r="H866" s="43">
        <v>1214</v>
      </c>
      <c r="I866" s="250" t="s">
        <v>333</v>
      </c>
      <c r="J866" s="254" t="str">
        <f t="shared" si="175"/>
        <v>Electrification + Hydrogen</v>
      </c>
      <c r="K866" s="254" t="str">
        <f t="shared" si="175"/>
        <v>indst fuel type shifting</v>
      </c>
      <c r="L866" s="253">
        <f t="shared" si="175"/>
        <v>0</v>
      </c>
      <c r="M866" s="253">
        <f t="shared" si="175"/>
        <v>1</v>
      </c>
      <c r="N866" s="253">
        <f t="shared" si="175"/>
        <v>0.01</v>
      </c>
      <c r="O866" s="254" t="str">
        <f t="shared" si="175"/>
        <v>% of fuel shifted</v>
      </c>
      <c r="P866" s="250"/>
      <c r="Q866" s="254" t="str">
        <f t="shared" si="176"/>
        <v>industry-ag-main.html#fuel-switching</v>
      </c>
      <c r="R866" s="254" t="str">
        <f t="shared" si="176"/>
        <v>industry-elec-and-hydrogen.html</v>
      </c>
      <c r="S866" s="256"/>
      <c r="T866" s="250"/>
    </row>
    <row r="867" spans="1:20">
      <c r="A867" s="254" t="str">
        <f t="shared" si="174"/>
        <v>Industry</v>
      </c>
      <c r="B867" s="254" t="str">
        <f t="shared" si="174"/>
        <v>Electrification + Hydrogen</v>
      </c>
      <c r="C867" s="254" t="str">
        <f t="shared" si="174"/>
        <v>Fraction of Industrial Fuel Use Shifted to Other Fuels</v>
      </c>
      <c r="D867" s="250" t="s">
        <v>2142</v>
      </c>
      <c r="E867" s="250" t="s">
        <v>819</v>
      </c>
      <c r="F867" s="180" t="s">
        <v>2179</v>
      </c>
      <c r="G867" s="250" t="s">
        <v>2153</v>
      </c>
      <c r="H867" s="43">
        <v>1215</v>
      </c>
      <c r="I867" s="250" t="s">
        <v>333</v>
      </c>
      <c r="J867" s="254" t="str">
        <f t="shared" si="175"/>
        <v>Electrification + Hydrogen</v>
      </c>
      <c r="K867" s="254" t="str">
        <f t="shared" si="175"/>
        <v>indst fuel type shifting</v>
      </c>
      <c r="L867" s="253">
        <f t="shared" si="175"/>
        <v>0</v>
      </c>
      <c r="M867" s="253">
        <f t="shared" si="175"/>
        <v>1</v>
      </c>
      <c r="N867" s="253">
        <f t="shared" si="175"/>
        <v>0.01</v>
      </c>
      <c r="O867" s="254" t="str">
        <f t="shared" si="175"/>
        <v>% of fuel shifted</v>
      </c>
      <c r="P867" s="250"/>
      <c r="Q867" s="254" t="str">
        <f t="shared" si="176"/>
        <v>industry-ag-main.html#fuel-switching</v>
      </c>
      <c r="R867" s="254" t="str">
        <f t="shared" si="176"/>
        <v>industry-elec-and-hydrogen.html</v>
      </c>
      <c r="S867" s="256"/>
      <c r="T867" s="250"/>
    </row>
    <row r="868" spans="1:20">
      <c r="A868" s="254" t="str">
        <f t="shared" si="174"/>
        <v>Industry</v>
      </c>
      <c r="B868" s="254" t="str">
        <f t="shared" si="174"/>
        <v>Electrification + Hydrogen</v>
      </c>
      <c r="C868" s="254" t="str">
        <f t="shared" si="174"/>
        <v>Fraction of Industrial Fuel Use Shifted to Other Fuels</v>
      </c>
      <c r="D868" s="250" t="s">
        <v>2142</v>
      </c>
      <c r="E868" s="250" t="s">
        <v>821</v>
      </c>
      <c r="F868" s="180" t="s">
        <v>2179</v>
      </c>
      <c r="G868" s="250" t="s">
        <v>2152</v>
      </c>
      <c r="H868" s="43">
        <v>1216</v>
      </c>
      <c r="I868" s="250" t="s">
        <v>333</v>
      </c>
      <c r="J868" s="254" t="str">
        <f t="shared" si="175"/>
        <v>Electrification + Hydrogen</v>
      </c>
      <c r="K868" s="254" t="str">
        <f t="shared" si="175"/>
        <v>indst fuel type shifting</v>
      </c>
      <c r="L868" s="253">
        <f t="shared" si="175"/>
        <v>0</v>
      </c>
      <c r="M868" s="253">
        <f t="shared" si="175"/>
        <v>1</v>
      </c>
      <c r="N868" s="253">
        <f t="shared" si="175"/>
        <v>0.01</v>
      </c>
      <c r="O868" s="254" t="str">
        <f t="shared" si="175"/>
        <v>% of fuel shifted</v>
      </c>
      <c r="P868" s="250"/>
      <c r="Q868" s="254" t="str">
        <f t="shared" si="176"/>
        <v>industry-ag-main.html#fuel-switching</v>
      </c>
      <c r="R868" s="254" t="str">
        <f t="shared" si="176"/>
        <v>industry-elec-and-hydrogen.html</v>
      </c>
      <c r="S868" s="256"/>
      <c r="T868" s="250"/>
    </row>
    <row r="869" spans="1:20">
      <c r="A869" s="254" t="str">
        <f t="shared" si="174"/>
        <v>Industry</v>
      </c>
      <c r="B869" s="254" t="str">
        <f t="shared" si="174"/>
        <v>Electrification + Hydrogen</v>
      </c>
      <c r="C869" s="254" t="str">
        <f t="shared" si="174"/>
        <v>Fraction of Industrial Fuel Use Shifted to Other Fuels</v>
      </c>
      <c r="D869" s="250" t="s">
        <v>2142</v>
      </c>
      <c r="E869" s="250" t="s">
        <v>823</v>
      </c>
      <c r="F869" s="180" t="s">
        <v>2179</v>
      </c>
      <c r="G869" s="250" t="s">
        <v>2150</v>
      </c>
      <c r="H869" s="43">
        <v>1217</v>
      </c>
      <c r="I869" s="250" t="s">
        <v>311</v>
      </c>
      <c r="J869" s="254" t="str">
        <f t="shared" si="175"/>
        <v>Electrification + Hydrogen</v>
      </c>
      <c r="K869" s="254" t="str">
        <f t="shared" si="175"/>
        <v>indst fuel type shifting</v>
      </c>
      <c r="L869" s="253">
        <f t="shared" si="175"/>
        <v>0</v>
      </c>
      <c r="M869" s="253">
        <f t="shared" si="175"/>
        <v>1</v>
      </c>
      <c r="N869" s="253">
        <f t="shared" si="175"/>
        <v>0.01</v>
      </c>
      <c r="O869" s="254" t="str">
        <f t="shared" si="175"/>
        <v>% of fuel shifted</v>
      </c>
      <c r="P86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254" t="str">
        <f t="shared" si="176"/>
        <v>industry-ag-main.html#fuel-switching</v>
      </c>
      <c r="R869" s="254" t="str">
        <f t="shared" si="176"/>
        <v>industry-elec-and-hydrogen.html</v>
      </c>
      <c r="S869" s="256"/>
      <c r="T869" s="250"/>
    </row>
    <row r="870" spans="1:20">
      <c r="A870" s="254" t="str">
        <f t="shared" si="174"/>
        <v>Industry</v>
      </c>
      <c r="B870" s="254" t="str">
        <f t="shared" si="174"/>
        <v>Electrification + Hydrogen</v>
      </c>
      <c r="C870" s="254" t="str">
        <f t="shared" si="174"/>
        <v>Fraction of Industrial Fuel Use Shifted to Other Fuels</v>
      </c>
      <c r="D870" s="255" t="s">
        <v>2139</v>
      </c>
      <c r="E870" s="250" t="s">
        <v>800</v>
      </c>
      <c r="F870" s="180" t="s">
        <v>1849</v>
      </c>
      <c r="G870" s="250" t="s">
        <v>2160</v>
      </c>
      <c r="H870" s="43">
        <v>1218</v>
      </c>
      <c r="I870" s="250" t="s">
        <v>311</v>
      </c>
      <c r="J870" s="254" t="str">
        <f t="shared" si="175"/>
        <v>Electrification + Hydrogen</v>
      </c>
      <c r="K870" s="254" t="str">
        <f t="shared" si="175"/>
        <v>indst fuel type shifting</v>
      </c>
      <c r="L870" s="253">
        <f t="shared" si="175"/>
        <v>0</v>
      </c>
      <c r="M870" s="253">
        <f t="shared" si="175"/>
        <v>1</v>
      </c>
      <c r="N870" s="253">
        <f t="shared" si="175"/>
        <v>0.01</v>
      </c>
      <c r="O870" s="254" t="str">
        <f t="shared" si="175"/>
        <v>% of fuel shifted</v>
      </c>
      <c r="P87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254" t="str">
        <f t="shared" si="176"/>
        <v>industry-ag-main.html#fuel-switching</v>
      </c>
      <c r="R870" s="254" t="str">
        <f t="shared" si="176"/>
        <v>industry-elec-and-hydrogen.html</v>
      </c>
      <c r="S870" s="256"/>
      <c r="T870" s="250"/>
    </row>
    <row r="871" spans="1:20">
      <c r="A871" s="254" t="str">
        <f t="shared" si="174"/>
        <v>Industry</v>
      </c>
      <c r="B871" s="254" t="str">
        <f t="shared" si="174"/>
        <v>Electrification + Hydrogen</v>
      </c>
      <c r="C871" s="254" t="str">
        <f t="shared" si="174"/>
        <v>Fraction of Industrial Fuel Use Shifted to Other Fuels</v>
      </c>
      <c r="D871" s="255" t="s">
        <v>2139</v>
      </c>
      <c r="E871" s="250" t="s">
        <v>807</v>
      </c>
      <c r="F871" s="180" t="s">
        <v>1849</v>
      </c>
      <c r="G871" s="250" t="s">
        <v>2159</v>
      </c>
      <c r="H871" s="43">
        <v>1219</v>
      </c>
      <c r="I871" s="250" t="s">
        <v>333</v>
      </c>
      <c r="J871" s="254" t="str">
        <f t="shared" ref="J871:O880" si="177">J$860</f>
        <v>Electrification + Hydrogen</v>
      </c>
      <c r="K871" s="254" t="str">
        <f t="shared" si="177"/>
        <v>indst fuel type shifting</v>
      </c>
      <c r="L871" s="253">
        <f t="shared" si="177"/>
        <v>0</v>
      </c>
      <c r="M871" s="253">
        <f t="shared" si="177"/>
        <v>1</v>
      </c>
      <c r="N871" s="253">
        <f t="shared" si="177"/>
        <v>0.01</v>
      </c>
      <c r="O871" s="254" t="str">
        <f t="shared" si="177"/>
        <v>% of fuel shifted</v>
      </c>
      <c r="P871" s="250"/>
      <c r="Q871" s="254" t="str">
        <f t="shared" si="176"/>
        <v>industry-ag-main.html#fuel-switching</v>
      </c>
      <c r="R871" s="254" t="str">
        <f t="shared" si="176"/>
        <v>industry-elec-and-hydrogen.html</v>
      </c>
      <c r="S871" s="256"/>
      <c r="T871" s="250"/>
    </row>
    <row r="872" spans="1:20">
      <c r="A872" s="254" t="str">
        <f t="shared" si="174"/>
        <v>Industry</v>
      </c>
      <c r="B872" s="254" t="str">
        <f t="shared" si="174"/>
        <v>Electrification + Hydrogen</v>
      </c>
      <c r="C872" s="254" t="str">
        <f t="shared" si="174"/>
        <v>Fraction of Industrial Fuel Use Shifted to Other Fuels</v>
      </c>
      <c r="D872" s="255" t="s">
        <v>2139</v>
      </c>
      <c r="E872" s="250" t="s">
        <v>809</v>
      </c>
      <c r="F872" s="180" t="s">
        <v>1849</v>
      </c>
      <c r="G872" s="250" t="s">
        <v>2158</v>
      </c>
      <c r="H872" s="43">
        <v>1220</v>
      </c>
      <c r="I872" s="250" t="s">
        <v>333</v>
      </c>
      <c r="J872" s="254" t="str">
        <f t="shared" si="177"/>
        <v>Electrification + Hydrogen</v>
      </c>
      <c r="K872" s="254" t="str">
        <f t="shared" si="177"/>
        <v>indst fuel type shifting</v>
      </c>
      <c r="L872" s="253">
        <f t="shared" si="177"/>
        <v>0</v>
      </c>
      <c r="M872" s="253">
        <f t="shared" si="177"/>
        <v>1</v>
      </c>
      <c r="N872" s="253">
        <f t="shared" si="177"/>
        <v>0.01</v>
      </c>
      <c r="O872" s="254" t="str">
        <f t="shared" si="177"/>
        <v>% of fuel shifted</v>
      </c>
      <c r="P872" s="250"/>
      <c r="Q872" s="254" t="str">
        <f t="shared" si="176"/>
        <v>industry-ag-main.html#fuel-switching</v>
      </c>
      <c r="R872" s="254" t="str">
        <f t="shared" si="176"/>
        <v>industry-elec-and-hydrogen.html</v>
      </c>
      <c r="S872" s="256"/>
      <c r="T872" s="250"/>
    </row>
    <row r="873" spans="1:20">
      <c r="A873" s="254" t="str">
        <f t="shared" si="174"/>
        <v>Industry</v>
      </c>
      <c r="B873" s="254" t="str">
        <f t="shared" si="174"/>
        <v>Electrification + Hydrogen</v>
      </c>
      <c r="C873" s="254" t="str">
        <f t="shared" si="174"/>
        <v>Fraction of Industrial Fuel Use Shifted to Other Fuels</v>
      </c>
      <c r="D873" s="255" t="s">
        <v>2139</v>
      </c>
      <c r="E873" s="250" t="s">
        <v>811</v>
      </c>
      <c r="F873" s="180" t="s">
        <v>1849</v>
      </c>
      <c r="G873" s="250" t="s">
        <v>2157</v>
      </c>
      <c r="H873" s="43">
        <v>1221</v>
      </c>
      <c r="I873" s="250" t="s">
        <v>333</v>
      </c>
      <c r="J873" s="254" t="str">
        <f t="shared" si="177"/>
        <v>Electrification + Hydrogen</v>
      </c>
      <c r="K873" s="254" t="str">
        <f t="shared" si="177"/>
        <v>indst fuel type shifting</v>
      </c>
      <c r="L873" s="253">
        <f t="shared" si="177"/>
        <v>0</v>
      </c>
      <c r="M873" s="253">
        <f t="shared" si="177"/>
        <v>1</v>
      </c>
      <c r="N873" s="253">
        <f t="shared" si="177"/>
        <v>0.01</v>
      </c>
      <c r="O873" s="254" t="str">
        <f t="shared" si="177"/>
        <v>% of fuel shifted</v>
      </c>
      <c r="P873" s="250"/>
      <c r="Q873" s="254" t="str">
        <f t="shared" si="176"/>
        <v>industry-ag-main.html#fuel-switching</v>
      </c>
      <c r="R873" s="254" t="str">
        <f t="shared" si="176"/>
        <v>industry-elec-and-hydrogen.html</v>
      </c>
      <c r="S873" s="256"/>
      <c r="T873" s="250"/>
    </row>
    <row r="874" spans="1:20">
      <c r="A874" s="254" t="str">
        <f t="shared" si="174"/>
        <v>Industry</v>
      </c>
      <c r="B874" s="254" t="str">
        <f t="shared" si="174"/>
        <v>Electrification + Hydrogen</v>
      </c>
      <c r="C874" s="254" t="str">
        <f t="shared" si="174"/>
        <v>Fraction of Industrial Fuel Use Shifted to Other Fuels</v>
      </c>
      <c r="D874" s="255" t="s">
        <v>2139</v>
      </c>
      <c r="E874" s="250" t="s">
        <v>813</v>
      </c>
      <c r="F874" s="180" t="s">
        <v>1849</v>
      </c>
      <c r="G874" s="250" t="s">
        <v>2156</v>
      </c>
      <c r="H874" s="43">
        <v>1222</v>
      </c>
      <c r="I874" s="250" t="s">
        <v>333</v>
      </c>
      <c r="J874" s="254" t="str">
        <f t="shared" si="177"/>
        <v>Electrification + Hydrogen</v>
      </c>
      <c r="K874" s="254" t="str">
        <f t="shared" si="177"/>
        <v>indst fuel type shifting</v>
      </c>
      <c r="L874" s="253">
        <f t="shared" si="177"/>
        <v>0</v>
      </c>
      <c r="M874" s="253">
        <f t="shared" si="177"/>
        <v>1</v>
      </c>
      <c r="N874" s="253">
        <f t="shared" si="177"/>
        <v>0.01</v>
      </c>
      <c r="O874" s="254" t="str">
        <f t="shared" si="177"/>
        <v>% of fuel shifted</v>
      </c>
      <c r="P874" s="250"/>
      <c r="Q874" s="254" t="str">
        <f t="shared" si="176"/>
        <v>industry-ag-main.html#fuel-switching</v>
      </c>
      <c r="R874" s="254" t="str">
        <f t="shared" si="176"/>
        <v>industry-elec-and-hydrogen.html</v>
      </c>
      <c r="S874" s="256"/>
      <c r="T874" s="250"/>
    </row>
    <row r="875" spans="1:20">
      <c r="A875" s="254" t="str">
        <f t="shared" si="174"/>
        <v>Industry</v>
      </c>
      <c r="B875" s="254" t="str">
        <f t="shared" si="174"/>
        <v>Electrification + Hydrogen</v>
      </c>
      <c r="C875" s="254" t="str">
        <f t="shared" si="174"/>
        <v>Fraction of Industrial Fuel Use Shifted to Other Fuels</v>
      </c>
      <c r="D875" s="255" t="s">
        <v>2139</v>
      </c>
      <c r="E875" s="250" t="s">
        <v>815</v>
      </c>
      <c r="F875" s="180" t="s">
        <v>1849</v>
      </c>
      <c r="G875" s="250" t="s">
        <v>2155</v>
      </c>
      <c r="H875" s="43">
        <v>1223</v>
      </c>
      <c r="I875" s="250" t="s">
        <v>333</v>
      </c>
      <c r="J875" s="254" t="str">
        <f t="shared" si="177"/>
        <v>Electrification + Hydrogen</v>
      </c>
      <c r="K875" s="254" t="str">
        <f t="shared" si="177"/>
        <v>indst fuel type shifting</v>
      </c>
      <c r="L875" s="253">
        <f t="shared" si="177"/>
        <v>0</v>
      </c>
      <c r="M875" s="253">
        <f t="shared" si="177"/>
        <v>1</v>
      </c>
      <c r="N875" s="253">
        <f t="shared" si="177"/>
        <v>0.01</v>
      </c>
      <c r="O875" s="254" t="str">
        <f t="shared" si="177"/>
        <v>% of fuel shifted</v>
      </c>
      <c r="P875" s="250"/>
      <c r="Q875" s="254" t="str">
        <f t="shared" si="176"/>
        <v>industry-ag-main.html#fuel-switching</v>
      </c>
      <c r="R875" s="254" t="str">
        <f t="shared" si="176"/>
        <v>industry-elec-and-hydrogen.html</v>
      </c>
      <c r="S875" s="256"/>
      <c r="T875" s="250"/>
    </row>
    <row r="876" spans="1:20">
      <c r="A876" s="254" t="str">
        <f t="shared" si="174"/>
        <v>Industry</v>
      </c>
      <c r="B876" s="254" t="str">
        <f t="shared" si="174"/>
        <v>Electrification + Hydrogen</v>
      </c>
      <c r="C876" s="254" t="str">
        <f t="shared" si="174"/>
        <v>Fraction of Industrial Fuel Use Shifted to Other Fuels</v>
      </c>
      <c r="D876" s="255" t="s">
        <v>2139</v>
      </c>
      <c r="E876" s="250" t="s">
        <v>817</v>
      </c>
      <c r="F876" s="180" t="s">
        <v>1849</v>
      </c>
      <c r="G876" s="250" t="s">
        <v>2154</v>
      </c>
      <c r="H876" s="43">
        <v>1224</v>
      </c>
      <c r="I876" s="250" t="s">
        <v>333</v>
      </c>
      <c r="J876" s="254" t="str">
        <f t="shared" si="177"/>
        <v>Electrification + Hydrogen</v>
      </c>
      <c r="K876" s="254" t="str">
        <f t="shared" si="177"/>
        <v>indst fuel type shifting</v>
      </c>
      <c r="L876" s="253">
        <f t="shared" si="177"/>
        <v>0</v>
      </c>
      <c r="M876" s="253">
        <f t="shared" si="177"/>
        <v>1</v>
      </c>
      <c r="N876" s="253">
        <f t="shared" si="177"/>
        <v>0.01</v>
      </c>
      <c r="O876" s="254" t="str">
        <f t="shared" si="177"/>
        <v>% of fuel shifted</v>
      </c>
      <c r="P876" s="250"/>
      <c r="Q876" s="254" t="str">
        <f t="shared" si="176"/>
        <v>industry-ag-main.html#fuel-switching</v>
      </c>
      <c r="R876" s="254" t="str">
        <f t="shared" si="176"/>
        <v>industry-elec-and-hydrogen.html</v>
      </c>
      <c r="S876" s="256"/>
      <c r="T876" s="250"/>
    </row>
    <row r="877" spans="1:20">
      <c r="A877" s="254" t="str">
        <f t="shared" si="174"/>
        <v>Industry</v>
      </c>
      <c r="B877" s="254" t="str">
        <f t="shared" si="174"/>
        <v>Electrification + Hydrogen</v>
      </c>
      <c r="C877" s="254" t="str">
        <f t="shared" si="174"/>
        <v>Fraction of Industrial Fuel Use Shifted to Other Fuels</v>
      </c>
      <c r="D877" s="255" t="s">
        <v>2139</v>
      </c>
      <c r="E877" s="250" t="s">
        <v>819</v>
      </c>
      <c r="F877" s="180" t="s">
        <v>1849</v>
      </c>
      <c r="G877" s="250" t="s">
        <v>2153</v>
      </c>
      <c r="H877" s="43">
        <v>1225</v>
      </c>
      <c r="I877" s="250" t="s">
        <v>333</v>
      </c>
      <c r="J877" s="254" t="str">
        <f t="shared" si="177"/>
        <v>Electrification + Hydrogen</v>
      </c>
      <c r="K877" s="254" t="str">
        <f t="shared" si="177"/>
        <v>indst fuel type shifting</v>
      </c>
      <c r="L877" s="253">
        <f t="shared" si="177"/>
        <v>0</v>
      </c>
      <c r="M877" s="253">
        <f t="shared" si="177"/>
        <v>1</v>
      </c>
      <c r="N877" s="253">
        <f t="shared" si="177"/>
        <v>0.01</v>
      </c>
      <c r="O877" s="254" t="str">
        <f t="shared" si="177"/>
        <v>% of fuel shifted</v>
      </c>
      <c r="P877" s="250"/>
      <c r="Q877" s="254" t="str">
        <f t="shared" si="176"/>
        <v>industry-ag-main.html#fuel-switching</v>
      </c>
      <c r="R877" s="254" t="str">
        <f t="shared" si="176"/>
        <v>industry-elec-and-hydrogen.html</v>
      </c>
      <c r="S877" s="256"/>
      <c r="T877" s="250"/>
    </row>
    <row r="878" spans="1:20">
      <c r="A878" s="254" t="str">
        <f t="shared" si="174"/>
        <v>Industry</v>
      </c>
      <c r="B878" s="254" t="str">
        <f t="shared" si="174"/>
        <v>Electrification + Hydrogen</v>
      </c>
      <c r="C878" s="254" t="str">
        <f t="shared" si="174"/>
        <v>Fraction of Industrial Fuel Use Shifted to Other Fuels</v>
      </c>
      <c r="D878" s="255" t="s">
        <v>2139</v>
      </c>
      <c r="E878" s="250" t="s">
        <v>821</v>
      </c>
      <c r="F878" s="180" t="s">
        <v>1849</v>
      </c>
      <c r="G878" s="250" t="s">
        <v>2152</v>
      </c>
      <c r="H878" s="43">
        <v>1226</v>
      </c>
      <c r="I878" s="250" t="s">
        <v>333</v>
      </c>
      <c r="J878" s="254" t="str">
        <f t="shared" si="177"/>
        <v>Electrification + Hydrogen</v>
      </c>
      <c r="K878" s="254" t="str">
        <f t="shared" si="177"/>
        <v>indst fuel type shifting</v>
      </c>
      <c r="L878" s="253">
        <f t="shared" si="177"/>
        <v>0</v>
      </c>
      <c r="M878" s="253">
        <f t="shared" si="177"/>
        <v>1</v>
      </c>
      <c r="N878" s="253">
        <f t="shared" si="177"/>
        <v>0.01</v>
      </c>
      <c r="O878" s="254" t="str">
        <f t="shared" si="177"/>
        <v>% of fuel shifted</v>
      </c>
      <c r="P878" s="250"/>
      <c r="Q878" s="254" t="str">
        <f t="shared" si="176"/>
        <v>industry-ag-main.html#fuel-switching</v>
      </c>
      <c r="R878" s="254" t="str">
        <f t="shared" si="176"/>
        <v>industry-elec-and-hydrogen.html</v>
      </c>
      <c r="S878" s="256"/>
      <c r="T878" s="250"/>
    </row>
    <row r="879" spans="1:20">
      <c r="A879" s="254" t="str">
        <f t="shared" si="174"/>
        <v>Industry</v>
      </c>
      <c r="B879" s="254" t="str">
        <f t="shared" si="174"/>
        <v>Electrification + Hydrogen</v>
      </c>
      <c r="C879" s="254" t="str">
        <f t="shared" si="174"/>
        <v>Fraction of Industrial Fuel Use Shifted to Other Fuels</v>
      </c>
      <c r="D879" s="255" t="s">
        <v>2139</v>
      </c>
      <c r="E879" s="250" t="s">
        <v>823</v>
      </c>
      <c r="F879" s="180" t="s">
        <v>1849</v>
      </c>
      <c r="G879" s="250" t="s">
        <v>2150</v>
      </c>
      <c r="H879" s="43">
        <v>1227</v>
      </c>
      <c r="I879" s="250" t="s">
        <v>311</v>
      </c>
      <c r="J879" s="254" t="str">
        <f t="shared" si="177"/>
        <v>Electrification + Hydrogen</v>
      </c>
      <c r="K879" s="254" t="str">
        <f t="shared" si="177"/>
        <v>indst fuel type shifting</v>
      </c>
      <c r="L879" s="253">
        <f t="shared" si="177"/>
        <v>0</v>
      </c>
      <c r="M879" s="253">
        <f t="shared" si="177"/>
        <v>1</v>
      </c>
      <c r="N879" s="253">
        <f t="shared" si="177"/>
        <v>0.01</v>
      </c>
      <c r="O879" s="254" t="str">
        <f t="shared" si="177"/>
        <v>% of fuel shifted</v>
      </c>
      <c r="P87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254" t="str">
        <f t="shared" si="176"/>
        <v>industry-ag-main.html#fuel-switching</v>
      </c>
      <c r="R879" s="254" t="str">
        <f t="shared" si="176"/>
        <v>industry-elec-and-hydrogen.html</v>
      </c>
      <c r="S879" s="256"/>
      <c r="T879" s="250"/>
    </row>
    <row r="880" spans="1:20">
      <c r="A880" s="254" t="str">
        <f t="shared" si="174"/>
        <v>Industry</v>
      </c>
      <c r="B880" s="254" t="str">
        <f t="shared" si="174"/>
        <v>Electrification + Hydrogen</v>
      </c>
      <c r="C880" s="254" t="str">
        <f t="shared" si="174"/>
        <v>Fraction of Industrial Fuel Use Shifted to Other Fuels</v>
      </c>
      <c r="D880" s="255" t="s">
        <v>2137</v>
      </c>
      <c r="E880" s="250" t="s">
        <v>800</v>
      </c>
      <c r="F880" s="180" t="s">
        <v>2147</v>
      </c>
      <c r="G880" s="250" t="s">
        <v>2160</v>
      </c>
      <c r="H880" s="43">
        <v>1228</v>
      </c>
      <c r="I880" s="250" t="s">
        <v>311</v>
      </c>
      <c r="J880" s="254" t="str">
        <f t="shared" si="177"/>
        <v>Electrification + Hydrogen</v>
      </c>
      <c r="K880" s="254" t="str">
        <f t="shared" si="177"/>
        <v>indst fuel type shifting</v>
      </c>
      <c r="L880" s="253">
        <f t="shared" si="177"/>
        <v>0</v>
      </c>
      <c r="M880" s="253">
        <f t="shared" si="177"/>
        <v>1</v>
      </c>
      <c r="N880" s="253">
        <f t="shared" si="177"/>
        <v>0.01</v>
      </c>
      <c r="O880" s="254" t="str">
        <f t="shared" si="177"/>
        <v>% of fuel shifted</v>
      </c>
      <c r="P88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254" t="str">
        <f t="shared" si="176"/>
        <v>industry-ag-main.html#fuel-switching</v>
      </c>
      <c r="R880" s="254" t="str">
        <f t="shared" si="176"/>
        <v>industry-elec-and-hydrogen.html</v>
      </c>
      <c r="S880" s="256"/>
      <c r="T880" s="250"/>
    </row>
    <row r="881" spans="1:20">
      <c r="A881" s="254" t="str">
        <f t="shared" ref="A881:C900" si="178">A$860</f>
        <v>Industry</v>
      </c>
      <c r="B881" s="254" t="str">
        <f t="shared" si="178"/>
        <v>Electrification + Hydrogen</v>
      </c>
      <c r="C881" s="254" t="str">
        <f t="shared" si="178"/>
        <v>Fraction of Industrial Fuel Use Shifted to Other Fuels</v>
      </c>
      <c r="D881" s="255" t="s">
        <v>2137</v>
      </c>
      <c r="E881" s="250" t="s">
        <v>807</v>
      </c>
      <c r="F881" s="180" t="s">
        <v>2147</v>
      </c>
      <c r="G881" s="250" t="s">
        <v>2159</v>
      </c>
      <c r="H881" s="43">
        <v>1229</v>
      </c>
      <c r="I881" s="250" t="s">
        <v>333</v>
      </c>
      <c r="J881" s="254" t="str">
        <f t="shared" ref="J881:O890" si="179">J$860</f>
        <v>Electrification + Hydrogen</v>
      </c>
      <c r="K881" s="254" t="str">
        <f t="shared" si="179"/>
        <v>indst fuel type shifting</v>
      </c>
      <c r="L881" s="253">
        <f t="shared" si="179"/>
        <v>0</v>
      </c>
      <c r="M881" s="253">
        <f t="shared" si="179"/>
        <v>1</v>
      </c>
      <c r="N881" s="253">
        <f t="shared" si="179"/>
        <v>0.01</v>
      </c>
      <c r="O881" s="254" t="str">
        <f t="shared" si="179"/>
        <v>% of fuel shifted</v>
      </c>
      <c r="P881" s="250"/>
      <c r="Q881" s="254" t="str">
        <f t="shared" ref="Q881:R900" si="180">Q$860</f>
        <v>industry-ag-main.html#fuel-switching</v>
      </c>
      <c r="R881" s="254" t="str">
        <f t="shared" si="180"/>
        <v>industry-elec-and-hydrogen.html</v>
      </c>
      <c r="S881" s="256"/>
      <c r="T881" s="250"/>
    </row>
    <row r="882" spans="1:20">
      <c r="A882" s="254" t="str">
        <f t="shared" si="178"/>
        <v>Industry</v>
      </c>
      <c r="B882" s="254" t="str">
        <f t="shared" si="178"/>
        <v>Electrification + Hydrogen</v>
      </c>
      <c r="C882" s="254" t="str">
        <f t="shared" si="178"/>
        <v>Fraction of Industrial Fuel Use Shifted to Other Fuels</v>
      </c>
      <c r="D882" s="255" t="s">
        <v>2137</v>
      </c>
      <c r="E882" s="250" t="s">
        <v>809</v>
      </c>
      <c r="F882" s="180" t="s">
        <v>2147</v>
      </c>
      <c r="G882" s="250" t="s">
        <v>2158</v>
      </c>
      <c r="H882" s="43">
        <v>1230</v>
      </c>
      <c r="I882" s="250" t="s">
        <v>333</v>
      </c>
      <c r="J882" s="254" t="str">
        <f t="shared" si="179"/>
        <v>Electrification + Hydrogen</v>
      </c>
      <c r="K882" s="254" t="str">
        <f t="shared" si="179"/>
        <v>indst fuel type shifting</v>
      </c>
      <c r="L882" s="253">
        <f t="shared" si="179"/>
        <v>0</v>
      </c>
      <c r="M882" s="253">
        <f t="shared" si="179"/>
        <v>1</v>
      </c>
      <c r="N882" s="253">
        <f t="shared" si="179"/>
        <v>0.01</v>
      </c>
      <c r="O882" s="254" t="str">
        <f t="shared" si="179"/>
        <v>% of fuel shifted</v>
      </c>
      <c r="P882" s="250"/>
      <c r="Q882" s="254" t="str">
        <f t="shared" si="180"/>
        <v>industry-ag-main.html#fuel-switching</v>
      </c>
      <c r="R882" s="254" t="str">
        <f t="shared" si="180"/>
        <v>industry-elec-and-hydrogen.html</v>
      </c>
      <c r="S882" s="256"/>
      <c r="T882" s="250"/>
    </row>
    <row r="883" spans="1:20">
      <c r="A883" s="254" t="str">
        <f t="shared" si="178"/>
        <v>Industry</v>
      </c>
      <c r="B883" s="254" t="str">
        <f t="shared" si="178"/>
        <v>Electrification + Hydrogen</v>
      </c>
      <c r="C883" s="254" t="str">
        <f t="shared" si="178"/>
        <v>Fraction of Industrial Fuel Use Shifted to Other Fuels</v>
      </c>
      <c r="D883" s="255" t="s">
        <v>2137</v>
      </c>
      <c r="E883" s="250" t="s">
        <v>811</v>
      </c>
      <c r="F883" s="180" t="s">
        <v>2147</v>
      </c>
      <c r="G883" s="250" t="s">
        <v>2157</v>
      </c>
      <c r="H883" s="43">
        <v>1231</v>
      </c>
      <c r="I883" s="250" t="s">
        <v>333</v>
      </c>
      <c r="J883" s="254" t="str">
        <f t="shared" si="179"/>
        <v>Electrification + Hydrogen</v>
      </c>
      <c r="K883" s="254" t="str">
        <f t="shared" si="179"/>
        <v>indst fuel type shifting</v>
      </c>
      <c r="L883" s="253">
        <f t="shared" si="179"/>
        <v>0</v>
      </c>
      <c r="M883" s="253">
        <f t="shared" si="179"/>
        <v>1</v>
      </c>
      <c r="N883" s="253">
        <f t="shared" si="179"/>
        <v>0.01</v>
      </c>
      <c r="O883" s="254" t="str">
        <f t="shared" si="179"/>
        <v>% of fuel shifted</v>
      </c>
      <c r="P883" s="250"/>
      <c r="Q883" s="254" t="str">
        <f t="shared" si="180"/>
        <v>industry-ag-main.html#fuel-switching</v>
      </c>
      <c r="R883" s="254" t="str">
        <f t="shared" si="180"/>
        <v>industry-elec-and-hydrogen.html</v>
      </c>
      <c r="S883" s="256"/>
      <c r="T883" s="250"/>
    </row>
    <row r="884" spans="1:20">
      <c r="A884" s="254" t="str">
        <f t="shared" si="178"/>
        <v>Industry</v>
      </c>
      <c r="B884" s="254" t="str">
        <f t="shared" si="178"/>
        <v>Electrification + Hydrogen</v>
      </c>
      <c r="C884" s="254" t="str">
        <f t="shared" si="178"/>
        <v>Fraction of Industrial Fuel Use Shifted to Other Fuels</v>
      </c>
      <c r="D884" s="255" t="s">
        <v>2137</v>
      </c>
      <c r="E884" s="250" t="s">
        <v>813</v>
      </c>
      <c r="F884" s="180" t="s">
        <v>2147</v>
      </c>
      <c r="G884" s="250" t="s">
        <v>2156</v>
      </c>
      <c r="H884" s="43">
        <v>1232</v>
      </c>
      <c r="I884" s="250" t="s">
        <v>333</v>
      </c>
      <c r="J884" s="254" t="str">
        <f t="shared" si="179"/>
        <v>Electrification + Hydrogen</v>
      </c>
      <c r="K884" s="254" t="str">
        <f t="shared" si="179"/>
        <v>indst fuel type shifting</v>
      </c>
      <c r="L884" s="253">
        <f t="shared" si="179"/>
        <v>0</v>
      </c>
      <c r="M884" s="253">
        <f t="shared" si="179"/>
        <v>1</v>
      </c>
      <c r="N884" s="253">
        <f t="shared" si="179"/>
        <v>0.01</v>
      </c>
      <c r="O884" s="254" t="str">
        <f t="shared" si="179"/>
        <v>% of fuel shifted</v>
      </c>
      <c r="P884" s="250"/>
      <c r="Q884" s="254" t="str">
        <f t="shared" si="180"/>
        <v>industry-ag-main.html#fuel-switching</v>
      </c>
      <c r="R884" s="254" t="str">
        <f t="shared" si="180"/>
        <v>industry-elec-and-hydrogen.html</v>
      </c>
      <c r="S884" s="256"/>
      <c r="T884" s="250"/>
    </row>
    <row r="885" spans="1:20">
      <c r="A885" s="254" t="str">
        <f t="shared" si="178"/>
        <v>Industry</v>
      </c>
      <c r="B885" s="254" t="str">
        <f t="shared" si="178"/>
        <v>Electrification + Hydrogen</v>
      </c>
      <c r="C885" s="254" t="str">
        <f t="shared" si="178"/>
        <v>Fraction of Industrial Fuel Use Shifted to Other Fuels</v>
      </c>
      <c r="D885" s="255" t="s">
        <v>2137</v>
      </c>
      <c r="E885" s="250" t="s">
        <v>815</v>
      </c>
      <c r="F885" s="180" t="s">
        <v>2147</v>
      </c>
      <c r="G885" s="250" t="s">
        <v>2155</v>
      </c>
      <c r="H885" s="43">
        <v>1233</v>
      </c>
      <c r="I885" s="250" t="s">
        <v>333</v>
      </c>
      <c r="J885" s="254" t="str">
        <f t="shared" si="179"/>
        <v>Electrification + Hydrogen</v>
      </c>
      <c r="K885" s="254" t="str">
        <f t="shared" si="179"/>
        <v>indst fuel type shifting</v>
      </c>
      <c r="L885" s="253">
        <f t="shared" si="179"/>
        <v>0</v>
      </c>
      <c r="M885" s="253">
        <f t="shared" si="179"/>
        <v>1</v>
      </c>
      <c r="N885" s="253">
        <f t="shared" si="179"/>
        <v>0.01</v>
      </c>
      <c r="O885" s="254" t="str">
        <f t="shared" si="179"/>
        <v>% of fuel shifted</v>
      </c>
      <c r="P885" s="250"/>
      <c r="Q885" s="254" t="str">
        <f t="shared" si="180"/>
        <v>industry-ag-main.html#fuel-switching</v>
      </c>
      <c r="R885" s="254" t="str">
        <f t="shared" si="180"/>
        <v>industry-elec-and-hydrogen.html</v>
      </c>
      <c r="S885" s="256"/>
      <c r="T885" s="250"/>
    </row>
    <row r="886" spans="1:20">
      <c r="A886" s="254" t="str">
        <f t="shared" si="178"/>
        <v>Industry</v>
      </c>
      <c r="B886" s="254" t="str">
        <f t="shared" si="178"/>
        <v>Electrification + Hydrogen</v>
      </c>
      <c r="C886" s="254" t="str">
        <f t="shared" si="178"/>
        <v>Fraction of Industrial Fuel Use Shifted to Other Fuels</v>
      </c>
      <c r="D886" s="255" t="s">
        <v>2137</v>
      </c>
      <c r="E886" s="250" t="s">
        <v>817</v>
      </c>
      <c r="F886" s="180" t="s">
        <v>2147</v>
      </c>
      <c r="G886" s="250" t="s">
        <v>2154</v>
      </c>
      <c r="H886" s="43">
        <v>1234</v>
      </c>
      <c r="I886" s="250" t="s">
        <v>333</v>
      </c>
      <c r="J886" s="254" t="str">
        <f t="shared" si="179"/>
        <v>Electrification + Hydrogen</v>
      </c>
      <c r="K886" s="254" t="str">
        <f t="shared" si="179"/>
        <v>indst fuel type shifting</v>
      </c>
      <c r="L886" s="253">
        <f t="shared" si="179"/>
        <v>0</v>
      </c>
      <c r="M886" s="253">
        <f t="shared" si="179"/>
        <v>1</v>
      </c>
      <c r="N886" s="253">
        <f t="shared" si="179"/>
        <v>0.01</v>
      </c>
      <c r="O886" s="254" t="str">
        <f t="shared" si="179"/>
        <v>% of fuel shifted</v>
      </c>
      <c r="P886" s="250"/>
      <c r="Q886" s="254" t="str">
        <f t="shared" si="180"/>
        <v>industry-ag-main.html#fuel-switching</v>
      </c>
      <c r="R886" s="254" t="str">
        <f t="shared" si="180"/>
        <v>industry-elec-and-hydrogen.html</v>
      </c>
      <c r="S886" s="256"/>
      <c r="T886" s="250"/>
    </row>
    <row r="887" spans="1:20">
      <c r="A887" s="254" t="str">
        <f t="shared" si="178"/>
        <v>Industry</v>
      </c>
      <c r="B887" s="254" t="str">
        <f t="shared" si="178"/>
        <v>Electrification + Hydrogen</v>
      </c>
      <c r="C887" s="254" t="str">
        <f t="shared" si="178"/>
        <v>Fraction of Industrial Fuel Use Shifted to Other Fuels</v>
      </c>
      <c r="D887" s="255" t="s">
        <v>2137</v>
      </c>
      <c r="E887" s="250" t="s">
        <v>819</v>
      </c>
      <c r="F887" s="180" t="s">
        <v>2147</v>
      </c>
      <c r="G887" s="250" t="s">
        <v>2153</v>
      </c>
      <c r="H887" s="43">
        <v>1235</v>
      </c>
      <c r="I887" s="250" t="s">
        <v>333</v>
      </c>
      <c r="J887" s="254" t="str">
        <f t="shared" si="179"/>
        <v>Electrification + Hydrogen</v>
      </c>
      <c r="K887" s="254" t="str">
        <f t="shared" si="179"/>
        <v>indst fuel type shifting</v>
      </c>
      <c r="L887" s="253">
        <f t="shared" si="179"/>
        <v>0</v>
      </c>
      <c r="M887" s="253">
        <f t="shared" si="179"/>
        <v>1</v>
      </c>
      <c r="N887" s="253">
        <f t="shared" si="179"/>
        <v>0.01</v>
      </c>
      <c r="O887" s="254" t="str">
        <f t="shared" si="179"/>
        <v>% of fuel shifted</v>
      </c>
      <c r="P887" s="250"/>
      <c r="Q887" s="254" t="str">
        <f t="shared" si="180"/>
        <v>industry-ag-main.html#fuel-switching</v>
      </c>
      <c r="R887" s="254" t="str">
        <f t="shared" si="180"/>
        <v>industry-elec-and-hydrogen.html</v>
      </c>
      <c r="S887" s="256"/>
      <c r="T887" s="250"/>
    </row>
    <row r="888" spans="1:20">
      <c r="A888" s="254" t="str">
        <f t="shared" si="178"/>
        <v>Industry</v>
      </c>
      <c r="B888" s="254" t="str">
        <f t="shared" si="178"/>
        <v>Electrification + Hydrogen</v>
      </c>
      <c r="C888" s="254" t="str">
        <f t="shared" si="178"/>
        <v>Fraction of Industrial Fuel Use Shifted to Other Fuels</v>
      </c>
      <c r="D888" s="255" t="s">
        <v>2137</v>
      </c>
      <c r="E888" s="250" t="s">
        <v>821</v>
      </c>
      <c r="F888" s="180" t="s">
        <v>2147</v>
      </c>
      <c r="G888" s="250" t="s">
        <v>2152</v>
      </c>
      <c r="H888" s="43">
        <v>1236</v>
      </c>
      <c r="I888" s="250" t="s">
        <v>333</v>
      </c>
      <c r="J888" s="254" t="str">
        <f t="shared" si="179"/>
        <v>Electrification + Hydrogen</v>
      </c>
      <c r="K888" s="254" t="str">
        <f t="shared" si="179"/>
        <v>indst fuel type shifting</v>
      </c>
      <c r="L888" s="253">
        <f t="shared" si="179"/>
        <v>0</v>
      </c>
      <c r="M888" s="253">
        <f t="shared" si="179"/>
        <v>1</v>
      </c>
      <c r="N888" s="253">
        <f t="shared" si="179"/>
        <v>0.01</v>
      </c>
      <c r="O888" s="254" t="str">
        <f t="shared" si="179"/>
        <v>% of fuel shifted</v>
      </c>
      <c r="P888" s="250"/>
      <c r="Q888" s="254" t="str">
        <f t="shared" si="180"/>
        <v>industry-ag-main.html#fuel-switching</v>
      </c>
      <c r="R888" s="254" t="str">
        <f t="shared" si="180"/>
        <v>industry-elec-and-hydrogen.html</v>
      </c>
      <c r="S888" s="256"/>
      <c r="T888" s="250"/>
    </row>
    <row r="889" spans="1:20">
      <c r="A889" s="254" t="str">
        <f t="shared" si="178"/>
        <v>Industry</v>
      </c>
      <c r="B889" s="254" t="str">
        <f t="shared" si="178"/>
        <v>Electrification + Hydrogen</v>
      </c>
      <c r="C889" s="254" t="str">
        <f t="shared" si="178"/>
        <v>Fraction of Industrial Fuel Use Shifted to Other Fuels</v>
      </c>
      <c r="D889" s="255" t="s">
        <v>2137</v>
      </c>
      <c r="E889" s="250" t="s">
        <v>823</v>
      </c>
      <c r="F889" s="180" t="s">
        <v>2147</v>
      </c>
      <c r="G889" s="250" t="s">
        <v>2150</v>
      </c>
      <c r="H889" s="43">
        <v>1237</v>
      </c>
      <c r="I889" s="250" t="s">
        <v>311</v>
      </c>
      <c r="J889" s="254" t="str">
        <f t="shared" si="179"/>
        <v>Electrification + Hydrogen</v>
      </c>
      <c r="K889" s="254" t="str">
        <f t="shared" si="179"/>
        <v>indst fuel type shifting</v>
      </c>
      <c r="L889" s="253">
        <f t="shared" si="179"/>
        <v>0</v>
      </c>
      <c r="M889" s="253">
        <f t="shared" si="179"/>
        <v>1</v>
      </c>
      <c r="N889" s="253">
        <f t="shared" si="179"/>
        <v>0.01</v>
      </c>
      <c r="O889" s="254" t="str">
        <f t="shared" si="179"/>
        <v>% of fuel shifted</v>
      </c>
      <c r="P88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254" t="str">
        <f t="shared" si="180"/>
        <v>industry-ag-main.html#fuel-switching</v>
      </c>
      <c r="R889" s="254" t="str">
        <f t="shared" si="180"/>
        <v>industry-elec-and-hydrogen.html</v>
      </c>
      <c r="S889" s="256"/>
      <c r="T889" s="250"/>
    </row>
    <row r="890" spans="1:20">
      <c r="A890" s="254" t="str">
        <f t="shared" si="178"/>
        <v>Industry</v>
      </c>
      <c r="B890" s="254" t="str">
        <f t="shared" si="178"/>
        <v>Electrification + Hydrogen</v>
      </c>
      <c r="C890" s="254" t="str">
        <f t="shared" si="178"/>
        <v>Fraction of Industrial Fuel Use Shifted to Other Fuels</v>
      </c>
      <c r="D890" s="255" t="s">
        <v>2135</v>
      </c>
      <c r="E890" s="250" t="s">
        <v>800</v>
      </c>
      <c r="F890" s="180" t="s">
        <v>2178</v>
      </c>
      <c r="G890" s="250" t="s">
        <v>2160</v>
      </c>
      <c r="H890" s="43">
        <v>1238</v>
      </c>
      <c r="I890" s="250" t="s">
        <v>311</v>
      </c>
      <c r="J890" s="254" t="str">
        <f t="shared" si="179"/>
        <v>Electrification + Hydrogen</v>
      </c>
      <c r="K890" s="254" t="str">
        <f t="shared" si="179"/>
        <v>indst fuel type shifting</v>
      </c>
      <c r="L890" s="253">
        <f t="shared" si="179"/>
        <v>0</v>
      </c>
      <c r="M890" s="253">
        <f t="shared" si="179"/>
        <v>1</v>
      </c>
      <c r="N890" s="253">
        <f t="shared" si="179"/>
        <v>0.01</v>
      </c>
      <c r="O890" s="254" t="str">
        <f t="shared" si="179"/>
        <v>% of fuel shifted</v>
      </c>
      <c r="P89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254" t="str">
        <f t="shared" si="180"/>
        <v>industry-ag-main.html#fuel-switching</v>
      </c>
      <c r="R890" s="254" t="str">
        <f t="shared" si="180"/>
        <v>industry-elec-and-hydrogen.html</v>
      </c>
      <c r="S890" s="256"/>
      <c r="T890" s="250"/>
    </row>
    <row r="891" spans="1:20">
      <c r="A891" s="254" t="str">
        <f t="shared" si="178"/>
        <v>Industry</v>
      </c>
      <c r="B891" s="254" t="str">
        <f t="shared" si="178"/>
        <v>Electrification + Hydrogen</v>
      </c>
      <c r="C891" s="254" t="str">
        <f t="shared" si="178"/>
        <v>Fraction of Industrial Fuel Use Shifted to Other Fuels</v>
      </c>
      <c r="D891" s="255" t="s">
        <v>2135</v>
      </c>
      <c r="E891" s="250" t="s">
        <v>807</v>
      </c>
      <c r="F891" s="180" t="s">
        <v>2178</v>
      </c>
      <c r="G891" s="250" t="s">
        <v>2159</v>
      </c>
      <c r="H891" s="43">
        <v>1239</v>
      </c>
      <c r="I891" s="250" t="s">
        <v>333</v>
      </c>
      <c r="J891" s="254" t="str">
        <f t="shared" ref="J891:O900" si="181">J$860</f>
        <v>Electrification + Hydrogen</v>
      </c>
      <c r="K891" s="254" t="str">
        <f t="shared" si="181"/>
        <v>indst fuel type shifting</v>
      </c>
      <c r="L891" s="253">
        <f t="shared" si="181"/>
        <v>0</v>
      </c>
      <c r="M891" s="253">
        <f t="shared" si="181"/>
        <v>1</v>
      </c>
      <c r="N891" s="253">
        <f t="shared" si="181"/>
        <v>0.01</v>
      </c>
      <c r="O891" s="254" t="str">
        <f t="shared" si="181"/>
        <v>% of fuel shifted</v>
      </c>
      <c r="P891" s="250"/>
      <c r="Q891" s="254" t="str">
        <f t="shared" si="180"/>
        <v>industry-ag-main.html#fuel-switching</v>
      </c>
      <c r="R891" s="254" t="str">
        <f t="shared" si="180"/>
        <v>industry-elec-and-hydrogen.html</v>
      </c>
      <c r="S891" s="256"/>
      <c r="T891" s="250"/>
    </row>
    <row r="892" spans="1:20">
      <c r="A892" s="254" t="str">
        <f t="shared" si="178"/>
        <v>Industry</v>
      </c>
      <c r="B892" s="254" t="str">
        <f t="shared" si="178"/>
        <v>Electrification + Hydrogen</v>
      </c>
      <c r="C892" s="254" t="str">
        <f t="shared" si="178"/>
        <v>Fraction of Industrial Fuel Use Shifted to Other Fuels</v>
      </c>
      <c r="D892" s="255" t="s">
        <v>2135</v>
      </c>
      <c r="E892" s="250" t="s">
        <v>809</v>
      </c>
      <c r="F892" s="180" t="s">
        <v>2178</v>
      </c>
      <c r="G892" s="250" t="s">
        <v>2158</v>
      </c>
      <c r="H892" s="43">
        <v>1240</v>
      </c>
      <c r="I892" s="250" t="s">
        <v>333</v>
      </c>
      <c r="J892" s="254" t="str">
        <f t="shared" si="181"/>
        <v>Electrification + Hydrogen</v>
      </c>
      <c r="K892" s="254" t="str">
        <f t="shared" si="181"/>
        <v>indst fuel type shifting</v>
      </c>
      <c r="L892" s="253">
        <f t="shared" si="181"/>
        <v>0</v>
      </c>
      <c r="M892" s="253">
        <f t="shared" si="181"/>
        <v>1</v>
      </c>
      <c r="N892" s="253">
        <f t="shared" si="181"/>
        <v>0.01</v>
      </c>
      <c r="O892" s="254" t="str">
        <f t="shared" si="181"/>
        <v>% of fuel shifted</v>
      </c>
      <c r="P892" s="250"/>
      <c r="Q892" s="254" t="str">
        <f t="shared" si="180"/>
        <v>industry-ag-main.html#fuel-switching</v>
      </c>
      <c r="R892" s="254" t="str">
        <f t="shared" si="180"/>
        <v>industry-elec-and-hydrogen.html</v>
      </c>
      <c r="S892" s="256"/>
      <c r="T892" s="250"/>
    </row>
    <row r="893" spans="1:20">
      <c r="A893" s="254" t="str">
        <f t="shared" si="178"/>
        <v>Industry</v>
      </c>
      <c r="B893" s="254" t="str">
        <f t="shared" si="178"/>
        <v>Electrification + Hydrogen</v>
      </c>
      <c r="C893" s="254" t="str">
        <f t="shared" si="178"/>
        <v>Fraction of Industrial Fuel Use Shifted to Other Fuels</v>
      </c>
      <c r="D893" s="255" t="s">
        <v>2135</v>
      </c>
      <c r="E893" s="250" t="s">
        <v>811</v>
      </c>
      <c r="F893" s="180" t="s">
        <v>2178</v>
      </c>
      <c r="G893" s="250" t="s">
        <v>2157</v>
      </c>
      <c r="H893" s="43">
        <v>1241</v>
      </c>
      <c r="I893" s="250" t="s">
        <v>333</v>
      </c>
      <c r="J893" s="254" t="str">
        <f t="shared" si="181"/>
        <v>Electrification + Hydrogen</v>
      </c>
      <c r="K893" s="254" t="str">
        <f t="shared" si="181"/>
        <v>indst fuel type shifting</v>
      </c>
      <c r="L893" s="253">
        <f t="shared" si="181"/>
        <v>0</v>
      </c>
      <c r="M893" s="253">
        <f t="shared" si="181"/>
        <v>1</v>
      </c>
      <c r="N893" s="253">
        <f t="shared" si="181"/>
        <v>0.01</v>
      </c>
      <c r="O893" s="254" t="str">
        <f t="shared" si="181"/>
        <v>% of fuel shifted</v>
      </c>
      <c r="P893" s="250"/>
      <c r="Q893" s="254" t="str">
        <f t="shared" si="180"/>
        <v>industry-ag-main.html#fuel-switching</v>
      </c>
      <c r="R893" s="254" t="str">
        <f t="shared" si="180"/>
        <v>industry-elec-and-hydrogen.html</v>
      </c>
      <c r="S893" s="256"/>
      <c r="T893" s="250"/>
    </row>
    <row r="894" spans="1:20">
      <c r="A894" s="254" t="str">
        <f t="shared" si="178"/>
        <v>Industry</v>
      </c>
      <c r="B894" s="254" t="str">
        <f t="shared" si="178"/>
        <v>Electrification + Hydrogen</v>
      </c>
      <c r="C894" s="254" t="str">
        <f t="shared" si="178"/>
        <v>Fraction of Industrial Fuel Use Shifted to Other Fuels</v>
      </c>
      <c r="D894" s="255" t="s">
        <v>2135</v>
      </c>
      <c r="E894" s="250" t="s">
        <v>813</v>
      </c>
      <c r="F894" s="180" t="s">
        <v>2178</v>
      </c>
      <c r="G894" s="250" t="s">
        <v>2156</v>
      </c>
      <c r="H894" s="43">
        <v>1242</v>
      </c>
      <c r="I894" s="250" t="s">
        <v>333</v>
      </c>
      <c r="J894" s="254" t="str">
        <f t="shared" si="181"/>
        <v>Electrification + Hydrogen</v>
      </c>
      <c r="K894" s="254" t="str">
        <f t="shared" si="181"/>
        <v>indst fuel type shifting</v>
      </c>
      <c r="L894" s="253">
        <f t="shared" si="181"/>
        <v>0</v>
      </c>
      <c r="M894" s="253">
        <f t="shared" si="181"/>
        <v>1</v>
      </c>
      <c r="N894" s="253">
        <f t="shared" si="181"/>
        <v>0.01</v>
      </c>
      <c r="O894" s="254" t="str">
        <f t="shared" si="181"/>
        <v>% of fuel shifted</v>
      </c>
      <c r="P894" s="250"/>
      <c r="Q894" s="254" t="str">
        <f t="shared" si="180"/>
        <v>industry-ag-main.html#fuel-switching</v>
      </c>
      <c r="R894" s="254" t="str">
        <f t="shared" si="180"/>
        <v>industry-elec-and-hydrogen.html</v>
      </c>
      <c r="S894" s="256"/>
      <c r="T894" s="250"/>
    </row>
    <row r="895" spans="1:20">
      <c r="A895" s="254" t="str">
        <f t="shared" si="178"/>
        <v>Industry</v>
      </c>
      <c r="B895" s="254" t="str">
        <f t="shared" si="178"/>
        <v>Electrification + Hydrogen</v>
      </c>
      <c r="C895" s="254" t="str">
        <f t="shared" si="178"/>
        <v>Fraction of Industrial Fuel Use Shifted to Other Fuels</v>
      </c>
      <c r="D895" s="255" t="s">
        <v>2135</v>
      </c>
      <c r="E895" s="250" t="s">
        <v>815</v>
      </c>
      <c r="F895" s="180" t="s">
        <v>2178</v>
      </c>
      <c r="G895" s="250" t="s">
        <v>2155</v>
      </c>
      <c r="H895" s="43">
        <v>1243</v>
      </c>
      <c r="I895" s="250" t="s">
        <v>333</v>
      </c>
      <c r="J895" s="254" t="str">
        <f t="shared" si="181"/>
        <v>Electrification + Hydrogen</v>
      </c>
      <c r="K895" s="254" t="str">
        <f t="shared" si="181"/>
        <v>indst fuel type shifting</v>
      </c>
      <c r="L895" s="253">
        <f t="shared" si="181"/>
        <v>0</v>
      </c>
      <c r="M895" s="253">
        <f t="shared" si="181"/>
        <v>1</v>
      </c>
      <c r="N895" s="253">
        <f t="shared" si="181"/>
        <v>0.01</v>
      </c>
      <c r="O895" s="254" t="str">
        <f t="shared" si="181"/>
        <v>% of fuel shifted</v>
      </c>
      <c r="P895" s="250"/>
      <c r="Q895" s="254" t="str">
        <f t="shared" si="180"/>
        <v>industry-ag-main.html#fuel-switching</v>
      </c>
      <c r="R895" s="254" t="str">
        <f t="shared" si="180"/>
        <v>industry-elec-and-hydrogen.html</v>
      </c>
      <c r="S895" s="256"/>
      <c r="T895" s="250"/>
    </row>
    <row r="896" spans="1:20">
      <c r="A896" s="254" t="str">
        <f t="shared" si="178"/>
        <v>Industry</v>
      </c>
      <c r="B896" s="254" t="str">
        <f t="shared" si="178"/>
        <v>Electrification + Hydrogen</v>
      </c>
      <c r="C896" s="254" t="str">
        <f t="shared" si="178"/>
        <v>Fraction of Industrial Fuel Use Shifted to Other Fuels</v>
      </c>
      <c r="D896" s="255" t="s">
        <v>2135</v>
      </c>
      <c r="E896" s="250" t="s">
        <v>817</v>
      </c>
      <c r="F896" s="180" t="s">
        <v>2178</v>
      </c>
      <c r="G896" s="250" t="s">
        <v>2154</v>
      </c>
      <c r="H896" s="43">
        <v>1244</v>
      </c>
      <c r="I896" s="250" t="s">
        <v>333</v>
      </c>
      <c r="J896" s="254" t="str">
        <f t="shared" si="181"/>
        <v>Electrification + Hydrogen</v>
      </c>
      <c r="K896" s="254" t="str">
        <f t="shared" si="181"/>
        <v>indst fuel type shifting</v>
      </c>
      <c r="L896" s="253">
        <f t="shared" si="181"/>
        <v>0</v>
      </c>
      <c r="M896" s="253">
        <f t="shared" si="181"/>
        <v>1</v>
      </c>
      <c r="N896" s="253">
        <f t="shared" si="181"/>
        <v>0.01</v>
      </c>
      <c r="O896" s="254" t="str">
        <f t="shared" si="181"/>
        <v>% of fuel shifted</v>
      </c>
      <c r="P896" s="250"/>
      <c r="Q896" s="254" t="str">
        <f t="shared" si="180"/>
        <v>industry-ag-main.html#fuel-switching</v>
      </c>
      <c r="R896" s="254" t="str">
        <f t="shared" si="180"/>
        <v>industry-elec-and-hydrogen.html</v>
      </c>
      <c r="S896" s="256"/>
      <c r="T896" s="250"/>
    </row>
    <row r="897" spans="1:20">
      <c r="A897" s="254" t="str">
        <f t="shared" si="178"/>
        <v>Industry</v>
      </c>
      <c r="B897" s="254" t="str">
        <f t="shared" si="178"/>
        <v>Electrification + Hydrogen</v>
      </c>
      <c r="C897" s="254" t="str">
        <f t="shared" si="178"/>
        <v>Fraction of Industrial Fuel Use Shifted to Other Fuels</v>
      </c>
      <c r="D897" s="255" t="s">
        <v>2135</v>
      </c>
      <c r="E897" s="250" t="s">
        <v>819</v>
      </c>
      <c r="F897" s="180" t="s">
        <v>2178</v>
      </c>
      <c r="G897" s="250" t="s">
        <v>2153</v>
      </c>
      <c r="H897" s="43">
        <v>1245</v>
      </c>
      <c r="I897" s="250" t="s">
        <v>333</v>
      </c>
      <c r="J897" s="254" t="str">
        <f t="shared" si="181"/>
        <v>Electrification + Hydrogen</v>
      </c>
      <c r="K897" s="254" t="str">
        <f t="shared" si="181"/>
        <v>indst fuel type shifting</v>
      </c>
      <c r="L897" s="253">
        <f t="shared" si="181"/>
        <v>0</v>
      </c>
      <c r="M897" s="253">
        <f t="shared" si="181"/>
        <v>1</v>
      </c>
      <c r="N897" s="253">
        <f t="shared" si="181"/>
        <v>0.01</v>
      </c>
      <c r="O897" s="254" t="str">
        <f t="shared" si="181"/>
        <v>% of fuel shifted</v>
      </c>
      <c r="P897" s="250"/>
      <c r="Q897" s="254" t="str">
        <f t="shared" si="180"/>
        <v>industry-ag-main.html#fuel-switching</v>
      </c>
      <c r="R897" s="254" t="str">
        <f t="shared" si="180"/>
        <v>industry-elec-and-hydrogen.html</v>
      </c>
      <c r="S897" s="256"/>
      <c r="T897" s="250"/>
    </row>
    <row r="898" spans="1:20">
      <c r="A898" s="254" t="str">
        <f t="shared" si="178"/>
        <v>Industry</v>
      </c>
      <c r="B898" s="254" t="str">
        <f t="shared" si="178"/>
        <v>Electrification + Hydrogen</v>
      </c>
      <c r="C898" s="254" t="str">
        <f t="shared" si="178"/>
        <v>Fraction of Industrial Fuel Use Shifted to Other Fuels</v>
      </c>
      <c r="D898" s="255" t="s">
        <v>2135</v>
      </c>
      <c r="E898" s="250" t="s">
        <v>821</v>
      </c>
      <c r="F898" s="180" t="s">
        <v>2178</v>
      </c>
      <c r="G898" s="250" t="s">
        <v>2152</v>
      </c>
      <c r="H898" s="43">
        <v>1246</v>
      </c>
      <c r="I898" s="250" t="s">
        <v>333</v>
      </c>
      <c r="J898" s="254" t="str">
        <f t="shared" si="181"/>
        <v>Electrification + Hydrogen</v>
      </c>
      <c r="K898" s="254" t="str">
        <f t="shared" si="181"/>
        <v>indst fuel type shifting</v>
      </c>
      <c r="L898" s="253">
        <f t="shared" si="181"/>
        <v>0</v>
      </c>
      <c r="M898" s="253">
        <f t="shared" si="181"/>
        <v>1</v>
      </c>
      <c r="N898" s="253">
        <f t="shared" si="181"/>
        <v>0.01</v>
      </c>
      <c r="O898" s="254" t="str">
        <f t="shared" si="181"/>
        <v>% of fuel shifted</v>
      </c>
      <c r="P898" s="250"/>
      <c r="Q898" s="254" t="str">
        <f t="shared" si="180"/>
        <v>industry-ag-main.html#fuel-switching</v>
      </c>
      <c r="R898" s="254" t="str">
        <f t="shared" si="180"/>
        <v>industry-elec-and-hydrogen.html</v>
      </c>
      <c r="S898" s="256"/>
      <c r="T898" s="250"/>
    </row>
    <row r="899" spans="1:20">
      <c r="A899" s="254" t="str">
        <f t="shared" si="178"/>
        <v>Industry</v>
      </c>
      <c r="B899" s="254" t="str">
        <f t="shared" si="178"/>
        <v>Electrification + Hydrogen</v>
      </c>
      <c r="C899" s="254" t="str">
        <f t="shared" si="178"/>
        <v>Fraction of Industrial Fuel Use Shifted to Other Fuels</v>
      </c>
      <c r="D899" s="255" t="s">
        <v>2135</v>
      </c>
      <c r="E899" s="250" t="s">
        <v>823</v>
      </c>
      <c r="F899" s="180" t="s">
        <v>2178</v>
      </c>
      <c r="G899" s="250" t="s">
        <v>2150</v>
      </c>
      <c r="H899" s="43">
        <v>1247</v>
      </c>
      <c r="I899" s="250" t="s">
        <v>311</v>
      </c>
      <c r="J899" s="254" t="str">
        <f t="shared" si="181"/>
        <v>Electrification + Hydrogen</v>
      </c>
      <c r="K899" s="254" t="str">
        <f t="shared" si="181"/>
        <v>indst fuel type shifting</v>
      </c>
      <c r="L899" s="253">
        <f t="shared" si="181"/>
        <v>0</v>
      </c>
      <c r="M899" s="253">
        <f t="shared" si="181"/>
        <v>1</v>
      </c>
      <c r="N899" s="253">
        <f t="shared" si="181"/>
        <v>0.01</v>
      </c>
      <c r="O899" s="254" t="str">
        <f t="shared" si="181"/>
        <v>% of fuel shifted</v>
      </c>
      <c r="P89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254" t="str">
        <f t="shared" si="180"/>
        <v>industry-ag-main.html#fuel-switching</v>
      </c>
      <c r="R899" s="254" t="str">
        <f t="shared" si="180"/>
        <v>industry-elec-and-hydrogen.html</v>
      </c>
      <c r="S899" s="256"/>
      <c r="T899" s="250"/>
    </row>
    <row r="900" spans="1:20">
      <c r="A900" s="254" t="str">
        <f t="shared" si="178"/>
        <v>Industry</v>
      </c>
      <c r="B900" s="254" t="str">
        <f t="shared" si="178"/>
        <v>Electrification + Hydrogen</v>
      </c>
      <c r="C900" s="254" t="str">
        <f t="shared" si="178"/>
        <v>Fraction of Industrial Fuel Use Shifted to Other Fuels</v>
      </c>
      <c r="D900" s="255" t="s">
        <v>2133</v>
      </c>
      <c r="E900" s="250" t="s">
        <v>800</v>
      </c>
      <c r="F900" s="180" t="s">
        <v>2177</v>
      </c>
      <c r="G900" s="250" t="s">
        <v>2160</v>
      </c>
      <c r="H900" s="43">
        <v>1248</v>
      </c>
      <c r="I900" s="250" t="s">
        <v>311</v>
      </c>
      <c r="J900" s="254" t="str">
        <f t="shared" si="181"/>
        <v>Electrification + Hydrogen</v>
      </c>
      <c r="K900" s="254" t="str">
        <f t="shared" si="181"/>
        <v>indst fuel type shifting</v>
      </c>
      <c r="L900" s="253">
        <f t="shared" si="181"/>
        <v>0</v>
      </c>
      <c r="M900" s="253">
        <f t="shared" si="181"/>
        <v>1</v>
      </c>
      <c r="N900" s="253">
        <f t="shared" si="181"/>
        <v>0.01</v>
      </c>
      <c r="O900" s="254" t="str">
        <f t="shared" si="181"/>
        <v>% of fuel shifted</v>
      </c>
      <c r="P90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254" t="str">
        <f t="shared" si="180"/>
        <v>industry-ag-main.html#fuel-switching</v>
      </c>
      <c r="R900" s="254" t="str">
        <f t="shared" si="180"/>
        <v>industry-elec-and-hydrogen.html</v>
      </c>
      <c r="S900" s="256"/>
      <c r="T900" s="250"/>
    </row>
    <row r="901" spans="1:20">
      <c r="A901" s="254" t="str">
        <f t="shared" ref="A901:C920" si="182">A$860</f>
        <v>Industry</v>
      </c>
      <c r="B901" s="254" t="str">
        <f t="shared" si="182"/>
        <v>Electrification + Hydrogen</v>
      </c>
      <c r="C901" s="254" t="str">
        <f t="shared" si="182"/>
        <v>Fraction of Industrial Fuel Use Shifted to Other Fuels</v>
      </c>
      <c r="D901" s="255" t="s">
        <v>2133</v>
      </c>
      <c r="E901" s="250" t="s">
        <v>807</v>
      </c>
      <c r="F901" s="180" t="s">
        <v>2177</v>
      </c>
      <c r="G901" s="250" t="s">
        <v>2159</v>
      </c>
      <c r="H901" s="43">
        <v>1249</v>
      </c>
      <c r="I901" s="250" t="s">
        <v>333</v>
      </c>
      <c r="J901" s="254" t="str">
        <f t="shared" ref="J901:O910" si="183">J$860</f>
        <v>Electrification + Hydrogen</v>
      </c>
      <c r="K901" s="254" t="str">
        <f t="shared" si="183"/>
        <v>indst fuel type shifting</v>
      </c>
      <c r="L901" s="253">
        <f t="shared" si="183"/>
        <v>0</v>
      </c>
      <c r="M901" s="253">
        <f t="shared" si="183"/>
        <v>1</v>
      </c>
      <c r="N901" s="253">
        <f t="shared" si="183"/>
        <v>0.01</v>
      </c>
      <c r="O901" s="254" t="str">
        <f t="shared" si="183"/>
        <v>% of fuel shifted</v>
      </c>
      <c r="P901" s="250"/>
      <c r="Q901" s="254" t="str">
        <f t="shared" ref="Q901:R920" si="184">Q$860</f>
        <v>industry-ag-main.html#fuel-switching</v>
      </c>
      <c r="R901" s="254" t="str">
        <f t="shared" si="184"/>
        <v>industry-elec-and-hydrogen.html</v>
      </c>
      <c r="S901" s="256"/>
      <c r="T901" s="250"/>
    </row>
    <row r="902" spans="1:20">
      <c r="A902" s="254" t="str">
        <f t="shared" si="182"/>
        <v>Industry</v>
      </c>
      <c r="B902" s="254" t="str">
        <f t="shared" si="182"/>
        <v>Electrification + Hydrogen</v>
      </c>
      <c r="C902" s="254" t="str">
        <f t="shared" si="182"/>
        <v>Fraction of Industrial Fuel Use Shifted to Other Fuels</v>
      </c>
      <c r="D902" s="255" t="s">
        <v>2133</v>
      </c>
      <c r="E902" s="250" t="s">
        <v>809</v>
      </c>
      <c r="F902" s="180" t="s">
        <v>2177</v>
      </c>
      <c r="G902" s="250" t="s">
        <v>2158</v>
      </c>
      <c r="H902" s="43">
        <v>1250</v>
      </c>
      <c r="I902" s="250" t="s">
        <v>333</v>
      </c>
      <c r="J902" s="254" t="str">
        <f t="shared" si="183"/>
        <v>Electrification + Hydrogen</v>
      </c>
      <c r="K902" s="254" t="str">
        <f t="shared" si="183"/>
        <v>indst fuel type shifting</v>
      </c>
      <c r="L902" s="253">
        <f t="shared" si="183"/>
        <v>0</v>
      </c>
      <c r="M902" s="253">
        <f t="shared" si="183"/>
        <v>1</v>
      </c>
      <c r="N902" s="253">
        <f t="shared" si="183"/>
        <v>0.01</v>
      </c>
      <c r="O902" s="254" t="str">
        <f t="shared" si="183"/>
        <v>% of fuel shifted</v>
      </c>
      <c r="P902" s="250"/>
      <c r="Q902" s="254" t="str">
        <f t="shared" si="184"/>
        <v>industry-ag-main.html#fuel-switching</v>
      </c>
      <c r="R902" s="254" t="str">
        <f t="shared" si="184"/>
        <v>industry-elec-and-hydrogen.html</v>
      </c>
      <c r="S902" s="256"/>
      <c r="T902" s="250"/>
    </row>
    <row r="903" spans="1:20">
      <c r="A903" s="254" t="str">
        <f t="shared" si="182"/>
        <v>Industry</v>
      </c>
      <c r="B903" s="254" t="str">
        <f t="shared" si="182"/>
        <v>Electrification + Hydrogen</v>
      </c>
      <c r="C903" s="254" t="str">
        <f t="shared" si="182"/>
        <v>Fraction of Industrial Fuel Use Shifted to Other Fuels</v>
      </c>
      <c r="D903" s="255" t="s">
        <v>2133</v>
      </c>
      <c r="E903" s="250" t="s">
        <v>811</v>
      </c>
      <c r="F903" s="180" t="s">
        <v>2177</v>
      </c>
      <c r="G903" s="250" t="s">
        <v>2157</v>
      </c>
      <c r="H903" s="43">
        <v>1251</v>
      </c>
      <c r="I903" s="250" t="s">
        <v>333</v>
      </c>
      <c r="J903" s="254" t="str">
        <f t="shared" si="183"/>
        <v>Electrification + Hydrogen</v>
      </c>
      <c r="K903" s="254" t="str">
        <f t="shared" si="183"/>
        <v>indst fuel type shifting</v>
      </c>
      <c r="L903" s="253">
        <f t="shared" si="183"/>
        <v>0</v>
      </c>
      <c r="M903" s="253">
        <f t="shared" si="183"/>
        <v>1</v>
      </c>
      <c r="N903" s="253">
        <f t="shared" si="183"/>
        <v>0.01</v>
      </c>
      <c r="O903" s="254" t="str">
        <f t="shared" si="183"/>
        <v>% of fuel shifted</v>
      </c>
      <c r="P903" s="250"/>
      <c r="Q903" s="254" t="str">
        <f t="shared" si="184"/>
        <v>industry-ag-main.html#fuel-switching</v>
      </c>
      <c r="R903" s="254" t="str">
        <f t="shared" si="184"/>
        <v>industry-elec-and-hydrogen.html</v>
      </c>
      <c r="S903" s="256"/>
      <c r="T903" s="250"/>
    </row>
    <row r="904" spans="1:20">
      <c r="A904" s="254" t="str">
        <f t="shared" si="182"/>
        <v>Industry</v>
      </c>
      <c r="B904" s="254" t="str">
        <f t="shared" si="182"/>
        <v>Electrification + Hydrogen</v>
      </c>
      <c r="C904" s="254" t="str">
        <f t="shared" si="182"/>
        <v>Fraction of Industrial Fuel Use Shifted to Other Fuels</v>
      </c>
      <c r="D904" s="255" t="s">
        <v>2133</v>
      </c>
      <c r="E904" s="250" t="s">
        <v>813</v>
      </c>
      <c r="F904" s="180" t="s">
        <v>2177</v>
      </c>
      <c r="G904" s="250" t="s">
        <v>2156</v>
      </c>
      <c r="H904" s="43">
        <v>1252</v>
      </c>
      <c r="I904" s="250" t="s">
        <v>333</v>
      </c>
      <c r="J904" s="254" t="str">
        <f t="shared" si="183"/>
        <v>Electrification + Hydrogen</v>
      </c>
      <c r="K904" s="254" t="str">
        <f t="shared" si="183"/>
        <v>indst fuel type shifting</v>
      </c>
      <c r="L904" s="253">
        <f t="shared" si="183"/>
        <v>0</v>
      </c>
      <c r="M904" s="253">
        <f t="shared" si="183"/>
        <v>1</v>
      </c>
      <c r="N904" s="253">
        <f t="shared" si="183"/>
        <v>0.01</v>
      </c>
      <c r="O904" s="254" t="str">
        <f t="shared" si="183"/>
        <v>% of fuel shifted</v>
      </c>
      <c r="P904" s="250"/>
      <c r="Q904" s="254" t="str">
        <f t="shared" si="184"/>
        <v>industry-ag-main.html#fuel-switching</v>
      </c>
      <c r="R904" s="254" t="str">
        <f t="shared" si="184"/>
        <v>industry-elec-and-hydrogen.html</v>
      </c>
      <c r="S904" s="256"/>
      <c r="T904" s="250"/>
    </row>
    <row r="905" spans="1:20">
      <c r="A905" s="254" t="str">
        <f t="shared" si="182"/>
        <v>Industry</v>
      </c>
      <c r="B905" s="254" t="str">
        <f t="shared" si="182"/>
        <v>Electrification + Hydrogen</v>
      </c>
      <c r="C905" s="254" t="str">
        <f t="shared" si="182"/>
        <v>Fraction of Industrial Fuel Use Shifted to Other Fuels</v>
      </c>
      <c r="D905" s="255" t="s">
        <v>2133</v>
      </c>
      <c r="E905" s="250" t="s">
        <v>815</v>
      </c>
      <c r="F905" s="180" t="s">
        <v>2177</v>
      </c>
      <c r="G905" s="250" t="s">
        <v>2155</v>
      </c>
      <c r="H905" s="43">
        <v>1253</v>
      </c>
      <c r="I905" s="250" t="s">
        <v>333</v>
      </c>
      <c r="J905" s="254" t="str">
        <f t="shared" si="183"/>
        <v>Electrification + Hydrogen</v>
      </c>
      <c r="K905" s="254" t="str">
        <f t="shared" si="183"/>
        <v>indst fuel type shifting</v>
      </c>
      <c r="L905" s="253">
        <f t="shared" si="183"/>
        <v>0</v>
      </c>
      <c r="M905" s="253">
        <f t="shared" si="183"/>
        <v>1</v>
      </c>
      <c r="N905" s="253">
        <f t="shared" si="183"/>
        <v>0.01</v>
      </c>
      <c r="O905" s="254" t="str">
        <f t="shared" si="183"/>
        <v>% of fuel shifted</v>
      </c>
      <c r="P905" s="250"/>
      <c r="Q905" s="254" t="str">
        <f t="shared" si="184"/>
        <v>industry-ag-main.html#fuel-switching</v>
      </c>
      <c r="R905" s="254" t="str">
        <f t="shared" si="184"/>
        <v>industry-elec-and-hydrogen.html</v>
      </c>
      <c r="S905" s="256"/>
      <c r="T905" s="250"/>
    </row>
    <row r="906" spans="1:20">
      <c r="A906" s="254" t="str">
        <f t="shared" si="182"/>
        <v>Industry</v>
      </c>
      <c r="B906" s="254" t="str">
        <f t="shared" si="182"/>
        <v>Electrification + Hydrogen</v>
      </c>
      <c r="C906" s="254" t="str">
        <f t="shared" si="182"/>
        <v>Fraction of Industrial Fuel Use Shifted to Other Fuels</v>
      </c>
      <c r="D906" s="255" t="s">
        <v>2133</v>
      </c>
      <c r="E906" s="250" t="s">
        <v>817</v>
      </c>
      <c r="F906" s="180" t="s">
        <v>2177</v>
      </c>
      <c r="G906" s="250" t="s">
        <v>2154</v>
      </c>
      <c r="H906" s="43">
        <v>1254</v>
      </c>
      <c r="I906" s="250" t="s">
        <v>333</v>
      </c>
      <c r="J906" s="254" t="str">
        <f t="shared" si="183"/>
        <v>Electrification + Hydrogen</v>
      </c>
      <c r="K906" s="254" t="str">
        <f t="shared" si="183"/>
        <v>indst fuel type shifting</v>
      </c>
      <c r="L906" s="253">
        <f t="shared" si="183"/>
        <v>0</v>
      </c>
      <c r="M906" s="253">
        <f t="shared" si="183"/>
        <v>1</v>
      </c>
      <c r="N906" s="253">
        <f t="shared" si="183"/>
        <v>0.01</v>
      </c>
      <c r="O906" s="254" t="str">
        <f t="shared" si="183"/>
        <v>% of fuel shifted</v>
      </c>
      <c r="P906" s="250"/>
      <c r="Q906" s="254" t="str">
        <f t="shared" si="184"/>
        <v>industry-ag-main.html#fuel-switching</v>
      </c>
      <c r="R906" s="254" t="str">
        <f t="shared" si="184"/>
        <v>industry-elec-and-hydrogen.html</v>
      </c>
      <c r="S906" s="256"/>
      <c r="T906" s="250"/>
    </row>
    <row r="907" spans="1:20">
      <c r="A907" s="254" t="str">
        <f t="shared" si="182"/>
        <v>Industry</v>
      </c>
      <c r="B907" s="254" t="str">
        <f t="shared" si="182"/>
        <v>Electrification + Hydrogen</v>
      </c>
      <c r="C907" s="254" t="str">
        <f t="shared" si="182"/>
        <v>Fraction of Industrial Fuel Use Shifted to Other Fuels</v>
      </c>
      <c r="D907" s="255" t="s">
        <v>2133</v>
      </c>
      <c r="E907" s="250" t="s">
        <v>819</v>
      </c>
      <c r="F907" s="180" t="s">
        <v>2177</v>
      </c>
      <c r="G907" s="250" t="s">
        <v>2153</v>
      </c>
      <c r="H907" s="43">
        <v>1255</v>
      </c>
      <c r="I907" s="250" t="s">
        <v>333</v>
      </c>
      <c r="J907" s="254" t="str">
        <f t="shared" si="183"/>
        <v>Electrification + Hydrogen</v>
      </c>
      <c r="K907" s="254" t="str">
        <f t="shared" si="183"/>
        <v>indst fuel type shifting</v>
      </c>
      <c r="L907" s="253">
        <f t="shared" si="183"/>
        <v>0</v>
      </c>
      <c r="M907" s="253">
        <f t="shared" si="183"/>
        <v>1</v>
      </c>
      <c r="N907" s="253">
        <f t="shared" si="183"/>
        <v>0.01</v>
      </c>
      <c r="O907" s="254" t="str">
        <f t="shared" si="183"/>
        <v>% of fuel shifted</v>
      </c>
      <c r="P907" s="250"/>
      <c r="Q907" s="254" t="str">
        <f t="shared" si="184"/>
        <v>industry-ag-main.html#fuel-switching</v>
      </c>
      <c r="R907" s="254" t="str">
        <f t="shared" si="184"/>
        <v>industry-elec-and-hydrogen.html</v>
      </c>
      <c r="S907" s="256"/>
      <c r="T907" s="250"/>
    </row>
    <row r="908" spans="1:20">
      <c r="A908" s="254" t="str">
        <f t="shared" si="182"/>
        <v>Industry</v>
      </c>
      <c r="B908" s="254" t="str">
        <f t="shared" si="182"/>
        <v>Electrification + Hydrogen</v>
      </c>
      <c r="C908" s="254" t="str">
        <f t="shared" si="182"/>
        <v>Fraction of Industrial Fuel Use Shifted to Other Fuels</v>
      </c>
      <c r="D908" s="255" t="s">
        <v>2133</v>
      </c>
      <c r="E908" s="250" t="s">
        <v>821</v>
      </c>
      <c r="F908" s="180" t="s">
        <v>2177</v>
      </c>
      <c r="G908" s="250" t="s">
        <v>2152</v>
      </c>
      <c r="H908" s="43">
        <v>1256</v>
      </c>
      <c r="I908" s="250" t="s">
        <v>333</v>
      </c>
      <c r="J908" s="254" t="str">
        <f t="shared" si="183"/>
        <v>Electrification + Hydrogen</v>
      </c>
      <c r="K908" s="254" t="str">
        <f t="shared" si="183"/>
        <v>indst fuel type shifting</v>
      </c>
      <c r="L908" s="253">
        <f t="shared" si="183"/>
        <v>0</v>
      </c>
      <c r="M908" s="253">
        <f t="shared" si="183"/>
        <v>1</v>
      </c>
      <c r="N908" s="253">
        <f t="shared" si="183"/>
        <v>0.01</v>
      </c>
      <c r="O908" s="254" t="str">
        <f t="shared" si="183"/>
        <v>% of fuel shifted</v>
      </c>
      <c r="P908" s="250"/>
      <c r="Q908" s="254" t="str">
        <f t="shared" si="184"/>
        <v>industry-ag-main.html#fuel-switching</v>
      </c>
      <c r="R908" s="254" t="str">
        <f t="shared" si="184"/>
        <v>industry-elec-and-hydrogen.html</v>
      </c>
      <c r="S908" s="256"/>
      <c r="T908" s="250"/>
    </row>
    <row r="909" spans="1:20">
      <c r="A909" s="254" t="str">
        <f t="shared" si="182"/>
        <v>Industry</v>
      </c>
      <c r="B909" s="254" t="str">
        <f t="shared" si="182"/>
        <v>Electrification + Hydrogen</v>
      </c>
      <c r="C909" s="254" t="str">
        <f t="shared" si="182"/>
        <v>Fraction of Industrial Fuel Use Shifted to Other Fuels</v>
      </c>
      <c r="D909" s="255" t="s">
        <v>2133</v>
      </c>
      <c r="E909" s="250" t="s">
        <v>823</v>
      </c>
      <c r="F909" s="180" t="s">
        <v>2177</v>
      </c>
      <c r="G909" s="250" t="s">
        <v>2150</v>
      </c>
      <c r="H909" s="43">
        <v>1257</v>
      </c>
      <c r="I909" s="250" t="s">
        <v>311</v>
      </c>
      <c r="J909" s="254" t="str">
        <f t="shared" si="183"/>
        <v>Electrification + Hydrogen</v>
      </c>
      <c r="K909" s="254" t="str">
        <f t="shared" si="183"/>
        <v>indst fuel type shifting</v>
      </c>
      <c r="L909" s="253">
        <f t="shared" si="183"/>
        <v>0</v>
      </c>
      <c r="M909" s="253">
        <f t="shared" si="183"/>
        <v>1</v>
      </c>
      <c r="N909" s="253">
        <f t="shared" si="183"/>
        <v>0.01</v>
      </c>
      <c r="O909" s="254" t="str">
        <f t="shared" si="183"/>
        <v>% of fuel shifted</v>
      </c>
      <c r="P90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254" t="str">
        <f t="shared" si="184"/>
        <v>industry-ag-main.html#fuel-switching</v>
      </c>
      <c r="R909" s="254" t="str">
        <f t="shared" si="184"/>
        <v>industry-elec-and-hydrogen.html</v>
      </c>
      <c r="S909" s="256"/>
      <c r="T909" s="250"/>
    </row>
    <row r="910" spans="1:20">
      <c r="A910" s="254" t="str">
        <f t="shared" si="182"/>
        <v>Industry</v>
      </c>
      <c r="B910" s="254" t="str">
        <f t="shared" si="182"/>
        <v>Electrification + Hydrogen</v>
      </c>
      <c r="C910" s="254" t="str">
        <f t="shared" si="182"/>
        <v>Fraction of Industrial Fuel Use Shifted to Other Fuels</v>
      </c>
      <c r="D910" s="255" t="s">
        <v>2131</v>
      </c>
      <c r="E910" s="250" t="s">
        <v>800</v>
      </c>
      <c r="F910" s="180" t="s">
        <v>2176</v>
      </c>
      <c r="G910" s="250" t="s">
        <v>2160</v>
      </c>
      <c r="H910" s="43">
        <v>1258</v>
      </c>
      <c r="I910" s="250" t="s">
        <v>311</v>
      </c>
      <c r="J910" s="254" t="str">
        <f t="shared" si="183"/>
        <v>Electrification + Hydrogen</v>
      </c>
      <c r="K910" s="254" t="str">
        <f t="shared" si="183"/>
        <v>indst fuel type shifting</v>
      </c>
      <c r="L910" s="253">
        <f t="shared" si="183"/>
        <v>0</v>
      </c>
      <c r="M910" s="253">
        <f t="shared" si="183"/>
        <v>1</v>
      </c>
      <c r="N910" s="253">
        <f t="shared" si="183"/>
        <v>0.01</v>
      </c>
      <c r="O910" s="254" t="str">
        <f t="shared" si="183"/>
        <v>% of fuel shifted</v>
      </c>
      <c r="P91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254" t="str">
        <f t="shared" si="184"/>
        <v>industry-ag-main.html#fuel-switching</v>
      </c>
      <c r="R910" s="254" t="str">
        <f t="shared" si="184"/>
        <v>industry-elec-and-hydrogen.html</v>
      </c>
      <c r="S910" s="256"/>
      <c r="T910" s="250"/>
    </row>
    <row r="911" spans="1:20">
      <c r="A911" s="254" t="str">
        <f t="shared" si="182"/>
        <v>Industry</v>
      </c>
      <c r="B911" s="254" t="str">
        <f t="shared" si="182"/>
        <v>Electrification + Hydrogen</v>
      </c>
      <c r="C911" s="254" t="str">
        <f t="shared" si="182"/>
        <v>Fraction of Industrial Fuel Use Shifted to Other Fuels</v>
      </c>
      <c r="D911" s="255" t="s">
        <v>2131</v>
      </c>
      <c r="E911" s="250" t="s">
        <v>807</v>
      </c>
      <c r="F911" s="180" t="s">
        <v>2176</v>
      </c>
      <c r="G911" s="250" t="s">
        <v>2159</v>
      </c>
      <c r="H911" s="43">
        <v>1259</v>
      </c>
      <c r="I911" s="250" t="s">
        <v>333</v>
      </c>
      <c r="J911" s="254" t="str">
        <f t="shared" ref="J911:O920" si="185">J$860</f>
        <v>Electrification + Hydrogen</v>
      </c>
      <c r="K911" s="254" t="str">
        <f t="shared" si="185"/>
        <v>indst fuel type shifting</v>
      </c>
      <c r="L911" s="253">
        <f t="shared" si="185"/>
        <v>0</v>
      </c>
      <c r="M911" s="253">
        <f t="shared" si="185"/>
        <v>1</v>
      </c>
      <c r="N911" s="253">
        <f t="shared" si="185"/>
        <v>0.01</v>
      </c>
      <c r="O911" s="254" t="str">
        <f t="shared" si="185"/>
        <v>% of fuel shifted</v>
      </c>
      <c r="P911" s="250"/>
      <c r="Q911" s="254" t="str">
        <f t="shared" si="184"/>
        <v>industry-ag-main.html#fuel-switching</v>
      </c>
      <c r="R911" s="254" t="str">
        <f t="shared" si="184"/>
        <v>industry-elec-and-hydrogen.html</v>
      </c>
      <c r="S911" s="256"/>
      <c r="T911" s="250"/>
    </row>
    <row r="912" spans="1:20">
      <c r="A912" s="254" t="str">
        <f t="shared" si="182"/>
        <v>Industry</v>
      </c>
      <c r="B912" s="254" t="str">
        <f t="shared" si="182"/>
        <v>Electrification + Hydrogen</v>
      </c>
      <c r="C912" s="254" t="str">
        <f t="shared" si="182"/>
        <v>Fraction of Industrial Fuel Use Shifted to Other Fuels</v>
      </c>
      <c r="D912" s="255" t="s">
        <v>2131</v>
      </c>
      <c r="E912" s="250" t="s">
        <v>809</v>
      </c>
      <c r="F912" s="180" t="s">
        <v>2176</v>
      </c>
      <c r="G912" s="250" t="s">
        <v>2158</v>
      </c>
      <c r="H912" s="43">
        <v>1260</v>
      </c>
      <c r="I912" s="250" t="s">
        <v>333</v>
      </c>
      <c r="J912" s="254" t="str">
        <f t="shared" si="185"/>
        <v>Electrification + Hydrogen</v>
      </c>
      <c r="K912" s="254" t="str">
        <f t="shared" si="185"/>
        <v>indst fuel type shifting</v>
      </c>
      <c r="L912" s="253">
        <f t="shared" si="185"/>
        <v>0</v>
      </c>
      <c r="M912" s="253">
        <f t="shared" si="185"/>
        <v>1</v>
      </c>
      <c r="N912" s="253">
        <f t="shared" si="185"/>
        <v>0.01</v>
      </c>
      <c r="O912" s="254" t="str">
        <f t="shared" si="185"/>
        <v>% of fuel shifted</v>
      </c>
      <c r="P912" s="250"/>
      <c r="Q912" s="254" t="str">
        <f t="shared" si="184"/>
        <v>industry-ag-main.html#fuel-switching</v>
      </c>
      <c r="R912" s="254" t="str">
        <f t="shared" si="184"/>
        <v>industry-elec-and-hydrogen.html</v>
      </c>
      <c r="S912" s="256"/>
      <c r="T912" s="250"/>
    </row>
    <row r="913" spans="1:20">
      <c r="A913" s="254" t="str">
        <f t="shared" si="182"/>
        <v>Industry</v>
      </c>
      <c r="B913" s="254" t="str">
        <f t="shared" si="182"/>
        <v>Electrification + Hydrogen</v>
      </c>
      <c r="C913" s="254" t="str">
        <f t="shared" si="182"/>
        <v>Fraction of Industrial Fuel Use Shifted to Other Fuels</v>
      </c>
      <c r="D913" s="255" t="s">
        <v>2131</v>
      </c>
      <c r="E913" s="250" t="s">
        <v>811</v>
      </c>
      <c r="F913" s="180" t="s">
        <v>2176</v>
      </c>
      <c r="G913" s="250" t="s">
        <v>2157</v>
      </c>
      <c r="H913" s="43">
        <v>1261</v>
      </c>
      <c r="I913" s="250" t="s">
        <v>333</v>
      </c>
      <c r="J913" s="254" t="str">
        <f t="shared" si="185"/>
        <v>Electrification + Hydrogen</v>
      </c>
      <c r="K913" s="254" t="str">
        <f t="shared" si="185"/>
        <v>indst fuel type shifting</v>
      </c>
      <c r="L913" s="253">
        <f t="shared" si="185"/>
        <v>0</v>
      </c>
      <c r="M913" s="253">
        <f t="shared" si="185"/>
        <v>1</v>
      </c>
      <c r="N913" s="253">
        <f t="shared" si="185"/>
        <v>0.01</v>
      </c>
      <c r="O913" s="254" t="str">
        <f t="shared" si="185"/>
        <v>% of fuel shifted</v>
      </c>
      <c r="P913" s="250"/>
      <c r="Q913" s="254" t="str">
        <f t="shared" si="184"/>
        <v>industry-ag-main.html#fuel-switching</v>
      </c>
      <c r="R913" s="254" t="str">
        <f t="shared" si="184"/>
        <v>industry-elec-and-hydrogen.html</v>
      </c>
      <c r="S913" s="256"/>
      <c r="T913" s="250"/>
    </row>
    <row r="914" spans="1:20">
      <c r="A914" s="254" t="str">
        <f t="shared" si="182"/>
        <v>Industry</v>
      </c>
      <c r="B914" s="254" t="str">
        <f t="shared" si="182"/>
        <v>Electrification + Hydrogen</v>
      </c>
      <c r="C914" s="254" t="str">
        <f t="shared" si="182"/>
        <v>Fraction of Industrial Fuel Use Shifted to Other Fuels</v>
      </c>
      <c r="D914" s="255" t="s">
        <v>2131</v>
      </c>
      <c r="E914" s="250" t="s">
        <v>813</v>
      </c>
      <c r="F914" s="180" t="s">
        <v>2176</v>
      </c>
      <c r="G914" s="250" t="s">
        <v>2156</v>
      </c>
      <c r="H914" s="43">
        <v>1262</v>
      </c>
      <c r="I914" s="250" t="s">
        <v>333</v>
      </c>
      <c r="J914" s="254" t="str">
        <f t="shared" si="185"/>
        <v>Electrification + Hydrogen</v>
      </c>
      <c r="K914" s="254" t="str">
        <f t="shared" si="185"/>
        <v>indst fuel type shifting</v>
      </c>
      <c r="L914" s="253">
        <f t="shared" si="185"/>
        <v>0</v>
      </c>
      <c r="M914" s="253">
        <f t="shared" si="185"/>
        <v>1</v>
      </c>
      <c r="N914" s="253">
        <f t="shared" si="185"/>
        <v>0.01</v>
      </c>
      <c r="O914" s="254" t="str">
        <f t="shared" si="185"/>
        <v>% of fuel shifted</v>
      </c>
      <c r="P914" s="250"/>
      <c r="Q914" s="254" t="str">
        <f t="shared" si="184"/>
        <v>industry-ag-main.html#fuel-switching</v>
      </c>
      <c r="R914" s="254" t="str">
        <f t="shared" si="184"/>
        <v>industry-elec-and-hydrogen.html</v>
      </c>
      <c r="S914" s="256"/>
      <c r="T914" s="250"/>
    </row>
    <row r="915" spans="1:20">
      <c r="A915" s="254" t="str">
        <f t="shared" si="182"/>
        <v>Industry</v>
      </c>
      <c r="B915" s="254" t="str">
        <f t="shared" si="182"/>
        <v>Electrification + Hydrogen</v>
      </c>
      <c r="C915" s="254" t="str">
        <f t="shared" si="182"/>
        <v>Fraction of Industrial Fuel Use Shifted to Other Fuels</v>
      </c>
      <c r="D915" s="255" t="s">
        <v>2131</v>
      </c>
      <c r="E915" s="250" t="s">
        <v>815</v>
      </c>
      <c r="F915" s="180" t="s">
        <v>2176</v>
      </c>
      <c r="G915" s="250" t="s">
        <v>2155</v>
      </c>
      <c r="H915" s="43">
        <v>1263</v>
      </c>
      <c r="I915" s="250" t="s">
        <v>333</v>
      </c>
      <c r="J915" s="254" t="str">
        <f t="shared" si="185"/>
        <v>Electrification + Hydrogen</v>
      </c>
      <c r="K915" s="254" t="str">
        <f t="shared" si="185"/>
        <v>indst fuel type shifting</v>
      </c>
      <c r="L915" s="253">
        <f t="shared" si="185"/>
        <v>0</v>
      </c>
      <c r="M915" s="253">
        <f t="shared" si="185"/>
        <v>1</v>
      </c>
      <c r="N915" s="253">
        <f t="shared" si="185"/>
        <v>0.01</v>
      </c>
      <c r="O915" s="254" t="str">
        <f t="shared" si="185"/>
        <v>% of fuel shifted</v>
      </c>
      <c r="P915" s="250"/>
      <c r="Q915" s="254" t="str">
        <f t="shared" si="184"/>
        <v>industry-ag-main.html#fuel-switching</v>
      </c>
      <c r="R915" s="254" t="str">
        <f t="shared" si="184"/>
        <v>industry-elec-and-hydrogen.html</v>
      </c>
      <c r="S915" s="256"/>
      <c r="T915" s="250"/>
    </row>
    <row r="916" spans="1:20">
      <c r="A916" s="254" t="str">
        <f t="shared" si="182"/>
        <v>Industry</v>
      </c>
      <c r="B916" s="254" t="str">
        <f t="shared" si="182"/>
        <v>Electrification + Hydrogen</v>
      </c>
      <c r="C916" s="254" t="str">
        <f t="shared" si="182"/>
        <v>Fraction of Industrial Fuel Use Shifted to Other Fuels</v>
      </c>
      <c r="D916" s="255" t="s">
        <v>2131</v>
      </c>
      <c r="E916" s="250" t="s">
        <v>817</v>
      </c>
      <c r="F916" s="180" t="s">
        <v>2176</v>
      </c>
      <c r="G916" s="250" t="s">
        <v>2154</v>
      </c>
      <c r="H916" s="43">
        <v>1264</v>
      </c>
      <c r="I916" s="250" t="s">
        <v>333</v>
      </c>
      <c r="J916" s="254" t="str">
        <f t="shared" si="185"/>
        <v>Electrification + Hydrogen</v>
      </c>
      <c r="K916" s="254" t="str">
        <f t="shared" si="185"/>
        <v>indst fuel type shifting</v>
      </c>
      <c r="L916" s="253">
        <f t="shared" si="185"/>
        <v>0</v>
      </c>
      <c r="M916" s="253">
        <f t="shared" si="185"/>
        <v>1</v>
      </c>
      <c r="N916" s="253">
        <f t="shared" si="185"/>
        <v>0.01</v>
      </c>
      <c r="O916" s="254" t="str">
        <f t="shared" si="185"/>
        <v>% of fuel shifted</v>
      </c>
      <c r="P916" s="250"/>
      <c r="Q916" s="254" t="str">
        <f t="shared" si="184"/>
        <v>industry-ag-main.html#fuel-switching</v>
      </c>
      <c r="R916" s="254" t="str">
        <f t="shared" si="184"/>
        <v>industry-elec-and-hydrogen.html</v>
      </c>
      <c r="S916" s="256"/>
      <c r="T916" s="250"/>
    </row>
    <row r="917" spans="1:20">
      <c r="A917" s="254" t="str">
        <f t="shared" si="182"/>
        <v>Industry</v>
      </c>
      <c r="B917" s="254" t="str">
        <f t="shared" si="182"/>
        <v>Electrification + Hydrogen</v>
      </c>
      <c r="C917" s="254" t="str">
        <f t="shared" si="182"/>
        <v>Fraction of Industrial Fuel Use Shifted to Other Fuels</v>
      </c>
      <c r="D917" s="255" t="s">
        <v>2131</v>
      </c>
      <c r="E917" s="250" t="s">
        <v>819</v>
      </c>
      <c r="F917" s="180" t="s">
        <v>2176</v>
      </c>
      <c r="G917" s="250" t="s">
        <v>2153</v>
      </c>
      <c r="H917" s="43">
        <v>1265</v>
      </c>
      <c r="I917" s="250" t="s">
        <v>333</v>
      </c>
      <c r="J917" s="254" t="str">
        <f t="shared" si="185"/>
        <v>Electrification + Hydrogen</v>
      </c>
      <c r="K917" s="254" t="str">
        <f t="shared" si="185"/>
        <v>indst fuel type shifting</v>
      </c>
      <c r="L917" s="253">
        <f t="shared" si="185"/>
        <v>0</v>
      </c>
      <c r="M917" s="253">
        <f t="shared" si="185"/>
        <v>1</v>
      </c>
      <c r="N917" s="253">
        <f t="shared" si="185"/>
        <v>0.01</v>
      </c>
      <c r="O917" s="254" t="str">
        <f t="shared" si="185"/>
        <v>% of fuel shifted</v>
      </c>
      <c r="P917" s="250"/>
      <c r="Q917" s="254" t="str">
        <f t="shared" si="184"/>
        <v>industry-ag-main.html#fuel-switching</v>
      </c>
      <c r="R917" s="254" t="str">
        <f t="shared" si="184"/>
        <v>industry-elec-and-hydrogen.html</v>
      </c>
      <c r="S917" s="256"/>
      <c r="T917" s="250"/>
    </row>
    <row r="918" spans="1:20">
      <c r="A918" s="254" t="str">
        <f t="shared" si="182"/>
        <v>Industry</v>
      </c>
      <c r="B918" s="254" t="str">
        <f t="shared" si="182"/>
        <v>Electrification + Hydrogen</v>
      </c>
      <c r="C918" s="254" t="str">
        <f t="shared" si="182"/>
        <v>Fraction of Industrial Fuel Use Shifted to Other Fuels</v>
      </c>
      <c r="D918" s="255" t="s">
        <v>2131</v>
      </c>
      <c r="E918" s="250" t="s">
        <v>821</v>
      </c>
      <c r="F918" s="180" t="s">
        <v>2176</v>
      </c>
      <c r="G918" s="250" t="s">
        <v>2152</v>
      </c>
      <c r="H918" s="43">
        <v>1266</v>
      </c>
      <c r="I918" s="250" t="s">
        <v>333</v>
      </c>
      <c r="J918" s="254" t="str">
        <f t="shared" si="185"/>
        <v>Electrification + Hydrogen</v>
      </c>
      <c r="K918" s="254" t="str">
        <f t="shared" si="185"/>
        <v>indst fuel type shifting</v>
      </c>
      <c r="L918" s="253">
        <f t="shared" si="185"/>
        <v>0</v>
      </c>
      <c r="M918" s="253">
        <f t="shared" si="185"/>
        <v>1</v>
      </c>
      <c r="N918" s="253">
        <f t="shared" si="185"/>
        <v>0.01</v>
      </c>
      <c r="O918" s="254" t="str">
        <f t="shared" si="185"/>
        <v>% of fuel shifted</v>
      </c>
      <c r="P918" s="250"/>
      <c r="Q918" s="254" t="str">
        <f t="shared" si="184"/>
        <v>industry-ag-main.html#fuel-switching</v>
      </c>
      <c r="R918" s="254" t="str">
        <f t="shared" si="184"/>
        <v>industry-elec-and-hydrogen.html</v>
      </c>
      <c r="S918" s="256"/>
      <c r="T918" s="250"/>
    </row>
    <row r="919" spans="1:20">
      <c r="A919" s="254" t="str">
        <f t="shared" si="182"/>
        <v>Industry</v>
      </c>
      <c r="B919" s="254" t="str">
        <f t="shared" si="182"/>
        <v>Electrification + Hydrogen</v>
      </c>
      <c r="C919" s="254" t="str">
        <f t="shared" si="182"/>
        <v>Fraction of Industrial Fuel Use Shifted to Other Fuels</v>
      </c>
      <c r="D919" s="255" t="s">
        <v>2131</v>
      </c>
      <c r="E919" s="250" t="s">
        <v>823</v>
      </c>
      <c r="F919" s="180" t="s">
        <v>2176</v>
      </c>
      <c r="G919" s="250" t="s">
        <v>2150</v>
      </c>
      <c r="H919" s="43">
        <v>1267</v>
      </c>
      <c r="I919" s="250" t="s">
        <v>311</v>
      </c>
      <c r="J919" s="254" t="str">
        <f t="shared" si="185"/>
        <v>Electrification + Hydrogen</v>
      </c>
      <c r="K919" s="254" t="str">
        <f t="shared" si="185"/>
        <v>indst fuel type shifting</v>
      </c>
      <c r="L919" s="253">
        <f t="shared" si="185"/>
        <v>0</v>
      </c>
      <c r="M919" s="253">
        <f t="shared" si="185"/>
        <v>1</v>
      </c>
      <c r="N919" s="253">
        <f t="shared" si="185"/>
        <v>0.01</v>
      </c>
      <c r="O919" s="254" t="str">
        <f t="shared" si="185"/>
        <v>% of fuel shifted</v>
      </c>
      <c r="P91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254" t="str">
        <f t="shared" si="184"/>
        <v>industry-ag-main.html#fuel-switching</v>
      </c>
      <c r="R919" s="254" t="str">
        <f t="shared" si="184"/>
        <v>industry-elec-and-hydrogen.html</v>
      </c>
      <c r="S919" s="256"/>
      <c r="T919" s="250"/>
    </row>
    <row r="920" spans="1:20">
      <c r="A920" s="254" t="str">
        <f t="shared" si="182"/>
        <v>Industry</v>
      </c>
      <c r="B920" s="254" t="str">
        <f t="shared" si="182"/>
        <v>Electrification + Hydrogen</v>
      </c>
      <c r="C920" s="254" t="str">
        <f t="shared" si="182"/>
        <v>Fraction of Industrial Fuel Use Shifted to Other Fuels</v>
      </c>
      <c r="D920" s="255" t="s">
        <v>2129</v>
      </c>
      <c r="E920" s="250" t="s">
        <v>800</v>
      </c>
      <c r="F920" s="180" t="s">
        <v>2175</v>
      </c>
      <c r="G920" s="250" t="s">
        <v>2160</v>
      </c>
      <c r="H920" s="43">
        <v>1268</v>
      </c>
      <c r="I920" s="250" t="s">
        <v>311</v>
      </c>
      <c r="J920" s="254" t="str">
        <f t="shared" si="185"/>
        <v>Electrification + Hydrogen</v>
      </c>
      <c r="K920" s="254" t="str">
        <f t="shared" si="185"/>
        <v>indst fuel type shifting</v>
      </c>
      <c r="L920" s="253">
        <f t="shared" si="185"/>
        <v>0</v>
      </c>
      <c r="M920" s="253">
        <f t="shared" si="185"/>
        <v>1</v>
      </c>
      <c r="N920" s="253">
        <f t="shared" si="185"/>
        <v>0.01</v>
      </c>
      <c r="O920" s="254" t="str">
        <f t="shared" si="185"/>
        <v>% of fuel shifted</v>
      </c>
      <c r="P92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254" t="str">
        <f t="shared" si="184"/>
        <v>industry-ag-main.html#fuel-switching</v>
      </c>
      <c r="R920" s="254" t="str">
        <f t="shared" si="184"/>
        <v>industry-elec-and-hydrogen.html</v>
      </c>
      <c r="S920" s="256"/>
      <c r="T920" s="250"/>
    </row>
    <row r="921" spans="1:20">
      <c r="A921" s="254" t="str">
        <f t="shared" ref="A921:C940" si="186">A$860</f>
        <v>Industry</v>
      </c>
      <c r="B921" s="254" t="str">
        <f t="shared" si="186"/>
        <v>Electrification + Hydrogen</v>
      </c>
      <c r="C921" s="254" t="str">
        <f t="shared" si="186"/>
        <v>Fraction of Industrial Fuel Use Shifted to Other Fuels</v>
      </c>
      <c r="D921" s="255" t="s">
        <v>2129</v>
      </c>
      <c r="E921" s="250" t="s">
        <v>807</v>
      </c>
      <c r="F921" s="180" t="s">
        <v>2175</v>
      </c>
      <c r="G921" s="250" t="s">
        <v>2159</v>
      </c>
      <c r="H921" s="43">
        <v>1269</v>
      </c>
      <c r="I921" s="250" t="s">
        <v>333</v>
      </c>
      <c r="J921" s="254" t="str">
        <f t="shared" ref="J921:O930" si="187">J$860</f>
        <v>Electrification + Hydrogen</v>
      </c>
      <c r="K921" s="254" t="str">
        <f t="shared" si="187"/>
        <v>indst fuel type shifting</v>
      </c>
      <c r="L921" s="253">
        <f t="shared" si="187"/>
        <v>0</v>
      </c>
      <c r="M921" s="253">
        <f t="shared" si="187"/>
        <v>1</v>
      </c>
      <c r="N921" s="253">
        <f t="shared" si="187"/>
        <v>0.01</v>
      </c>
      <c r="O921" s="254" t="str">
        <f t="shared" si="187"/>
        <v>% of fuel shifted</v>
      </c>
      <c r="P921" s="250"/>
      <c r="Q921" s="254" t="str">
        <f t="shared" ref="Q921:R940" si="188">Q$860</f>
        <v>industry-ag-main.html#fuel-switching</v>
      </c>
      <c r="R921" s="254" t="str">
        <f t="shared" si="188"/>
        <v>industry-elec-and-hydrogen.html</v>
      </c>
      <c r="S921" s="256"/>
      <c r="T921" s="250"/>
    </row>
    <row r="922" spans="1:20">
      <c r="A922" s="254" t="str">
        <f t="shared" si="186"/>
        <v>Industry</v>
      </c>
      <c r="B922" s="254" t="str">
        <f t="shared" si="186"/>
        <v>Electrification + Hydrogen</v>
      </c>
      <c r="C922" s="254" t="str">
        <f t="shared" si="186"/>
        <v>Fraction of Industrial Fuel Use Shifted to Other Fuels</v>
      </c>
      <c r="D922" s="255" t="s">
        <v>2129</v>
      </c>
      <c r="E922" s="250" t="s">
        <v>809</v>
      </c>
      <c r="F922" s="180" t="s">
        <v>2175</v>
      </c>
      <c r="G922" s="250" t="s">
        <v>2158</v>
      </c>
      <c r="H922" s="43">
        <v>1270</v>
      </c>
      <c r="I922" s="250" t="s">
        <v>333</v>
      </c>
      <c r="J922" s="254" t="str">
        <f t="shared" si="187"/>
        <v>Electrification + Hydrogen</v>
      </c>
      <c r="K922" s="254" t="str">
        <f t="shared" si="187"/>
        <v>indst fuel type shifting</v>
      </c>
      <c r="L922" s="253">
        <f t="shared" si="187"/>
        <v>0</v>
      </c>
      <c r="M922" s="253">
        <f t="shared" si="187"/>
        <v>1</v>
      </c>
      <c r="N922" s="253">
        <f t="shared" si="187"/>
        <v>0.01</v>
      </c>
      <c r="O922" s="254" t="str">
        <f t="shared" si="187"/>
        <v>% of fuel shifted</v>
      </c>
      <c r="P922" s="250"/>
      <c r="Q922" s="254" t="str">
        <f t="shared" si="188"/>
        <v>industry-ag-main.html#fuel-switching</v>
      </c>
      <c r="R922" s="254" t="str">
        <f t="shared" si="188"/>
        <v>industry-elec-and-hydrogen.html</v>
      </c>
      <c r="S922" s="256"/>
      <c r="T922" s="250"/>
    </row>
    <row r="923" spans="1:20">
      <c r="A923" s="254" t="str">
        <f t="shared" si="186"/>
        <v>Industry</v>
      </c>
      <c r="B923" s="254" t="str">
        <f t="shared" si="186"/>
        <v>Electrification + Hydrogen</v>
      </c>
      <c r="C923" s="254" t="str">
        <f t="shared" si="186"/>
        <v>Fraction of Industrial Fuel Use Shifted to Other Fuels</v>
      </c>
      <c r="D923" s="255" t="s">
        <v>2129</v>
      </c>
      <c r="E923" s="250" t="s">
        <v>811</v>
      </c>
      <c r="F923" s="180" t="s">
        <v>2175</v>
      </c>
      <c r="G923" s="250" t="s">
        <v>2157</v>
      </c>
      <c r="H923" s="43">
        <v>1271</v>
      </c>
      <c r="I923" s="250" t="s">
        <v>333</v>
      </c>
      <c r="J923" s="254" t="str">
        <f t="shared" si="187"/>
        <v>Electrification + Hydrogen</v>
      </c>
      <c r="K923" s="254" t="str">
        <f t="shared" si="187"/>
        <v>indst fuel type shifting</v>
      </c>
      <c r="L923" s="253">
        <f t="shared" si="187"/>
        <v>0</v>
      </c>
      <c r="M923" s="253">
        <f t="shared" si="187"/>
        <v>1</v>
      </c>
      <c r="N923" s="253">
        <f t="shared" si="187"/>
        <v>0.01</v>
      </c>
      <c r="O923" s="254" t="str">
        <f t="shared" si="187"/>
        <v>% of fuel shifted</v>
      </c>
      <c r="P923" s="250"/>
      <c r="Q923" s="254" t="str">
        <f t="shared" si="188"/>
        <v>industry-ag-main.html#fuel-switching</v>
      </c>
      <c r="R923" s="254" t="str">
        <f t="shared" si="188"/>
        <v>industry-elec-and-hydrogen.html</v>
      </c>
      <c r="S923" s="256"/>
      <c r="T923" s="250"/>
    </row>
    <row r="924" spans="1:20">
      <c r="A924" s="254" t="str">
        <f t="shared" si="186"/>
        <v>Industry</v>
      </c>
      <c r="B924" s="254" t="str">
        <f t="shared" si="186"/>
        <v>Electrification + Hydrogen</v>
      </c>
      <c r="C924" s="254" t="str">
        <f t="shared" si="186"/>
        <v>Fraction of Industrial Fuel Use Shifted to Other Fuels</v>
      </c>
      <c r="D924" s="255" t="s">
        <v>2129</v>
      </c>
      <c r="E924" s="250" t="s">
        <v>813</v>
      </c>
      <c r="F924" s="180" t="s">
        <v>2175</v>
      </c>
      <c r="G924" s="250" t="s">
        <v>2156</v>
      </c>
      <c r="H924" s="43">
        <v>1272</v>
      </c>
      <c r="I924" s="250" t="s">
        <v>333</v>
      </c>
      <c r="J924" s="254" t="str">
        <f t="shared" si="187"/>
        <v>Electrification + Hydrogen</v>
      </c>
      <c r="K924" s="254" t="str">
        <f t="shared" si="187"/>
        <v>indst fuel type shifting</v>
      </c>
      <c r="L924" s="253">
        <f t="shared" si="187"/>
        <v>0</v>
      </c>
      <c r="M924" s="253">
        <f t="shared" si="187"/>
        <v>1</v>
      </c>
      <c r="N924" s="253">
        <f t="shared" si="187"/>
        <v>0.01</v>
      </c>
      <c r="O924" s="254" t="str">
        <f t="shared" si="187"/>
        <v>% of fuel shifted</v>
      </c>
      <c r="P924" s="250"/>
      <c r="Q924" s="254" t="str">
        <f t="shared" si="188"/>
        <v>industry-ag-main.html#fuel-switching</v>
      </c>
      <c r="R924" s="254" t="str">
        <f t="shared" si="188"/>
        <v>industry-elec-and-hydrogen.html</v>
      </c>
      <c r="S924" s="256"/>
      <c r="T924" s="250"/>
    </row>
    <row r="925" spans="1:20">
      <c r="A925" s="254" t="str">
        <f t="shared" si="186"/>
        <v>Industry</v>
      </c>
      <c r="B925" s="254" t="str">
        <f t="shared" si="186"/>
        <v>Electrification + Hydrogen</v>
      </c>
      <c r="C925" s="254" t="str">
        <f t="shared" si="186"/>
        <v>Fraction of Industrial Fuel Use Shifted to Other Fuels</v>
      </c>
      <c r="D925" s="255" t="s">
        <v>2129</v>
      </c>
      <c r="E925" s="250" t="s">
        <v>815</v>
      </c>
      <c r="F925" s="180" t="s">
        <v>2175</v>
      </c>
      <c r="G925" s="250" t="s">
        <v>2155</v>
      </c>
      <c r="H925" s="43">
        <v>1273</v>
      </c>
      <c r="I925" s="250" t="s">
        <v>333</v>
      </c>
      <c r="J925" s="254" t="str">
        <f t="shared" si="187"/>
        <v>Electrification + Hydrogen</v>
      </c>
      <c r="K925" s="254" t="str">
        <f t="shared" si="187"/>
        <v>indst fuel type shifting</v>
      </c>
      <c r="L925" s="253">
        <f t="shared" si="187"/>
        <v>0</v>
      </c>
      <c r="M925" s="253">
        <f t="shared" si="187"/>
        <v>1</v>
      </c>
      <c r="N925" s="253">
        <f t="shared" si="187"/>
        <v>0.01</v>
      </c>
      <c r="O925" s="254" t="str">
        <f t="shared" si="187"/>
        <v>% of fuel shifted</v>
      </c>
      <c r="P925" s="250"/>
      <c r="Q925" s="254" t="str">
        <f t="shared" si="188"/>
        <v>industry-ag-main.html#fuel-switching</v>
      </c>
      <c r="R925" s="254" t="str">
        <f t="shared" si="188"/>
        <v>industry-elec-and-hydrogen.html</v>
      </c>
      <c r="S925" s="256"/>
      <c r="T925" s="250"/>
    </row>
    <row r="926" spans="1:20">
      <c r="A926" s="254" t="str">
        <f t="shared" si="186"/>
        <v>Industry</v>
      </c>
      <c r="B926" s="254" t="str">
        <f t="shared" si="186"/>
        <v>Electrification + Hydrogen</v>
      </c>
      <c r="C926" s="254" t="str">
        <f t="shared" si="186"/>
        <v>Fraction of Industrial Fuel Use Shifted to Other Fuels</v>
      </c>
      <c r="D926" s="255" t="s">
        <v>2129</v>
      </c>
      <c r="E926" s="250" t="s">
        <v>817</v>
      </c>
      <c r="F926" s="180" t="s">
        <v>2175</v>
      </c>
      <c r="G926" s="250" t="s">
        <v>2154</v>
      </c>
      <c r="H926" s="43">
        <v>1274</v>
      </c>
      <c r="I926" s="250" t="s">
        <v>333</v>
      </c>
      <c r="J926" s="254" t="str">
        <f t="shared" si="187"/>
        <v>Electrification + Hydrogen</v>
      </c>
      <c r="K926" s="254" t="str">
        <f t="shared" si="187"/>
        <v>indst fuel type shifting</v>
      </c>
      <c r="L926" s="253">
        <f t="shared" si="187"/>
        <v>0</v>
      </c>
      <c r="M926" s="253">
        <f t="shared" si="187"/>
        <v>1</v>
      </c>
      <c r="N926" s="253">
        <f t="shared" si="187"/>
        <v>0.01</v>
      </c>
      <c r="O926" s="254" t="str">
        <f t="shared" si="187"/>
        <v>% of fuel shifted</v>
      </c>
      <c r="P926" s="250"/>
      <c r="Q926" s="254" t="str">
        <f t="shared" si="188"/>
        <v>industry-ag-main.html#fuel-switching</v>
      </c>
      <c r="R926" s="254" t="str">
        <f t="shared" si="188"/>
        <v>industry-elec-and-hydrogen.html</v>
      </c>
      <c r="S926" s="256"/>
      <c r="T926" s="250"/>
    </row>
    <row r="927" spans="1:20">
      <c r="A927" s="254" t="str">
        <f t="shared" si="186"/>
        <v>Industry</v>
      </c>
      <c r="B927" s="254" t="str">
        <f t="shared" si="186"/>
        <v>Electrification + Hydrogen</v>
      </c>
      <c r="C927" s="254" t="str">
        <f t="shared" si="186"/>
        <v>Fraction of Industrial Fuel Use Shifted to Other Fuels</v>
      </c>
      <c r="D927" s="255" t="s">
        <v>2129</v>
      </c>
      <c r="E927" s="250" t="s">
        <v>819</v>
      </c>
      <c r="F927" s="180" t="s">
        <v>2175</v>
      </c>
      <c r="G927" s="250" t="s">
        <v>2153</v>
      </c>
      <c r="H927" s="43">
        <v>1275</v>
      </c>
      <c r="I927" s="250" t="s">
        <v>333</v>
      </c>
      <c r="J927" s="254" t="str">
        <f t="shared" si="187"/>
        <v>Electrification + Hydrogen</v>
      </c>
      <c r="K927" s="254" t="str">
        <f t="shared" si="187"/>
        <v>indst fuel type shifting</v>
      </c>
      <c r="L927" s="253">
        <f t="shared" si="187"/>
        <v>0</v>
      </c>
      <c r="M927" s="253">
        <f t="shared" si="187"/>
        <v>1</v>
      </c>
      <c r="N927" s="253">
        <f t="shared" si="187"/>
        <v>0.01</v>
      </c>
      <c r="O927" s="254" t="str">
        <f t="shared" si="187"/>
        <v>% of fuel shifted</v>
      </c>
      <c r="P927" s="250"/>
      <c r="Q927" s="254" t="str">
        <f t="shared" si="188"/>
        <v>industry-ag-main.html#fuel-switching</v>
      </c>
      <c r="R927" s="254" t="str">
        <f t="shared" si="188"/>
        <v>industry-elec-and-hydrogen.html</v>
      </c>
      <c r="S927" s="256"/>
      <c r="T927" s="250"/>
    </row>
    <row r="928" spans="1:20">
      <c r="A928" s="254" t="str">
        <f t="shared" si="186"/>
        <v>Industry</v>
      </c>
      <c r="B928" s="254" t="str">
        <f t="shared" si="186"/>
        <v>Electrification + Hydrogen</v>
      </c>
      <c r="C928" s="254" t="str">
        <f t="shared" si="186"/>
        <v>Fraction of Industrial Fuel Use Shifted to Other Fuels</v>
      </c>
      <c r="D928" s="255" t="s">
        <v>2129</v>
      </c>
      <c r="E928" s="250" t="s">
        <v>821</v>
      </c>
      <c r="F928" s="180" t="s">
        <v>2175</v>
      </c>
      <c r="G928" s="250" t="s">
        <v>2152</v>
      </c>
      <c r="H928" s="43">
        <v>1276</v>
      </c>
      <c r="I928" s="250" t="s">
        <v>333</v>
      </c>
      <c r="J928" s="254" t="str">
        <f t="shared" si="187"/>
        <v>Electrification + Hydrogen</v>
      </c>
      <c r="K928" s="254" t="str">
        <f t="shared" si="187"/>
        <v>indst fuel type shifting</v>
      </c>
      <c r="L928" s="253">
        <f t="shared" si="187"/>
        <v>0</v>
      </c>
      <c r="M928" s="253">
        <f t="shared" si="187"/>
        <v>1</v>
      </c>
      <c r="N928" s="253">
        <f t="shared" si="187"/>
        <v>0.01</v>
      </c>
      <c r="O928" s="254" t="str">
        <f t="shared" si="187"/>
        <v>% of fuel shifted</v>
      </c>
      <c r="P928" s="250"/>
      <c r="Q928" s="254" t="str">
        <f t="shared" si="188"/>
        <v>industry-ag-main.html#fuel-switching</v>
      </c>
      <c r="R928" s="254" t="str">
        <f t="shared" si="188"/>
        <v>industry-elec-and-hydrogen.html</v>
      </c>
      <c r="S928" s="256"/>
      <c r="T928" s="250"/>
    </row>
    <row r="929" spans="1:20">
      <c r="A929" s="254" t="str">
        <f t="shared" si="186"/>
        <v>Industry</v>
      </c>
      <c r="B929" s="254" t="str">
        <f t="shared" si="186"/>
        <v>Electrification + Hydrogen</v>
      </c>
      <c r="C929" s="254" t="str">
        <f t="shared" si="186"/>
        <v>Fraction of Industrial Fuel Use Shifted to Other Fuels</v>
      </c>
      <c r="D929" s="255" t="s">
        <v>2129</v>
      </c>
      <c r="E929" s="250" t="s">
        <v>823</v>
      </c>
      <c r="F929" s="180" t="s">
        <v>2175</v>
      </c>
      <c r="G929" s="250" t="s">
        <v>2150</v>
      </c>
      <c r="H929" s="43">
        <v>1277</v>
      </c>
      <c r="I929" s="250" t="s">
        <v>311</v>
      </c>
      <c r="J929" s="254" t="str">
        <f t="shared" si="187"/>
        <v>Electrification + Hydrogen</v>
      </c>
      <c r="K929" s="254" t="str">
        <f t="shared" si="187"/>
        <v>indst fuel type shifting</v>
      </c>
      <c r="L929" s="253">
        <f t="shared" si="187"/>
        <v>0</v>
      </c>
      <c r="M929" s="253">
        <f t="shared" si="187"/>
        <v>1</v>
      </c>
      <c r="N929" s="253">
        <f t="shared" si="187"/>
        <v>0.01</v>
      </c>
      <c r="O929" s="254" t="str">
        <f t="shared" si="187"/>
        <v>% of fuel shifted</v>
      </c>
      <c r="P92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254" t="str">
        <f t="shared" si="188"/>
        <v>industry-ag-main.html#fuel-switching</v>
      </c>
      <c r="R929" s="254" t="str">
        <f t="shared" si="188"/>
        <v>industry-elec-and-hydrogen.html</v>
      </c>
      <c r="S929" s="256"/>
      <c r="T929" s="250"/>
    </row>
    <row r="930" spans="1:20">
      <c r="A930" s="254" t="str">
        <f t="shared" si="186"/>
        <v>Industry</v>
      </c>
      <c r="B930" s="254" t="str">
        <f t="shared" si="186"/>
        <v>Electrification + Hydrogen</v>
      </c>
      <c r="C930" s="254" t="str">
        <f t="shared" si="186"/>
        <v>Fraction of Industrial Fuel Use Shifted to Other Fuels</v>
      </c>
      <c r="D930" s="255" t="s">
        <v>2127</v>
      </c>
      <c r="E930" s="250" t="s">
        <v>800</v>
      </c>
      <c r="F930" s="180" t="s">
        <v>2174</v>
      </c>
      <c r="G930" s="250" t="s">
        <v>2160</v>
      </c>
      <c r="H930" s="43">
        <v>1278</v>
      </c>
      <c r="I930" s="250" t="s">
        <v>311</v>
      </c>
      <c r="J930" s="254" t="str">
        <f t="shared" si="187"/>
        <v>Electrification + Hydrogen</v>
      </c>
      <c r="K930" s="254" t="str">
        <f t="shared" si="187"/>
        <v>indst fuel type shifting</v>
      </c>
      <c r="L930" s="253">
        <f t="shared" si="187"/>
        <v>0</v>
      </c>
      <c r="M930" s="253">
        <f t="shared" si="187"/>
        <v>1</v>
      </c>
      <c r="N930" s="253">
        <f t="shared" si="187"/>
        <v>0.01</v>
      </c>
      <c r="O930" s="254" t="str">
        <f t="shared" si="187"/>
        <v>% of fuel shifted</v>
      </c>
      <c r="P93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254" t="str">
        <f t="shared" si="188"/>
        <v>industry-ag-main.html#fuel-switching</v>
      </c>
      <c r="R930" s="254" t="str">
        <f t="shared" si="188"/>
        <v>industry-elec-and-hydrogen.html</v>
      </c>
      <c r="S930" s="256"/>
      <c r="T930" s="250"/>
    </row>
    <row r="931" spans="1:20">
      <c r="A931" s="254" t="str">
        <f t="shared" si="186"/>
        <v>Industry</v>
      </c>
      <c r="B931" s="254" t="str">
        <f t="shared" si="186"/>
        <v>Electrification + Hydrogen</v>
      </c>
      <c r="C931" s="254" t="str">
        <f t="shared" si="186"/>
        <v>Fraction of Industrial Fuel Use Shifted to Other Fuels</v>
      </c>
      <c r="D931" s="255" t="s">
        <v>2127</v>
      </c>
      <c r="E931" s="250" t="s">
        <v>807</v>
      </c>
      <c r="F931" s="180" t="s">
        <v>2174</v>
      </c>
      <c r="G931" s="250" t="s">
        <v>2159</v>
      </c>
      <c r="H931" s="43">
        <v>1279</v>
      </c>
      <c r="I931" s="250" t="s">
        <v>333</v>
      </c>
      <c r="J931" s="254" t="str">
        <f t="shared" ref="J931:O940" si="189">J$860</f>
        <v>Electrification + Hydrogen</v>
      </c>
      <c r="K931" s="254" t="str">
        <f t="shared" si="189"/>
        <v>indst fuel type shifting</v>
      </c>
      <c r="L931" s="253">
        <f t="shared" si="189"/>
        <v>0</v>
      </c>
      <c r="M931" s="253">
        <f t="shared" si="189"/>
        <v>1</v>
      </c>
      <c r="N931" s="253">
        <f t="shared" si="189"/>
        <v>0.01</v>
      </c>
      <c r="O931" s="254" t="str">
        <f t="shared" si="189"/>
        <v>% of fuel shifted</v>
      </c>
      <c r="P931" s="250"/>
      <c r="Q931" s="254" t="str">
        <f t="shared" si="188"/>
        <v>industry-ag-main.html#fuel-switching</v>
      </c>
      <c r="R931" s="254" t="str">
        <f t="shared" si="188"/>
        <v>industry-elec-and-hydrogen.html</v>
      </c>
      <c r="S931" s="256"/>
      <c r="T931" s="250"/>
    </row>
    <row r="932" spans="1:20">
      <c r="A932" s="254" t="str">
        <f t="shared" si="186"/>
        <v>Industry</v>
      </c>
      <c r="B932" s="254" t="str">
        <f t="shared" si="186"/>
        <v>Electrification + Hydrogen</v>
      </c>
      <c r="C932" s="254" t="str">
        <f t="shared" si="186"/>
        <v>Fraction of Industrial Fuel Use Shifted to Other Fuels</v>
      </c>
      <c r="D932" s="255" t="s">
        <v>2127</v>
      </c>
      <c r="E932" s="250" t="s">
        <v>809</v>
      </c>
      <c r="F932" s="180" t="s">
        <v>2174</v>
      </c>
      <c r="G932" s="250" t="s">
        <v>2158</v>
      </c>
      <c r="H932" s="43">
        <v>1280</v>
      </c>
      <c r="I932" s="250" t="s">
        <v>333</v>
      </c>
      <c r="J932" s="254" t="str">
        <f t="shared" si="189"/>
        <v>Electrification + Hydrogen</v>
      </c>
      <c r="K932" s="254" t="str">
        <f t="shared" si="189"/>
        <v>indst fuel type shifting</v>
      </c>
      <c r="L932" s="253">
        <f t="shared" si="189"/>
        <v>0</v>
      </c>
      <c r="M932" s="253">
        <f t="shared" si="189"/>
        <v>1</v>
      </c>
      <c r="N932" s="253">
        <f t="shared" si="189"/>
        <v>0.01</v>
      </c>
      <c r="O932" s="254" t="str">
        <f t="shared" si="189"/>
        <v>% of fuel shifted</v>
      </c>
      <c r="P932" s="250"/>
      <c r="Q932" s="254" t="str">
        <f t="shared" si="188"/>
        <v>industry-ag-main.html#fuel-switching</v>
      </c>
      <c r="R932" s="254" t="str">
        <f t="shared" si="188"/>
        <v>industry-elec-and-hydrogen.html</v>
      </c>
      <c r="S932" s="256"/>
      <c r="T932" s="250"/>
    </row>
    <row r="933" spans="1:20">
      <c r="A933" s="254" t="str">
        <f t="shared" si="186"/>
        <v>Industry</v>
      </c>
      <c r="B933" s="254" t="str">
        <f t="shared" si="186"/>
        <v>Electrification + Hydrogen</v>
      </c>
      <c r="C933" s="254" t="str">
        <f t="shared" si="186"/>
        <v>Fraction of Industrial Fuel Use Shifted to Other Fuels</v>
      </c>
      <c r="D933" s="255" t="s">
        <v>2127</v>
      </c>
      <c r="E933" s="250" t="s">
        <v>811</v>
      </c>
      <c r="F933" s="180" t="s">
        <v>2174</v>
      </c>
      <c r="G933" s="250" t="s">
        <v>2157</v>
      </c>
      <c r="H933" s="43">
        <v>1281</v>
      </c>
      <c r="I933" s="250" t="s">
        <v>333</v>
      </c>
      <c r="J933" s="254" t="str">
        <f t="shared" si="189"/>
        <v>Electrification + Hydrogen</v>
      </c>
      <c r="K933" s="254" t="str">
        <f t="shared" si="189"/>
        <v>indst fuel type shifting</v>
      </c>
      <c r="L933" s="253">
        <f t="shared" si="189"/>
        <v>0</v>
      </c>
      <c r="M933" s="253">
        <f t="shared" si="189"/>
        <v>1</v>
      </c>
      <c r="N933" s="253">
        <f t="shared" si="189"/>
        <v>0.01</v>
      </c>
      <c r="O933" s="254" t="str">
        <f t="shared" si="189"/>
        <v>% of fuel shifted</v>
      </c>
      <c r="P933" s="250"/>
      <c r="Q933" s="254" t="str">
        <f t="shared" si="188"/>
        <v>industry-ag-main.html#fuel-switching</v>
      </c>
      <c r="R933" s="254" t="str">
        <f t="shared" si="188"/>
        <v>industry-elec-and-hydrogen.html</v>
      </c>
      <c r="S933" s="256"/>
      <c r="T933" s="250"/>
    </row>
    <row r="934" spans="1:20">
      <c r="A934" s="254" t="str">
        <f t="shared" si="186"/>
        <v>Industry</v>
      </c>
      <c r="B934" s="254" t="str">
        <f t="shared" si="186"/>
        <v>Electrification + Hydrogen</v>
      </c>
      <c r="C934" s="254" t="str">
        <f t="shared" si="186"/>
        <v>Fraction of Industrial Fuel Use Shifted to Other Fuels</v>
      </c>
      <c r="D934" s="255" t="s">
        <v>2127</v>
      </c>
      <c r="E934" s="250" t="s">
        <v>813</v>
      </c>
      <c r="F934" s="180" t="s">
        <v>2174</v>
      </c>
      <c r="G934" s="250" t="s">
        <v>2156</v>
      </c>
      <c r="H934" s="43">
        <v>1282</v>
      </c>
      <c r="I934" s="250" t="s">
        <v>333</v>
      </c>
      <c r="J934" s="254" t="str">
        <f t="shared" si="189"/>
        <v>Electrification + Hydrogen</v>
      </c>
      <c r="K934" s="254" t="str">
        <f t="shared" si="189"/>
        <v>indst fuel type shifting</v>
      </c>
      <c r="L934" s="253">
        <f t="shared" si="189"/>
        <v>0</v>
      </c>
      <c r="M934" s="253">
        <f t="shared" si="189"/>
        <v>1</v>
      </c>
      <c r="N934" s="253">
        <f t="shared" si="189"/>
        <v>0.01</v>
      </c>
      <c r="O934" s="254" t="str">
        <f t="shared" si="189"/>
        <v>% of fuel shifted</v>
      </c>
      <c r="P934" s="250"/>
      <c r="Q934" s="254" t="str">
        <f t="shared" si="188"/>
        <v>industry-ag-main.html#fuel-switching</v>
      </c>
      <c r="R934" s="254" t="str">
        <f t="shared" si="188"/>
        <v>industry-elec-and-hydrogen.html</v>
      </c>
      <c r="S934" s="256"/>
      <c r="T934" s="250"/>
    </row>
    <row r="935" spans="1:20">
      <c r="A935" s="254" t="str">
        <f t="shared" si="186"/>
        <v>Industry</v>
      </c>
      <c r="B935" s="254" t="str">
        <f t="shared" si="186"/>
        <v>Electrification + Hydrogen</v>
      </c>
      <c r="C935" s="254" t="str">
        <f t="shared" si="186"/>
        <v>Fraction of Industrial Fuel Use Shifted to Other Fuels</v>
      </c>
      <c r="D935" s="255" t="s">
        <v>2127</v>
      </c>
      <c r="E935" s="250" t="s">
        <v>815</v>
      </c>
      <c r="F935" s="180" t="s">
        <v>2174</v>
      </c>
      <c r="G935" s="250" t="s">
        <v>2155</v>
      </c>
      <c r="H935" s="43">
        <v>1283</v>
      </c>
      <c r="I935" s="250" t="s">
        <v>333</v>
      </c>
      <c r="J935" s="254" t="str">
        <f t="shared" si="189"/>
        <v>Electrification + Hydrogen</v>
      </c>
      <c r="K935" s="254" t="str">
        <f t="shared" si="189"/>
        <v>indst fuel type shifting</v>
      </c>
      <c r="L935" s="253">
        <f t="shared" si="189"/>
        <v>0</v>
      </c>
      <c r="M935" s="253">
        <f t="shared" si="189"/>
        <v>1</v>
      </c>
      <c r="N935" s="253">
        <f t="shared" si="189"/>
        <v>0.01</v>
      </c>
      <c r="O935" s="254" t="str">
        <f t="shared" si="189"/>
        <v>% of fuel shifted</v>
      </c>
      <c r="P935" s="250"/>
      <c r="Q935" s="254" t="str">
        <f t="shared" si="188"/>
        <v>industry-ag-main.html#fuel-switching</v>
      </c>
      <c r="R935" s="254" t="str">
        <f t="shared" si="188"/>
        <v>industry-elec-and-hydrogen.html</v>
      </c>
      <c r="S935" s="256"/>
      <c r="T935" s="250"/>
    </row>
    <row r="936" spans="1:20">
      <c r="A936" s="254" t="str">
        <f t="shared" si="186"/>
        <v>Industry</v>
      </c>
      <c r="B936" s="254" t="str">
        <f t="shared" si="186"/>
        <v>Electrification + Hydrogen</v>
      </c>
      <c r="C936" s="254" t="str">
        <f t="shared" si="186"/>
        <v>Fraction of Industrial Fuel Use Shifted to Other Fuels</v>
      </c>
      <c r="D936" s="255" t="s">
        <v>2127</v>
      </c>
      <c r="E936" s="250" t="s">
        <v>817</v>
      </c>
      <c r="F936" s="180" t="s">
        <v>2174</v>
      </c>
      <c r="G936" s="250" t="s">
        <v>2154</v>
      </c>
      <c r="H936" s="43">
        <v>1284</v>
      </c>
      <c r="I936" s="250" t="s">
        <v>333</v>
      </c>
      <c r="J936" s="254" t="str">
        <f t="shared" si="189"/>
        <v>Electrification + Hydrogen</v>
      </c>
      <c r="K936" s="254" t="str">
        <f t="shared" si="189"/>
        <v>indst fuel type shifting</v>
      </c>
      <c r="L936" s="253">
        <f t="shared" si="189"/>
        <v>0</v>
      </c>
      <c r="M936" s="253">
        <f t="shared" si="189"/>
        <v>1</v>
      </c>
      <c r="N936" s="253">
        <f t="shared" si="189"/>
        <v>0.01</v>
      </c>
      <c r="O936" s="254" t="str">
        <f t="shared" si="189"/>
        <v>% of fuel shifted</v>
      </c>
      <c r="P936" s="250"/>
      <c r="Q936" s="254" t="str">
        <f t="shared" si="188"/>
        <v>industry-ag-main.html#fuel-switching</v>
      </c>
      <c r="R936" s="254" t="str">
        <f t="shared" si="188"/>
        <v>industry-elec-and-hydrogen.html</v>
      </c>
      <c r="S936" s="256"/>
      <c r="T936" s="250"/>
    </row>
    <row r="937" spans="1:20">
      <c r="A937" s="254" t="str">
        <f t="shared" si="186"/>
        <v>Industry</v>
      </c>
      <c r="B937" s="254" t="str">
        <f t="shared" si="186"/>
        <v>Electrification + Hydrogen</v>
      </c>
      <c r="C937" s="254" t="str">
        <f t="shared" si="186"/>
        <v>Fraction of Industrial Fuel Use Shifted to Other Fuels</v>
      </c>
      <c r="D937" s="255" t="s">
        <v>2127</v>
      </c>
      <c r="E937" s="250" t="s">
        <v>819</v>
      </c>
      <c r="F937" s="180" t="s">
        <v>2174</v>
      </c>
      <c r="G937" s="250" t="s">
        <v>2153</v>
      </c>
      <c r="H937" s="43">
        <v>1285</v>
      </c>
      <c r="I937" s="250" t="s">
        <v>333</v>
      </c>
      <c r="J937" s="254" t="str">
        <f t="shared" si="189"/>
        <v>Electrification + Hydrogen</v>
      </c>
      <c r="K937" s="254" t="str">
        <f t="shared" si="189"/>
        <v>indst fuel type shifting</v>
      </c>
      <c r="L937" s="253">
        <f t="shared" si="189"/>
        <v>0</v>
      </c>
      <c r="M937" s="253">
        <f t="shared" si="189"/>
        <v>1</v>
      </c>
      <c r="N937" s="253">
        <f t="shared" si="189"/>
        <v>0.01</v>
      </c>
      <c r="O937" s="254" t="str">
        <f t="shared" si="189"/>
        <v>% of fuel shifted</v>
      </c>
      <c r="P937" s="250"/>
      <c r="Q937" s="254" t="str">
        <f t="shared" si="188"/>
        <v>industry-ag-main.html#fuel-switching</v>
      </c>
      <c r="R937" s="254" t="str">
        <f t="shared" si="188"/>
        <v>industry-elec-and-hydrogen.html</v>
      </c>
      <c r="S937" s="256"/>
      <c r="T937" s="250"/>
    </row>
    <row r="938" spans="1:20">
      <c r="A938" s="254" t="str">
        <f t="shared" si="186"/>
        <v>Industry</v>
      </c>
      <c r="B938" s="254" t="str">
        <f t="shared" si="186"/>
        <v>Electrification + Hydrogen</v>
      </c>
      <c r="C938" s="254" t="str">
        <f t="shared" si="186"/>
        <v>Fraction of Industrial Fuel Use Shifted to Other Fuels</v>
      </c>
      <c r="D938" s="255" t="s">
        <v>2127</v>
      </c>
      <c r="E938" s="250" t="s">
        <v>821</v>
      </c>
      <c r="F938" s="180" t="s">
        <v>2174</v>
      </c>
      <c r="G938" s="250" t="s">
        <v>2152</v>
      </c>
      <c r="H938" s="43">
        <v>1286</v>
      </c>
      <c r="I938" s="250" t="s">
        <v>333</v>
      </c>
      <c r="J938" s="254" t="str">
        <f t="shared" si="189"/>
        <v>Electrification + Hydrogen</v>
      </c>
      <c r="K938" s="254" t="str">
        <f t="shared" si="189"/>
        <v>indst fuel type shifting</v>
      </c>
      <c r="L938" s="253">
        <f t="shared" si="189"/>
        <v>0</v>
      </c>
      <c r="M938" s="253">
        <f t="shared" si="189"/>
        <v>1</v>
      </c>
      <c r="N938" s="253">
        <f t="shared" si="189"/>
        <v>0.01</v>
      </c>
      <c r="O938" s="254" t="str">
        <f t="shared" si="189"/>
        <v>% of fuel shifted</v>
      </c>
      <c r="P938" s="250"/>
      <c r="Q938" s="254" t="str">
        <f t="shared" si="188"/>
        <v>industry-ag-main.html#fuel-switching</v>
      </c>
      <c r="R938" s="254" t="str">
        <f t="shared" si="188"/>
        <v>industry-elec-and-hydrogen.html</v>
      </c>
      <c r="S938" s="256"/>
      <c r="T938" s="250"/>
    </row>
    <row r="939" spans="1:20">
      <c r="A939" s="254" t="str">
        <f t="shared" si="186"/>
        <v>Industry</v>
      </c>
      <c r="B939" s="254" t="str">
        <f t="shared" si="186"/>
        <v>Electrification + Hydrogen</v>
      </c>
      <c r="C939" s="254" t="str">
        <f t="shared" si="186"/>
        <v>Fraction of Industrial Fuel Use Shifted to Other Fuels</v>
      </c>
      <c r="D939" s="255" t="s">
        <v>2127</v>
      </c>
      <c r="E939" s="250" t="s">
        <v>823</v>
      </c>
      <c r="F939" s="180" t="s">
        <v>2174</v>
      </c>
      <c r="G939" s="250" t="s">
        <v>2150</v>
      </c>
      <c r="H939" s="43">
        <v>1287</v>
      </c>
      <c r="I939" s="250" t="s">
        <v>311</v>
      </c>
      <c r="J939" s="254" t="str">
        <f t="shared" si="189"/>
        <v>Electrification + Hydrogen</v>
      </c>
      <c r="K939" s="254" t="str">
        <f t="shared" si="189"/>
        <v>indst fuel type shifting</v>
      </c>
      <c r="L939" s="253">
        <f t="shared" si="189"/>
        <v>0</v>
      </c>
      <c r="M939" s="253">
        <f t="shared" si="189"/>
        <v>1</v>
      </c>
      <c r="N939" s="253">
        <f t="shared" si="189"/>
        <v>0.01</v>
      </c>
      <c r="O939" s="254" t="str">
        <f t="shared" si="189"/>
        <v>% of fuel shifted</v>
      </c>
      <c r="P93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254" t="str">
        <f t="shared" si="188"/>
        <v>industry-ag-main.html#fuel-switching</v>
      </c>
      <c r="R939" s="254" t="str">
        <f t="shared" si="188"/>
        <v>industry-elec-and-hydrogen.html</v>
      </c>
      <c r="S939" s="256"/>
      <c r="T939" s="250"/>
    </row>
    <row r="940" spans="1:20">
      <c r="A940" s="254" t="str">
        <f t="shared" si="186"/>
        <v>Industry</v>
      </c>
      <c r="B940" s="254" t="str">
        <f t="shared" si="186"/>
        <v>Electrification + Hydrogen</v>
      </c>
      <c r="C940" s="254" t="str">
        <f t="shared" si="186"/>
        <v>Fraction of Industrial Fuel Use Shifted to Other Fuels</v>
      </c>
      <c r="D940" s="255" t="s">
        <v>2125</v>
      </c>
      <c r="E940" s="250" t="s">
        <v>800</v>
      </c>
      <c r="F940" s="180" t="s">
        <v>2173</v>
      </c>
      <c r="G940" s="250" t="s">
        <v>2160</v>
      </c>
      <c r="H940" s="43">
        <v>1288</v>
      </c>
      <c r="I940" s="250" t="s">
        <v>311</v>
      </c>
      <c r="J940" s="254" t="str">
        <f t="shared" si="189"/>
        <v>Electrification + Hydrogen</v>
      </c>
      <c r="K940" s="254" t="str">
        <f t="shared" si="189"/>
        <v>indst fuel type shifting</v>
      </c>
      <c r="L940" s="253">
        <f t="shared" si="189"/>
        <v>0</v>
      </c>
      <c r="M940" s="253">
        <f t="shared" si="189"/>
        <v>1</v>
      </c>
      <c r="N940" s="253">
        <f t="shared" si="189"/>
        <v>0.01</v>
      </c>
      <c r="O940" s="254" t="str">
        <f t="shared" si="189"/>
        <v>% of fuel shifted</v>
      </c>
      <c r="P94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254" t="str">
        <f t="shared" si="188"/>
        <v>industry-ag-main.html#fuel-switching</v>
      </c>
      <c r="R940" s="254" t="str">
        <f t="shared" si="188"/>
        <v>industry-elec-and-hydrogen.html</v>
      </c>
      <c r="S940" s="256"/>
      <c r="T940" s="250"/>
    </row>
    <row r="941" spans="1:20">
      <c r="A941" s="254" t="str">
        <f t="shared" ref="A941:C960" si="190">A$860</f>
        <v>Industry</v>
      </c>
      <c r="B941" s="254" t="str">
        <f t="shared" si="190"/>
        <v>Electrification + Hydrogen</v>
      </c>
      <c r="C941" s="254" t="str">
        <f t="shared" si="190"/>
        <v>Fraction of Industrial Fuel Use Shifted to Other Fuels</v>
      </c>
      <c r="D941" s="255" t="s">
        <v>2125</v>
      </c>
      <c r="E941" s="250" t="s">
        <v>807</v>
      </c>
      <c r="F941" s="180" t="s">
        <v>2173</v>
      </c>
      <c r="G941" s="250" t="s">
        <v>2159</v>
      </c>
      <c r="H941" s="43">
        <v>1289</v>
      </c>
      <c r="I941" s="250" t="s">
        <v>333</v>
      </c>
      <c r="J941" s="254" t="str">
        <f t="shared" ref="J941:O950" si="191">J$860</f>
        <v>Electrification + Hydrogen</v>
      </c>
      <c r="K941" s="254" t="str">
        <f t="shared" si="191"/>
        <v>indst fuel type shifting</v>
      </c>
      <c r="L941" s="253">
        <f t="shared" si="191"/>
        <v>0</v>
      </c>
      <c r="M941" s="253">
        <f t="shared" si="191"/>
        <v>1</v>
      </c>
      <c r="N941" s="253">
        <f t="shared" si="191"/>
        <v>0.01</v>
      </c>
      <c r="O941" s="254" t="str">
        <f t="shared" si="191"/>
        <v>% of fuel shifted</v>
      </c>
      <c r="P941" s="250"/>
      <c r="Q941" s="254" t="str">
        <f t="shared" ref="Q941:R960" si="192">Q$860</f>
        <v>industry-ag-main.html#fuel-switching</v>
      </c>
      <c r="R941" s="254" t="str">
        <f t="shared" si="192"/>
        <v>industry-elec-and-hydrogen.html</v>
      </c>
      <c r="S941" s="256"/>
      <c r="T941" s="250"/>
    </row>
    <row r="942" spans="1:20">
      <c r="A942" s="254" t="str">
        <f t="shared" si="190"/>
        <v>Industry</v>
      </c>
      <c r="B942" s="254" t="str">
        <f t="shared" si="190"/>
        <v>Electrification + Hydrogen</v>
      </c>
      <c r="C942" s="254" t="str">
        <f t="shared" si="190"/>
        <v>Fraction of Industrial Fuel Use Shifted to Other Fuels</v>
      </c>
      <c r="D942" s="255" t="s">
        <v>2125</v>
      </c>
      <c r="E942" s="250" t="s">
        <v>809</v>
      </c>
      <c r="F942" s="180" t="s">
        <v>2173</v>
      </c>
      <c r="G942" s="250" t="s">
        <v>2158</v>
      </c>
      <c r="H942" s="43">
        <v>1290</v>
      </c>
      <c r="I942" s="250" t="s">
        <v>333</v>
      </c>
      <c r="J942" s="254" t="str">
        <f t="shared" si="191"/>
        <v>Electrification + Hydrogen</v>
      </c>
      <c r="K942" s="254" t="str">
        <f t="shared" si="191"/>
        <v>indst fuel type shifting</v>
      </c>
      <c r="L942" s="253">
        <f t="shared" si="191"/>
        <v>0</v>
      </c>
      <c r="M942" s="253">
        <f t="shared" si="191"/>
        <v>1</v>
      </c>
      <c r="N942" s="253">
        <f t="shared" si="191"/>
        <v>0.01</v>
      </c>
      <c r="O942" s="254" t="str">
        <f t="shared" si="191"/>
        <v>% of fuel shifted</v>
      </c>
      <c r="P942" s="250"/>
      <c r="Q942" s="254" t="str">
        <f t="shared" si="192"/>
        <v>industry-ag-main.html#fuel-switching</v>
      </c>
      <c r="R942" s="254" t="str">
        <f t="shared" si="192"/>
        <v>industry-elec-and-hydrogen.html</v>
      </c>
      <c r="S942" s="256"/>
      <c r="T942" s="250"/>
    </row>
    <row r="943" spans="1:20">
      <c r="A943" s="254" t="str">
        <f t="shared" si="190"/>
        <v>Industry</v>
      </c>
      <c r="B943" s="254" t="str">
        <f t="shared" si="190"/>
        <v>Electrification + Hydrogen</v>
      </c>
      <c r="C943" s="254" t="str">
        <f t="shared" si="190"/>
        <v>Fraction of Industrial Fuel Use Shifted to Other Fuels</v>
      </c>
      <c r="D943" s="255" t="s">
        <v>2125</v>
      </c>
      <c r="E943" s="250" t="s">
        <v>811</v>
      </c>
      <c r="F943" s="180" t="s">
        <v>2173</v>
      </c>
      <c r="G943" s="250" t="s">
        <v>2157</v>
      </c>
      <c r="H943" s="43">
        <v>1291</v>
      </c>
      <c r="I943" s="250" t="s">
        <v>333</v>
      </c>
      <c r="J943" s="254" t="str">
        <f t="shared" si="191"/>
        <v>Electrification + Hydrogen</v>
      </c>
      <c r="K943" s="254" t="str">
        <f t="shared" si="191"/>
        <v>indst fuel type shifting</v>
      </c>
      <c r="L943" s="253">
        <f t="shared" si="191"/>
        <v>0</v>
      </c>
      <c r="M943" s="253">
        <f t="shared" si="191"/>
        <v>1</v>
      </c>
      <c r="N943" s="253">
        <f t="shared" si="191"/>
        <v>0.01</v>
      </c>
      <c r="O943" s="254" t="str">
        <f t="shared" si="191"/>
        <v>% of fuel shifted</v>
      </c>
      <c r="P943" s="250"/>
      <c r="Q943" s="254" t="str">
        <f t="shared" si="192"/>
        <v>industry-ag-main.html#fuel-switching</v>
      </c>
      <c r="R943" s="254" t="str">
        <f t="shared" si="192"/>
        <v>industry-elec-and-hydrogen.html</v>
      </c>
      <c r="S943" s="256"/>
      <c r="T943" s="250"/>
    </row>
    <row r="944" spans="1:20">
      <c r="A944" s="254" t="str">
        <f t="shared" si="190"/>
        <v>Industry</v>
      </c>
      <c r="B944" s="254" t="str">
        <f t="shared" si="190"/>
        <v>Electrification + Hydrogen</v>
      </c>
      <c r="C944" s="254" t="str">
        <f t="shared" si="190"/>
        <v>Fraction of Industrial Fuel Use Shifted to Other Fuels</v>
      </c>
      <c r="D944" s="255" t="s">
        <v>2125</v>
      </c>
      <c r="E944" s="250" t="s">
        <v>813</v>
      </c>
      <c r="F944" s="180" t="s">
        <v>2173</v>
      </c>
      <c r="G944" s="250" t="s">
        <v>2156</v>
      </c>
      <c r="H944" s="43">
        <v>1292</v>
      </c>
      <c r="I944" s="250" t="s">
        <v>333</v>
      </c>
      <c r="J944" s="254" t="str">
        <f t="shared" si="191"/>
        <v>Electrification + Hydrogen</v>
      </c>
      <c r="K944" s="254" t="str">
        <f t="shared" si="191"/>
        <v>indst fuel type shifting</v>
      </c>
      <c r="L944" s="253">
        <f t="shared" si="191"/>
        <v>0</v>
      </c>
      <c r="M944" s="253">
        <f t="shared" si="191"/>
        <v>1</v>
      </c>
      <c r="N944" s="253">
        <f t="shared" si="191"/>
        <v>0.01</v>
      </c>
      <c r="O944" s="254" t="str">
        <f t="shared" si="191"/>
        <v>% of fuel shifted</v>
      </c>
      <c r="P944" s="250"/>
      <c r="Q944" s="254" t="str">
        <f t="shared" si="192"/>
        <v>industry-ag-main.html#fuel-switching</v>
      </c>
      <c r="R944" s="254" t="str">
        <f t="shared" si="192"/>
        <v>industry-elec-and-hydrogen.html</v>
      </c>
      <c r="S944" s="256"/>
      <c r="T944" s="250"/>
    </row>
    <row r="945" spans="1:20">
      <c r="A945" s="254" t="str">
        <f t="shared" si="190"/>
        <v>Industry</v>
      </c>
      <c r="B945" s="254" t="str">
        <f t="shared" si="190"/>
        <v>Electrification + Hydrogen</v>
      </c>
      <c r="C945" s="254" t="str">
        <f t="shared" si="190"/>
        <v>Fraction of Industrial Fuel Use Shifted to Other Fuels</v>
      </c>
      <c r="D945" s="255" t="s">
        <v>2125</v>
      </c>
      <c r="E945" s="250" t="s">
        <v>815</v>
      </c>
      <c r="F945" s="180" t="s">
        <v>2173</v>
      </c>
      <c r="G945" s="250" t="s">
        <v>2155</v>
      </c>
      <c r="H945" s="43">
        <v>1293</v>
      </c>
      <c r="I945" s="250" t="s">
        <v>333</v>
      </c>
      <c r="J945" s="254" t="str">
        <f t="shared" si="191"/>
        <v>Electrification + Hydrogen</v>
      </c>
      <c r="K945" s="254" t="str">
        <f t="shared" si="191"/>
        <v>indst fuel type shifting</v>
      </c>
      <c r="L945" s="253">
        <f t="shared" si="191"/>
        <v>0</v>
      </c>
      <c r="M945" s="253">
        <f t="shared" si="191"/>
        <v>1</v>
      </c>
      <c r="N945" s="253">
        <f t="shared" si="191"/>
        <v>0.01</v>
      </c>
      <c r="O945" s="254" t="str">
        <f t="shared" si="191"/>
        <v>% of fuel shifted</v>
      </c>
      <c r="P945" s="250"/>
      <c r="Q945" s="254" t="str">
        <f t="shared" si="192"/>
        <v>industry-ag-main.html#fuel-switching</v>
      </c>
      <c r="R945" s="254" t="str">
        <f t="shared" si="192"/>
        <v>industry-elec-and-hydrogen.html</v>
      </c>
      <c r="S945" s="256"/>
      <c r="T945" s="250"/>
    </row>
    <row r="946" spans="1:20">
      <c r="A946" s="254" t="str">
        <f t="shared" si="190"/>
        <v>Industry</v>
      </c>
      <c r="B946" s="254" t="str">
        <f t="shared" si="190"/>
        <v>Electrification + Hydrogen</v>
      </c>
      <c r="C946" s="254" t="str">
        <f t="shared" si="190"/>
        <v>Fraction of Industrial Fuel Use Shifted to Other Fuels</v>
      </c>
      <c r="D946" s="255" t="s">
        <v>2125</v>
      </c>
      <c r="E946" s="250" t="s">
        <v>817</v>
      </c>
      <c r="F946" s="180" t="s">
        <v>2173</v>
      </c>
      <c r="G946" s="250" t="s">
        <v>2154</v>
      </c>
      <c r="H946" s="43">
        <v>1294</v>
      </c>
      <c r="I946" s="250" t="s">
        <v>333</v>
      </c>
      <c r="J946" s="254" t="str">
        <f t="shared" si="191"/>
        <v>Electrification + Hydrogen</v>
      </c>
      <c r="K946" s="254" t="str">
        <f t="shared" si="191"/>
        <v>indst fuel type shifting</v>
      </c>
      <c r="L946" s="253">
        <f t="shared" si="191"/>
        <v>0</v>
      </c>
      <c r="M946" s="253">
        <f t="shared" si="191"/>
        <v>1</v>
      </c>
      <c r="N946" s="253">
        <f t="shared" si="191"/>
        <v>0.01</v>
      </c>
      <c r="O946" s="254" t="str">
        <f t="shared" si="191"/>
        <v>% of fuel shifted</v>
      </c>
      <c r="P946" s="250"/>
      <c r="Q946" s="254" t="str">
        <f t="shared" si="192"/>
        <v>industry-ag-main.html#fuel-switching</v>
      </c>
      <c r="R946" s="254" t="str">
        <f t="shared" si="192"/>
        <v>industry-elec-and-hydrogen.html</v>
      </c>
      <c r="S946" s="256"/>
      <c r="T946" s="250"/>
    </row>
    <row r="947" spans="1:20">
      <c r="A947" s="254" t="str">
        <f t="shared" si="190"/>
        <v>Industry</v>
      </c>
      <c r="B947" s="254" t="str">
        <f t="shared" si="190"/>
        <v>Electrification + Hydrogen</v>
      </c>
      <c r="C947" s="254" t="str">
        <f t="shared" si="190"/>
        <v>Fraction of Industrial Fuel Use Shifted to Other Fuels</v>
      </c>
      <c r="D947" s="255" t="s">
        <v>2125</v>
      </c>
      <c r="E947" s="250" t="s">
        <v>819</v>
      </c>
      <c r="F947" s="180" t="s">
        <v>2173</v>
      </c>
      <c r="G947" s="250" t="s">
        <v>2153</v>
      </c>
      <c r="H947" s="43">
        <v>1295</v>
      </c>
      <c r="I947" s="250" t="s">
        <v>333</v>
      </c>
      <c r="J947" s="254" t="str">
        <f t="shared" si="191"/>
        <v>Electrification + Hydrogen</v>
      </c>
      <c r="K947" s="254" t="str">
        <f t="shared" si="191"/>
        <v>indst fuel type shifting</v>
      </c>
      <c r="L947" s="253">
        <f t="shared" si="191"/>
        <v>0</v>
      </c>
      <c r="M947" s="253">
        <f t="shared" si="191"/>
        <v>1</v>
      </c>
      <c r="N947" s="253">
        <f t="shared" si="191"/>
        <v>0.01</v>
      </c>
      <c r="O947" s="254" t="str">
        <f t="shared" si="191"/>
        <v>% of fuel shifted</v>
      </c>
      <c r="P947" s="250"/>
      <c r="Q947" s="254" t="str">
        <f t="shared" si="192"/>
        <v>industry-ag-main.html#fuel-switching</v>
      </c>
      <c r="R947" s="254" t="str">
        <f t="shared" si="192"/>
        <v>industry-elec-and-hydrogen.html</v>
      </c>
      <c r="S947" s="256"/>
      <c r="T947" s="250"/>
    </row>
    <row r="948" spans="1:20">
      <c r="A948" s="254" t="str">
        <f t="shared" si="190"/>
        <v>Industry</v>
      </c>
      <c r="B948" s="254" t="str">
        <f t="shared" si="190"/>
        <v>Electrification + Hydrogen</v>
      </c>
      <c r="C948" s="254" t="str">
        <f t="shared" si="190"/>
        <v>Fraction of Industrial Fuel Use Shifted to Other Fuels</v>
      </c>
      <c r="D948" s="255" t="s">
        <v>2125</v>
      </c>
      <c r="E948" s="250" t="s">
        <v>821</v>
      </c>
      <c r="F948" s="180" t="s">
        <v>2173</v>
      </c>
      <c r="G948" s="250" t="s">
        <v>2152</v>
      </c>
      <c r="H948" s="43">
        <v>1296</v>
      </c>
      <c r="I948" s="250" t="s">
        <v>333</v>
      </c>
      <c r="J948" s="254" t="str">
        <f t="shared" si="191"/>
        <v>Electrification + Hydrogen</v>
      </c>
      <c r="K948" s="254" t="str">
        <f t="shared" si="191"/>
        <v>indst fuel type shifting</v>
      </c>
      <c r="L948" s="253">
        <f t="shared" si="191"/>
        <v>0</v>
      </c>
      <c r="M948" s="253">
        <f t="shared" si="191"/>
        <v>1</v>
      </c>
      <c r="N948" s="253">
        <f t="shared" si="191"/>
        <v>0.01</v>
      </c>
      <c r="O948" s="254" t="str">
        <f t="shared" si="191"/>
        <v>% of fuel shifted</v>
      </c>
      <c r="P948" s="250"/>
      <c r="Q948" s="254" t="str">
        <f t="shared" si="192"/>
        <v>industry-ag-main.html#fuel-switching</v>
      </c>
      <c r="R948" s="254" t="str">
        <f t="shared" si="192"/>
        <v>industry-elec-and-hydrogen.html</v>
      </c>
      <c r="S948" s="256"/>
      <c r="T948" s="250"/>
    </row>
    <row r="949" spans="1:20">
      <c r="A949" s="254" t="str">
        <f t="shared" si="190"/>
        <v>Industry</v>
      </c>
      <c r="B949" s="254" t="str">
        <f t="shared" si="190"/>
        <v>Electrification + Hydrogen</v>
      </c>
      <c r="C949" s="254" t="str">
        <f t="shared" si="190"/>
        <v>Fraction of Industrial Fuel Use Shifted to Other Fuels</v>
      </c>
      <c r="D949" s="255" t="s">
        <v>2125</v>
      </c>
      <c r="E949" s="250" t="s">
        <v>823</v>
      </c>
      <c r="F949" s="180" t="s">
        <v>2173</v>
      </c>
      <c r="G949" s="250" t="s">
        <v>2150</v>
      </c>
      <c r="H949" s="43">
        <v>1297</v>
      </c>
      <c r="I949" s="250" t="s">
        <v>311</v>
      </c>
      <c r="J949" s="254" t="str">
        <f t="shared" si="191"/>
        <v>Electrification + Hydrogen</v>
      </c>
      <c r="K949" s="254" t="str">
        <f t="shared" si="191"/>
        <v>indst fuel type shifting</v>
      </c>
      <c r="L949" s="253">
        <f t="shared" si="191"/>
        <v>0</v>
      </c>
      <c r="M949" s="253">
        <f t="shared" si="191"/>
        <v>1</v>
      </c>
      <c r="N949" s="253">
        <f t="shared" si="191"/>
        <v>0.01</v>
      </c>
      <c r="O949" s="254" t="str">
        <f t="shared" si="191"/>
        <v>% of fuel shifted</v>
      </c>
      <c r="P94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254" t="str">
        <f t="shared" si="192"/>
        <v>industry-ag-main.html#fuel-switching</v>
      </c>
      <c r="R949" s="254" t="str">
        <f t="shared" si="192"/>
        <v>industry-elec-and-hydrogen.html</v>
      </c>
      <c r="S949" s="256"/>
      <c r="T949" s="250"/>
    </row>
    <row r="950" spans="1:20">
      <c r="A950" s="254" t="str">
        <f t="shared" si="190"/>
        <v>Industry</v>
      </c>
      <c r="B950" s="254" t="str">
        <f t="shared" si="190"/>
        <v>Electrification + Hydrogen</v>
      </c>
      <c r="C950" s="254" t="str">
        <f t="shared" si="190"/>
        <v>Fraction of Industrial Fuel Use Shifted to Other Fuels</v>
      </c>
      <c r="D950" s="255" t="s">
        <v>2123</v>
      </c>
      <c r="E950" s="250" t="s">
        <v>800</v>
      </c>
      <c r="F950" s="180" t="s">
        <v>1850</v>
      </c>
      <c r="G950" s="250" t="s">
        <v>2160</v>
      </c>
      <c r="H950" s="43">
        <v>1298</v>
      </c>
      <c r="I950" s="250" t="s">
        <v>311</v>
      </c>
      <c r="J950" s="254" t="str">
        <f t="shared" si="191"/>
        <v>Electrification + Hydrogen</v>
      </c>
      <c r="K950" s="254" t="str">
        <f t="shared" si="191"/>
        <v>indst fuel type shifting</v>
      </c>
      <c r="L950" s="253">
        <f t="shared" si="191"/>
        <v>0</v>
      </c>
      <c r="M950" s="253">
        <f t="shared" si="191"/>
        <v>1</v>
      </c>
      <c r="N950" s="253">
        <f t="shared" si="191"/>
        <v>0.01</v>
      </c>
      <c r="O950" s="254" t="str">
        <f t="shared" si="191"/>
        <v>% of fuel shifted</v>
      </c>
      <c r="P95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254" t="str">
        <f t="shared" si="192"/>
        <v>industry-ag-main.html#fuel-switching</v>
      </c>
      <c r="R950" s="254" t="str">
        <f t="shared" si="192"/>
        <v>industry-elec-and-hydrogen.html</v>
      </c>
      <c r="S950" s="256"/>
      <c r="T950" s="250"/>
    </row>
    <row r="951" spans="1:20">
      <c r="A951" s="254" t="str">
        <f t="shared" si="190"/>
        <v>Industry</v>
      </c>
      <c r="B951" s="254" t="str">
        <f t="shared" si="190"/>
        <v>Electrification + Hydrogen</v>
      </c>
      <c r="C951" s="254" t="str">
        <f t="shared" si="190"/>
        <v>Fraction of Industrial Fuel Use Shifted to Other Fuels</v>
      </c>
      <c r="D951" s="255" t="s">
        <v>2123</v>
      </c>
      <c r="E951" s="250" t="s">
        <v>807</v>
      </c>
      <c r="F951" s="180" t="s">
        <v>1850</v>
      </c>
      <c r="G951" s="250" t="s">
        <v>2159</v>
      </c>
      <c r="H951" s="43">
        <v>1299</v>
      </c>
      <c r="I951" s="250" t="s">
        <v>333</v>
      </c>
      <c r="J951" s="254" t="str">
        <f t="shared" ref="J951:O960" si="193">J$860</f>
        <v>Electrification + Hydrogen</v>
      </c>
      <c r="K951" s="254" t="str">
        <f t="shared" si="193"/>
        <v>indst fuel type shifting</v>
      </c>
      <c r="L951" s="253">
        <f t="shared" si="193"/>
        <v>0</v>
      </c>
      <c r="M951" s="253">
        <f t="shared" si="193"/>
        <v>1</v>
      </c>
      <c r="N951" s="253">
        <f t="shared" si="193"/>
        <v>0.01</v>
      </c>
      <c r="O951" s="254" t="str">
        <f t="shared" si="193"/>
        <v>% of fuel shifted</v>
      </c>
      <c r="P951" s="250"/>
      <c r="Q951" s="254" t="str">
        <f t="shared" si="192"/>
        <v>industry-ag-main.html#fuel-switching</v>
      </c>
      <c r="R951" s="254" t="str">
        <f t="shared" si="192"/>
        <v>industry-elec-and-hydrogen.html</v>
      </c>
      <c r="S951" s="256"/>
      <c r="T951" s="250"/>
    </row>
    <row r="952" spans="1:20">
      <c r="A952" s="254" t="str">
        <f t="shared" si="190"/>
        <v>Industry</v>
      </c>
      <c r="B952" s="254" t="str">
        <f t="shared" si="190"/>
        <v>Electrification + Hydrogen</v>
      </c>
      <c r="C952" s="254" t="str">
        <f t="shared" si="190"/>
        <v>Fraction of Industrial Fuel Use Shifted to Other Fuels</v>
      </c>
      <c r="D952" s="255" t="s">
        <v>2123</v>
      </c>
      <c r="E952" s="250" t="s">
        <v>809</v>
      </c>
      <c r="F952" s="180" t="s">
        <v>1850</v>
      </c>
      <c r="G952" s="250" t="s">
        <v>2158</v>
      </c>
      <c r="H952" s="43">
        <v>1300</v>
      </c>
      <c r="I952" s="250" t="s">
        <v>333</v>
      </c>
      <c r="J952" s="254" t="str">
        <f t="shared" si="193"/>
        <v>Electrification + Hydrogen</v>
      </c>
      <c r="K952" s="254" t="str">
        <f t="shared" si="193"/>
        <v>indst fuel type shifting</v>
      </c>
      <c r="L952" s="253">
        <f t="shared" si="193"/>
        <v>0</v>
      </c>
      <c r="M952" s="253">
        <f t="shared" si="193"/>
        <v>1</v>
      </c>
      <c r="N952" s="253">
        <f t="shared" si="193"/>
        <v>0.01</v>
      </c>
      <c r="O952" s="254" t="str">
        <f t="shared" si="193"/>
        <v>% of fuel shifted</v>
      </c>
      <c r="P952" s="250"/>
      <c r="Q952" s="254" t="str">
        <f t="shared" si="192"/>
        <v>industry-ag-main.html#fuel-switching</v>
      </c>
      <c r="R952" s="254" t="str">
        <f t="shared" si="192"/>
        <v>industry-elec-and-hydrogen.html</v>
      </c>
      <c r="S952" s="256"/>
      <c r="T952" s="250"/>
    </row>
    <row r="953" spans="1:20">
      <c r="A953" s="254" t="str">
        <f t="shared" si="190"/>
        <v>Industry</v>
      </c>
      <c r="B953" s="254" t="str">
        <f t="shared" si="190"/>
        <v>Electrification + Hydrogen</v>
      </c>
      <c r="C953" s="254" t="str">
        <f t="shared" si="190"/>
        <v>Fraction of Industrial Fuel Use Shifted to Other Fuels</v>
      </c>
      <c r="D953" s="255" t="s">
        <v>2123</v>
      </c>
      <c r="E953" s="250" t="s">
        <v>811</v>
      </c>
      <c r="F953" s="180" t="s">
        <v>1850</v>
      </c>
      <c r="G953" s="250" t="s">
        <v>2157</v>
      </c>
      <c r="H953" s="43">
        <v>1301</v>
      </c>
      <c r="I953" s="250" t="s">
        <v>333</v>
      </c>
      <c r="J953" s="254" t="str">
        <f t="shared" si="193"/>
        <v>Electrification + Hydrogen</v>
      </c>
      <c r="K953" s="254" t="str">
        <f t="shared" si="193"/>
        <v>indst fuel type shifting</v>
      </c>
      <c r="L953" s="253">
        <f t="shared" si="193"/>
        <v>0</v>
      </c>
      <c r="M953" s="253">
        <f t="shared" si="193"/>
        <v>1</v>
      </c>
      <c r="N953" s="253">
        <f t="shared" si="193"/>
        <v>0.01</v>
      </c>
      <c r="O953" s="254" t="str">
        <f t="shared" si="193"/>
        <v>% of fuel shifted</v>
      </c>
      <c r="P953" s="250"/>
      <c r="Q953" s="254" t="str">
        <f t="shared" si="192"/>
        <v>industry-ag-main.html#fuel-switching</v>
      </c>
      <c r="R953" s="254" t="str">
        <f t="shared" si="192"/>
        <v>industry-elec-and-hydrogen.html</v>
      </c>
      <c r="S953" s="256"/>
      <c r="T953" s="250"/>
    </row>
    <row r="954" spans="1:20">
      <c r="A954" s="254" t="str">
        <f t="shared" si="190"/>
        <v>Industry</v>
      </c>
      <c r="B954" s="254" t="str">
        <f t="shared" si="190"/>
        <v>Electrification + Hydrogen</v>
      </c>
      <c r="C954" s="254" t="str">
        <f t="shared" si="190"/>
        <v>Fraction of Industrial Fuel Use Shifted to Other Fuels</v>
      </c>
      <c r="D954" s="255" t="s">
        <v>2123</v>
      </c>
      <c r="E954" s="250" t="s">
        <v>813</v>
      </c>
      <c r="F954" s="180" t="s">
        <v>1850</v>
      </c>
      <c r="G954" s="250" t="s">
        <v>2156</v>
      </c>
      <c r="H954" s="43">
        <v>1302</v>
      </c>
      <c r="I954" s="250" t="s">
        <v>333</v>
      </c>
      <c r="J954" s="254" t="str">
        <f t="shared" si="193"/>
        <v>Electrification + Hydrogen</v>
      </c>
      <c r="K954" s="254" t="str">
        <f t="shared" si="193"/>
        <v>indst fuel type shifting</v>
      </c>
      <c r="L954" s="253">
        <f t="shared" si="193"/>
        <v>0</v>
      </c>
      <c r="M954" s="253">
        <f t="shared" si="193"/>
        <v>1</v>
      </c>
      <c r="N954" s="253">
        <f t="shared" si="193"/>
        <v>0.01</v>
      </c>
      <c r="O954" s="254" t="str">
        <f t="shared" si="193"/>
        <v>% of fuel shifted</v>
      </c>
      <c r="P954" s="250"/>
      <c r="Q954" s="254" t="str">
        <f t="shared" si="192"/>
        <v>industry-ag-main.html#fuel-switching</v>
      </c>
      <c r="R954" s="254" t="str">
        <f t="shared" si="192"/>
        <v>industry-elec-and-hydrogen.html</v>
      </c>
      <c r="S954" s="256"/>
      <c r="T954" s="250"/>
    </row>
    <row r="955" spans="1:20">
      <c r="A955" s="254" t="str">
        <f t="shared" si="190"/>
        <v>Industry</v>
      </c>
      <c r="B955" s="254" t="str">
        <f t="shared" si="190"/>
        <v>Electrification + Hydrogen</v>
      </c>
      <c r="C955" s="254" t="str">
        <f t="shared" si="190"/>
        <v>Fraction of Industrial Fuel Use Shifted to Other Fuels</v>
      </c>
      <c r="D955" s="255" t="s">
        <v>2123</v>
      </c>
      <c r="E955" s="250" t="s">
        <v>815</v>
      </c>
      <c r="F955" s="180" t="s">
        <v>1850</v>
      </c>
      <c r="G955" s="250" t="s">
        <v>2155</v>
      </c>
      <c r="H955" s="43">
        <v>1303</v>
      </c>
      <c r="I955" s="250" t="s">
        <v>333</v>
      </c>
      <c r="J955" s="254" t="str">
        <f t="shared" si="193"/>
        <v>Electrification + Hydrogen</v>
      </c>
      <c r="K955" s="254" t="str">
        <f t="shared" si="193"/>
        <v>indst fuel type shifting</v>
      </c>
      <c r="L955" s="253">
        <f t="shared" si="193"/>
        <v>0</v>
      </c>
      <c r="M955" s="253">
        <f t="shared" si="193"/>
        <v>1</v>
      </c>
      <c r="N955" s="253">
        <f t="shared" si="193"/>
        <v>0.01</v>
      </c>
      <c r="O955" s="254" t="str">
        <f t="shared" si="193"/>
        <v>% of fuel shifted</v>
      </c>
      <c r="P955" s="250"/>
      <c r="Q955" s="254" t="str">
        <f t="shared" si="192"/>
        <v>industry-ag-main.html#fuel-switching</v>
      </c>
      <c r="R955" s="254" t="str">
        <f t="shared" si="192"/>
        <v>industry-elec-and-hydrogen.html</v>
      </c>
      <c r="S955" s="256"/>
      <c r="T955" s="250"/>
    </row>
    <row r="956" spans="1:20">
      <c r="A956" s="254" t="str">
        <f t="shared" si="190"/>
        <v>Industry</v>
      </c>
      <c r="B956" s="254" t="str">
        <f t="shared" si="190"/>
        <v>Electrification + Hydrogen</v>
      </c>
      <c r="C956" s="254" t="str">
        <f t="shared" si="190"/>
        <v>Fraction of Industrial Fuel Use Shifted to Other Fuels</v>
      </c>
      <c r="D956" s="255" t="s">
        <v>2123</v>
      </c>
      <c r="E956" s="250" t="s">
        <v>817</v>
      </c>
      <c r="F956" s="180" t="s">
        <v>1850</v>
      </c>
      <c r="G956" s="250" t="s">
        <v>2154</v>
      </c>
      <c r="H956" s="43">
        <v>1304</v>
      </c>
      <c r="I956" s="250" t="s">
        <v>333</v>
      </c>
      <c r="J956" s="254" t="str">
        <f t="shared" si="193"/>
        <v>Electrification + Hydrogen</v>
      </c>
      <c r="K956" s="254" t="str">
        <f t="shared" si="193"/>
        <v>indst fuel type shifting</v>
      </c>
      <c r="L956" s="253">
        <f t="shared" si="193"/>
        <v>0</v>
      </c>
      <c r="M956" s="253">
        <f t="shared" si="193"/>
        <v>1</v>
      </c>
      <c r="N956" s="253">
        <f t="shared" si="193"/>
        <v>0.01</v>
      </c>
      <c r="O956" s="254" t="str">
        <f t="shared" si="193"/>
        <v>% of fuel shifted</v>
      </c>
      <c r="P956" s="250"/>
      <c r="Q956" s="254" t="str">
        <f t="shared" si="192"/>
        <v>industry-ag-main.html#fuel-switching</v>
      </c>
      <c r="R956" s="254" t="str">
        <f t="shared" si="192"/>
        <v>industry-elec-and-hydrogen.html</v>
      </c>
      <c r="S956" s="256"/>
      <c r="T956" s="250"/>
    </row>
    <row r="957" spans="1:20">
      <c r="A957" s="254" t="str">
        <f t="shared" si="190"/>
        <v>Industry</v>
      </c>
      <c r="B957" s="254" t="str">
        <f t="shared" si="190"/>
        <v>Electrification + Hydrogen</v>
      </c>
      <c r="C957" s="254" t="str">
        <f t="shared" si="190"/>
        <v>Fraction of Industrial Fuel Use Shifted to Other Fuels</v>
      </c>
      <c r="D957" s="255" t="s">
        <v>2123</v>
      </c>
      <c r="E957" s="250" t="s">
        <v>819</v>
      </c>
      <c r="F957" s="180" t="s">
        <v>1850</v>
      </c>
      <c r="G957" s="250" t="s">
        <v>2153</v>
      </c>
      <c r="H957" s="43">
        <v>1305</v>
      </c>
      <c r="I957" s="250" t="s">
        <v>333</v>
      </c>
      <c r="J957" s="254" t="str">
        <f t="shared" si="193"/>
        <v>Electrification + Hydrogen</v>
      </c>
      <c r="K957" s="254" t="str">
        <f t="shared" si="193"/>
        <v>indst fuel type shifting</v>
      </c>
      <c r="L957" s="253">
        <f t="shared" si="193"/>
        <v>0</v>
      </c>
      <c r="M957" s="253">
        <f t="shared" si="193"/>
        <v>1</v>
      </c>
      <c r="N957" s="253">
        <f t="shared" si="193"/>
        <v>0.01</v>
      </c>
      <c r="O957" s="254" t="str">
        <f t="shared" si="193"/>
        <v>% of fuel shifted</v>
      </c>
      <c r="P957" s="250"/>
      <c r="Q957" s="254" t="str">
        <f t="shared" si="192"/>
        <v>industry-ag-main.html#fuel-switching</v>
      </c>
      <c r="R957" s="254" t="str">
        <f t="shared" si="192"/>
        <v>industry-elec-and-hydrogen.html</v>
      </c>
      <c r="S957" s="256"/>
      <c r="T957" s="250"/>
    </row>
    <row r="958" spans="1:20">
      <c r="A958" s="254" t="str">
        <f t="shared" si="190"/>
        <v>Industry</v>
      </c>
      <c r="B958" s="254" t="str">
        <f t="shared" si="190"/>
        <v>Electrification + Hydrogen</v>
      </c>
      <c r="C958" s="254" t="str">
        <f t="shared" si="190"/>
        <v>Fraction of Industrial Fuel Use Shifted to Other Fuels</v>
      </c>
      <c r="D958" s="255" t="s">
        <v>2123</v>
      </c>
      <c r="E958" s="250" t="s">
        <v>821</v>
      </c>
      <c r="F958" s="180" t="s">
        <v>1850</v>
      </c>
      <c r="G958" s="250" t="s">
        <v>2152</v>
      </c>
      <c r="H958" s="43">
        <v>1306</v>
      </c>
      <c r="I958" s="250" t="s">
        <v>333</v>
      </c>
      <c r="J958" s="254" t="str">
        <f t="shared" si="193"/>
        <v>Electrification + Hydrogen</v>
      </c>
      <c r="K958" s="254" t="str">
        <f t="shared" si="193"/>
        <v>indst fuel type shifting</v>
      </c>
      <c r="L958" s="253">
        <f t="shared" si="193"/>
        <v>0</v>
      </c>
      <c r="M958" s="253">
        <f t="shared" si="193"/>
        <v>1</v>
      </c>
      <c r="N958" s="253">
        <f t="shared" si="193"/>
        <v>0.01</v>
      </c>
      <c r="O958" s="254" t="str">
        <f t="shared" si="193"/>
        <v>% of fuel shifted</v>
      </c>
      <c r="P958" s="250"/>
      <c r="Q958" s="254" t="str">
        <f t="shared" si="192"/>
        <v>industry-ag-main.html#fuel-switching</v>
      </c>
      <c r="R958" s="254" t="str">
        <f t="shared" si="192"/>
        <v>industry-elec-and-hydrogen.html</v>
      </c>
      <c r="S958" s="256"/>
      <c r="T958" s="250"/>
    </row>
    <row r="959" spans="1:20">
      <c r="A959" s="254" t="str">
        <f t="shared" si="190"/>
        <v>Industry</v>
      </c>
      <c r="B959" s="254" t="str">
        <f t="shared" si="190"/>
        <v>Electrification + Hydrogen</v>
      </c>
      <c r="C959" s="254" t="str">
        <f t="shared" si="190"/>
        <v>Fraction of Industrial Fuel Use Shifted to Other Fuels</v>
      </c>
      <c r="D959" s="255" t="s">
        <v>2123</v>
      </c>
      <c r="E959" s="250" t="s">
        <v>823</v>
      </c>
      <c r="F959" s="180" t="s">
        <v>1850</v>
      </c>
      <c r="G959" s="250" t="s">
        <v>2150</v>
      </c>
      <c r="H959" s="43">
        <v>1307</v>
      </c>
      <c r="I959" s="250" t="s">
        <v>311</v>
      </c>
      <c r="J959" s="254" t="str">
        <f t="shared" si="193"/>
        <v>Electrification + Hydrogen</v>
      </c>
      <c r="K959" s="254" t="str">
        <f t="shared" si="193"/>
        <v>indst fuel type shifting</v>
      </c>
      <c r="L959" s="253">
        <f t="shared" si="193"/>
        <v>0</v>
      </c>
      <c r="M959" s="253">
        <f t="shared" si="193"/>
        <v>1</v>
      </c>
      <c r="N959" s="253">
        <f t="shared" si="193"/>
        <v>0.01</v>
      </c>
      <c r="O959" s="254" t="str">
        <f t="shared" si="193"/>
        <v>% of fuel shifted</v>
      </c>
      <c r="P95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254" t="str">
        <f t="shared" si="192"/>
        <v>industry-ag-main.html#fuel-switching</v>
      </c>
      <c r="R959" s="254" t="str">
        <f t="shared" si="192"/>
        <v>industry-elec-and-hydrogen.html</v>
      </c>
      <c r="S959" s="256"/>
      <c r="T959" s="250"/>
    </row>
    <row r="960" spans="1:20">
      <c r="A960" s="254" t="str">
        <f t="shared" si="190"/>
        <v>Industry</v>
      </c>
      <c r="B960" s="254" t="str">
        <f t="shared" si="190"/>
        <v>Electrification + Hydrogen</v>
      </c>
      <c r="C960" s="254" t="str">
        <f t="shared" si="190"/>
        <v>Fraction of Industrial Fuel Use Shifted to Other Fuels</v>
      </c>
      <c r="D960" s="255" t="s">
        <v>2122</v>
      </c>
      <c r="E960" s="250" t="s">
        <v>800</v>
      </c>
      <c r="F960" s="180" t="s">
        <v>2172</v>
      </c>
      <c r="G960" s="250" t="s">
        <v>2160</v>
      </c>
      <c r="H960" s="43">
        <v>1308</v>
      </c>
      <c r="I960" s="250" t="s">
        <v>311</v>
      </c>
      <c r="J960" s="254" t="str">
        <f t="shared" si="193"/>
        <v>Electrification + Hydrogen</v>
      </c>
      <c r="K960" s="254" t="str">
        <f t="shared" si="193"/>
        <v>indst fuel type shifting</v>
      </c>
      <c r="L960" s="253">
        <f t="shared" si="193"/>
        <v>0</v>
      </c>
      <c r="M960" s="253">
        <f t="shared" si="193"/>
        <v>1</v>
      </c>
      <c r="N960" s="253">
        <f t="shared" si="193"/>
        <v>0.01</v>
      </c>
      <c r="O960" s="254" t="str">
        <f t="shared" si="193"/>
        <v>% of fuel shifted</v>
      </c>
      <c r="P96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254" t="str">
        <f t="shared" si="192"/>
        <v>industry-ag-main.html#fuel-switching</v>
      </c>
      <c r="R960" s="254" t="str">
        <f t="shared" si="192"/>
        <v>industry-elec-and-hydrogen.html</v>
      </c>
      <c r="S960" s="256"/>
      <c r="T960" s="250"/>
    </row>
    <row r="961" spans="1:20">
      <c r="A961" s="254" t="str">
        <f t="shared" ref="A961:C980" si="194">A$860</f>
        <v>Industry</v>
      </c>
      <c r="B961" s="254" t="str">
        <f t="shared" si="194"/>
        <v>Electrification + Hydrogen</v>
      </c>
      <c r="C961" s="254" t="str">
        <f t="shared" si="194"/>
        <v>Fraction of Industrial Fuel Use Shifted to Other Fuels</v>
      </c>
      <c r="D961" s="255" t="s">
        <v>2122</v>
      </c>
      <c r="E961" s="250" t="s">
        <v>807</v>
      </c>
      <c r="F961" s="180" t="s">
        <v>2172</v>
      </c>
      <c r="G961" s="250" t="s">
        <v>2159</v>
      </c>
      <c r="H961" s="43">
        <v>1309</v>
      </c>
      <c r="I961" s="250" t="s">
        <v>333</v>
      </c>
      <c r="J961" s="254" t="str">
        <f t="shared" ref="J961:O970" si="195">J$860</f>
        <v>Electrification + Hydrogen</v>
      </c>
      <c r="K961" s="254" t="str">
        <f t="shared" si="195"/>
        <v>indst fuel type shifting</v>
      </c>
      <c r="L961" s="253">
        <f t="shared" si="195"/>
        <v>0</v>
      </c>
      <c r="M961" s="253">
        <f t="shared" si="195"/>
        <v>1</v>
      </c>
      <c r="N961" s="253">
        <f t="shared" si="195"/>
        <v>0.01</v>
      </c>
      <c r="O961" s="254" t="str">
        <f t="shared" si="195"/>
        <v>% of fuel shifted</v>
      </c>
      <c r="P961" s="250"/>
      <c r="Q961" s="254" t="str">
        <f t="shared" ref="Q961:R980" si="196">Q$860</f>
        <v>industry-ag-main.html#fuel-switching</v>
      </c>
      <c r="R961" s="254" t="str">
        <f t="shared" si="196"/>
        <v>industry-elec-and-hydrogen.html</v>
      </c>
      <c r="S961" s="256"/>
      <c r="T961" s="250"/>
    </row>
    <row r="962" spans="1:20">
      <c r="A962" s="254" t="str">
        <f t="shared" si="194"/>
        <v>Industry</v>
      </c>
      <c r="B962" s="254" t="str">
        <f t="shared" si="194"/>
        <v>Electrification + Hydrogen</v>
      </c>
      <c r="C962" s="254" t="str">
        <f t="shared" si="194"/>
        <v>Fraction of Industrial Fuel Use Shifted to Other Fuels</v>
      </c>
      <c r="D962" s="255" t="s">
        <v>2122</v>
      </c>
      <c r="E962" s="250" t="s">
        <v>809</v>
      </c>
      <c r="F962" s="180" t="s">
        <v>2172</v>
      </c>
      <c r="G962" s="250" t="s">
        <v>2158</v>
      </c>
      <c r="H962" s="43">
        <v>1310</v>
      </c>
      <c r="I962" s="250" t="s">
        <v>333</v>
      </c>
      <c r="J962" s="254" t="str">
        <f t="shared" si="195"/>
        <v>Electrification + Hydrogen</v>
      </c>
      <c r="K962" s="254" t="str">
        <f t="shared" si="195"/>
        <v>indst fuel type shifting</v>
      </c>
      <c r="L962" s="253">
        <f t="shared" si="195"/>
        <v>0</v>
      </c>
      <c r="M962" s="253">
        <f t="shared" si="195"/>
        <v>1</v>
      </c>
      <c r="N962" s="253">
        <f t="shared" si="195"/>
        <v>0.01</v>
      </c>
      <c r="O962" s="254" t="str">
        <f t="shared" si="195"/>
        <v>% of fuel shifted</v>
      </c>
      <c r="P962" s="250"/>
      <c r="Q962" s="254" t="str">
        <f t="shared" si="196"/>
        <v>industry-ag-main.html#fuel-switching</v>
      </c>
      <c r="R962" s="254" t="str">
        <f t="shared" si="196"/>
        <v>industry-elec-and-hydrogen.html</v>
      </c>
      <c r="S962" s="256"/>
      <c r="T962" s="250"/>
    </row>
    <row r="963" spans="1:20">
      <c r="A963" s="254" t="str">
        <f t="shared" si="194"/>
        <v>Industry</v>
      </c>
      <c r="B963" s="254" t="str">
        <f t="shared" si="194"/>
        <v>Electrification + Hydrogen</v>
      </c>
      <c r="C963" s="254" t="str">
        <f t="shared" si="194"/>
        <v>Fraction of Industrial Fuel Use Shifted to Other Fuels</v>
      </c>
      <c r="D963" s="255" t="s">
        <v>2122</v>
      </c>
      <c r="E963" s="250" t="s">
        <v>811</v>
      </c>
      <c r="F963" s="180" t="s">
        <v>2172</v>
      </c>
      <c r="G963" s="250" t="s">
        <v>2157</v>
      </c>
      <c r="H963" s="43">
        <v>1311</v>
      </c>
      <c r="I963" s="250" t="s">
        <v>333</v>
      </c>
      <c r="J963" s="254" t="str">
        <f t="shared" si="195"/>
        <v>Electrification + Hydrogen</v>
      </c>
      <c r="K963" s="254" t="str">
        <f t="shared" si="195"/>
        <v>indst fuel type shifting</v>
      </c>
      <c r="L963" s="253">
        <f t="shared" si="195"/>
        <v>0</v>
      </c>
      <c r="M963" s="253">
        <f t="shared" si="195"/>
        <v>1</v>
      </c>
      <c r="N963" s="253">
        <f t="shared" si="195"/>
        <v>0.01</v>
      </c>
      <c r="O963" s="254" t="str">
        <f t="shared" si="195"/>
        <v>% of fuel shifted</v>
      </c>
      <c r="P963" s="250"/>
      <c r="Q963" s="254" t="str">
        <f t="shared" si="196"/>
        <v>industry-ag-main.html#fuel-switching</v>
      </c>
      <c r="R963" s="254" t="str">
        <f t="shared" si="196"/>
        <v>industry-elec-and-hydrogen.html</v>
      </c>
      <c r="S963" s="256"/>
      <c r="T963" s="250"/>
    </row>
    <row r="964" spans="1:20">
      <c r="A964" s="254" t="str">
        <f t="shared" si="194"/>
        <v>Industry</v>
      </c>
      <c r="B964" s="254" t="str">
        <f t="shared" si="194"/>
        <v>Electrification + Hydrogen</v>
      </c>
      <c r="C964" s="254" t="str">
        <f t="shared" si="194"/>
        <v>Fraction of Industrial Fuel Use Shifted to Other Fuels</v>
      </c>
      <c r="D964" s="255" t="s">
        <v>2122</v>
      </c>
      <c r="E964" s="250" t="s">
        <v>813</v>
      </c>
      <c r="F964" s="180" t="s">
        <v>2172</v>
      </c>
      <c r="G964" s="250" t="s">
        <v>2156</v>
      </c>
      <c r="H964" s="43">
        <v>1312</v>
      </c>
      <c r="I964" s="250" t="s">
        <v>333</v>
      </c>
      <c r="J964" s="254" t="str">
        <f t="shared" si="195"/>
        <v>Electrification + Hydrogen</v>
      </c>
      <c r="K964" s="254" t="str">
        <f t="shared" si="195"/>
        <v>indst fuel type shifting</v>
      </c>
      <c r="L964" s="253">
        <f t="shared" si="195"/>
        <v>0</v>
      </c>
      <c r="M964" s="253">
        <f t="shared" si="195"/>
        <v>1</v>
      </c>
      <c r="N964" s="253">
        <f t="shared" si="195"/>
        <v>0.01</v>
      </c>
      <c r="O964" s="254" t="str">
        <f t="shared" si="195"/>
        <v>% of fuel shifted</v>
      </c>
      <c r="P964" s="250"/>
      <c r="Q964" s="254" t="str">
        <f t="shared" si="196"/>
        <v>industry-ag-main.html#fuel-switching</v>
      </c>
      <c r="R964" s="254" t="str">
        <f t="shared" si="196"/>
        <v>industry-elec-and-hydrogen.html</v>
      </c>
      <c r="S964" s="256"/>
      <c r="T964" s="250"/>
    </row>
    <row r="965" spans="1:20">
      <c r="A965" s="254" t="str">
        <f t="shared" si="194"/>
        <v>Industry</v>
      </c>
      <c r="B965" s="254" t="str">
        <f t="shared" si="194"/>
        <v>Electrification + Hydrogen</v>
      </c>
      <c r="C965" s="254" t="str">
        <f t="shared" si="194"/>
        <v>Fraction of Industrial Fuel Use Shifted to Other Fuels</v>
      </c>
      <c r="D965" s="255" t="s">
        <v>2122</v>
      </c>
      <c r="E965" s="250" t="s">
        <v>815</v>
      </c>
      <c r="F965" s="180" t="s">
        <v>2172</v>
      </c>
      <c r="G965" s="250" t="s">
        <v>2155</v>
      </c>
      <c r="H965" s="43">
        <v>1313</v>
      </c>
      <c r="I965" s="250" t="s">
        <v>333</v>
      </c>
      <c r="J965" s="254" t="str">
        <f t="shared" si="195"/>
        <v>Electrification + Hydrogen</v>
      </c>
      <c r="K965" s="254" t="str">
        <f t="shared" si="195"/>
        <v>indst fuel type shifting</v>
      </c>
      <c r="L965" s="253">
        <f t="shared" si="195"/>
        <v>0</v>
      </c>
      <c r="M965" s="253">
        <f t="shared" si="195"/>
        <v>1</v>
      </c>
      <c r="N965" s="253">
        <f t="shared" si="195"/>
        <v>0.01</v>
      </c>
      <c r="O965" s="254" t="str">
        <f t="shared" si="195"/>
        <v>% of fuel shifted</v>
      </c>
      <c r="P965" s="250"/>
      <c r="Q965" s="254" t="str">
        <f t="shared" si="196"/>
        <v>industry-ag-main.html#fuel-switching</v>
      </c>
      <c r="R965" s="254" t="str">
        <f t="shared" si="196"/>
        <v>industry-elec-and-hydrogen.html</v>
      </c>
      <c r="S965" s="256"/>
      <c r="T965" s="250"/>
    </row>
    <row r="966" spans="1:20">
      <c r="A966" s="254" t="str">
        <f t="shared" si="194"/>
        <v>Industry</v>
      </c>
      <c r="B966" s="254" t="str">
        <f t="shared" si="194"/>
        <v>Electrification + Hydrogen</v>
      </c>
      <c r="C966" s="254" t="str">
        <f t="shared" si="194"/>
        <v>Fraction of Industrial Fuel Use Shifted to Other Fuels</v>
      </c>
      <c r="D966" s="255" t="s">
        <v>2122</v>
      </c>
      <c r="E966" s="250" t="s">
        <v>817</v>
      </c>
      <c r="F966" s="180" t="s">
        <v>2172</v>
      </c>
      <c r="G966" s="250" t="s">
        <v>2154</v>
      </c>
      <c r="H966" s="43">
        <v>1314</v>
      </c>
      <c r="I966" s="250" t="s">
        <v>333</v>
      </c>
      <c r="J966" s="254" t="str">
        <f t="shared" si="195"/>
        <v>Electrification + Hydrogen</v>
      </c>
      <c r="K966" s="254" t="str">
        <f t="shared" si="195"/>
        <v>indst fuel type shifting</v>
      </c>
      <c r="L966" s="253">
        <f t="shared" si="195"/>
        <v>0</v>
      </c>
      <c r="M966" s="253">
        <f t="shared" si="195"/>
        <v>1</v>
      </c>
      <c r="N966" s="253">
        <f t="shared" si="195"/>
        <v>0.01</v>
      </c>
      <c r="O966" s="254" t="str">
        <f t="shared" si="195"/>
        <v>% of fuel shifted</v>
      </c>
      <c r="P966" s="250"/>
      <c r="Q966" s="254" t="str">
        <f t="shared" si="196"/>
        <v>industry-ag-main.html#fuel-switching</v>
      </c>
      <c r="R966" s="254" t="str">
        <f t="shared" si="196"/>
        <v>industry-elec-and-hydrogen.html</v>
      </c>
      <c r="S966" s="256"/>
      <c r="T966" s="250"/>
    </row>
    <row r="967" spans="1:20">
      <c r="A967" s="254" t="str">
        <f t="shared" si="194"/>
        <v>Industry</v>
      </c>
      <c r="B967" s="254" t="str">
        <f t="shared" si="194"/>
        <v>Electrification + Hydrogen</v>
      </c>
      <c r="C967" s="254" t="str">
        <f t="shared" si="194"/>
        <v>Fraction of Industrial Fuel Use Shifted to Other Fuels</v>
      </c>
      <c r="D967" s="255" t="s">
        <v>2122</v>
      </c>
      <c r="E967" s="250" t="s">
        <v>819</v>
      </c>
      <c r="F967" s="180" t="s">
        <v>2172</v>
      </c>
      <c r="G967" s="250" t="s">
        <v>2153</v>
      </c>
      <c r="H967" s="43">
        <v>1315</v>
      </c>
      <c r="I967" s="250" t="s">
        <v>333</v>
      </c>
      <c r="J967" s="254" t="str">
        <f t="shared" si="195"/>
        <v>Electrification + Hydrogen</v>
      </c>
      <c r="K967" s="254" t="str">
        <f t="shared" si="195"/>
        <v>indst fuel type shifting</v>
      </c>
      <c r="L967" s="253">
        <f t="shared" si="195"/>
        <v>0</v>
      </c>
      <c r="M967" s="253">
        <f t="shared" si="195"/>
        <v>1</v>
      </c>
      <c r="N967" s="253">
        <f t="shared" si="195"/>
        <v>0.01</v>
      </c>
      <c r="O967" s="254" t="str">
        <f t="shared" si="195"/>
        <v>% of fuel shifted</v>
      </c>
      <c r="P967" s="250"/>
      <c r="Q967" s="254" t="str">
        <f t="shared" si="196"/>
        <v>industry-ag-main.html#fuel-switching</v>
      </c>
      <c r="R967" s="254" t="str">
        <f t="shared" si="196"/>
        <v>industry-elec-and-hydrogen.html</v>
      </c>
      <c r="S967" s="256"/>
      <c r="T967" s="250"/>
    </row>
    <row r="968" spans="1:20">
      <c r="A968" s="254" t="str">
        <f t="shared" si="194"/>
        <v>Industry</v>
      </c>
      <c r="B968" s="254" t="str">
        <f t="shared" si="194"/>
        <v>Electrification + Hydrogen</v>
      </c>
      <c r="C968" s="254" t="str">
        <f t="shared" si="194"/>
        <v>Fraction of Industrial Fuel Use Shifted to Other Fuels</v>
      </c>
      <c r="D968" s="255" t="s">
        <v>2122</v>
      </c>
      <c r="E968" s="250" t="s">
        <v>821</v>
      </c>
      <c r="F968" s="180" t="s">
        <v>2172</v>
      </c>
      <c r="G968" s="250" t="s">
        <v>2152</v>
      </c>
      <c r="H968" s="43">
        <v>1316</v>
      </c>
      <c r="I968" s="250" t="s">
        <v>333</v>
      </c>
      <c r="J968" s="254" t="str">
        <f t="shared" si="195"/>
        <v>Electrification + Hydrogen</v>
      </c>
      <c r="K968" s="254" t="str">
        <f t="shared" si="195"/>
        <v>indst fuel type shifting</v>
      </c>
      <c r="L968" s="253">
        <f t="shared" si="195"/>
        <v>0</v>
      </c>
      <c r="M968" s="253">
        <f t="shared" si="195"/>
        <v>1</v>
      </c>
      <c r="N968" s="253">
        <f t="shared" si="195"/>
        <v>0.01</v>
      </c>
      <c r="O968" s="254" t="str">
        <f t="shared" si="195"/>
        <v>% of fuel shifted</v>
      </c>
      <c r="P968" s="250"/>
      <c r="Q968" s="254" t="str">
        <f t="shared" si="196"/>
        <v>industry-ag-main.html#fuel-switching</v>
      </c>
      <c r="R968" s="254" t="str">
        <f t="shared" si="196"/>
        <v>industry-elec-and-hydrogen.html</v>
      </c>
      <c r="S968" s="256"/>
      <c r="T968" s="250"/>
    </row>
    <row r="969" spans="1:20">
      <c r="A969" s="254" t="str">
        <f t="shared" si="194"/>
        <v>Industry</v>
      </c>
      <c r="B969" s="254" t="str">
        <f t="shared" si="194"/>
        <v>Electrification + Hydrogen</v>
      </c>
      <c r="C969" s="254" t="str">
        <f t="shared" si="194"/>
        <v>Fraction of Industrial Fuel Use Shifted to Other Fuels</v>
      </c>
      <c r="D969" s="255" t="s">
        <v>2122</v>
      </c>
      <c r="E969" s="250" t="s">
        <v>823</v>
      </c>
      <c r="F969" s="180" t="s">
        <v>2172</v>
      </c>
      <c r="G969" s="250" t="s">
        <v>2150</v>
      </c>
      <c r="H969" s="43">
        <v>1317</v>
      </c>
      <c r="I969" s="250" t="s">
        <v>311</v>
      </c>
      <c r="J969" s="254" t="str">
        <f t="shared" si="195"/>
        <v>Electrification + Hydrogen</v>
      </c>
      <c r="K969" s="254" t="str">
        <f t="shared" si="195"/>
        <v>indst fuel type shifting</v>
      </c>
      <c r="L969" s="253">
        <f t="shared" si="195"/>
        <v>0</v>
      </c>
      <c r="M969" s="253">
        <f t="shared" si="195"/>
        <v>1</v>
      </c>
      <c r="N969" s="253">
        <f t="shared" si="195"/>
        <v>0.01</v>
      </c>
      <c r="O969" s="254" t="str">
        <f t="shared" si="195"/>
        <v>% of fuel shifted</v>
      </c>
      <c r="P96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254" t="str">
        <f t="shared" si="196"/>
        <v>industry-ag-main.html#fuel-switching</v>
      </c>
      <c r="R969" s="254" t="str">
        <f t="shared" si="196"/>
        <v>industry-elec-and-hydrogen.html</v>
      </c>
      <c r="S969" s="256"/>
      <c r="T969" s="250"/>
    </row>
    <row r="970" spans="1:20">
      <c r="A970" s="254" t="str">
        <f t="shared" si="194"/>
        <v>Industry</v>
      </c>
      <c r="B970" s="254" t="str">
        <f t="shared" si="194"/>
        <v>Electrification + Hydrogen</v>
      </c>
      <c r="C970" s="254" t="str">
        <f t="shared" si="194"/>
        <v>Fraction of Industrial Fuel Use Shifted to Other Fuels</v>
      </c>
      <c r="D970" s="255" t="s">
        <v>2120</v>
      </c>
      <c r="E970" s="250" t="s">
        <v>800</v>
      </c>
      <c r="F970" s="180" t="s">
        <v>2171</v>
      </c>
      <c r="G970" s="250" t="s">
        <v>2160</v>
      </c>
      <c r="H970" s="43">
        <v>1318</v>
      </c>
      <c r="I970" s="250" t="s">
        <v>311</v>
      </c>
      <c r="J970" s="254" t="str">
        <f t="shared" si="195"/>
        <v>Electrification + Hydrogen</v>
      </c>
      <c r="K970" s="254" t="str">
        <f t="shared" si="195"/>
        <v>indst fuel type shifting</v>
      </c>
      <c r="L970" s="253">
        <f t="shared" si="195"/>
        <v>0</v>
      </c>
      <c r="M970" s="253">
        <f t="shared" si="195"/>
        <v>1</v>
      </c>
      <c r="N970" s="253">
        <f t="shared" si="195"/>
        <v>0.01</v>
      </c>
      <c r="O970" s="254" t="str">
        <f t="shared" si="195"/>
        <v>% of fuel shifted</v>
      </c>
      <c r="P97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254" t="str">
        <f t="shared" si="196"/>
        <v>industry-ag-main.html#fuel-switching</v>
      </c>
      <c r="R970" s="254" t="str">
        <f t="shared" si="196"/>
        <v>industry-elec-and-hydrogen.html</v>
      </c>
      <c r="S970" s="256"/>
      <c r="T970" s="250"/>
    </row>
    <row r="971" spans="1:20">
      <c r="A971" s="254" t="str">
        <f t="shared" si="194"/>
        <v>Industry</v>
      </c>
      <c r="B971" s="254" t="str">
        <f t="shared" si="194"/>
        <v>Electrification + Hydrogen</v>
      </c>
      <c r="C971" s="254" t="str">
        <f t="shared" si="194"/>
        <v>Fraction of Industrial Fuel Use Shifted to Other Fuels</v>
      </c>
      <c r="D971" s="255" t="s">
        <v>2120</v>
      </c>
      <c r="E971" s="250" t="s">
        <v>807</v>
      </c>
      <c r="F971" s="180" t="s">
        <v>2171</v>
      </c>
      <c r="G971" s="250" t="s">
        <v>2159</v>
      </c>
      <c r="H971" s="43">
        <v>1319</v>
      </c>
      <c r="I971" s="250" t="s">
        <v>333</v>
      </c>
      <c r="J971" s="254" t="str">
        <f t="shared" ref="J971:O980" si="197">J$860</f>
        <v>Electrification + Hydrogen</v>
      </c>
      <c r="K971" s="254" t="str">
        <f t="shared" si="197"/>
        <v>indst fuel type shifting</v>
      </c>
      <c r="L971" s="253">
        <f t="shared" si="197"/>
        <v>0</v>
      </c>
      <c r="M971" s="253">
        <f t="shared" si="197"/>
        <v>1</v>
      </c>
      <c r="N971" s="253">
        <f t="shared" si="197"/>
        <v>0.01</v>
      </c>
      <c r="O971" s="254" t="str">
        <f t="shared" si="197"/>
        <v>% of fuel shifted</v>
      </c>
      <c r="P971" s="250"/>
      <c r="Q971" s="254" t="str">
        <f t="shared" si="196"/>
        <v>industry-ag-main.html#fuel-switching</v>
      </c>
      <c r="R971" s="254" t="str">
        <f t="shared" si="196"/>
        <v>industry-elec-and-hydrogen.html</v>
      </c>
      <c r="S971" s="256"/>
      <c r="T971" s="250"/>
    </row>
    <row r="972" spans="1:20">
      <c r="A972" s="254" t="str">
        <f t="shared" si="194"/>
        <v>Industry</v>
      </c>
      <c r="B972" s="254" t="str">
        <f t="shared" si="194"/>
        <v>Electrification + Hydrogen</v>
      </c>
      <c r="C972" s="254" t="str">
        <f t="shared" si="194"/>
        <v>Fraction of Industrial Fuel Use Shifted to Other Fuels</v>
      </c>
      <c r="D972" s="255" t="s">
        <v>2120</v>
      </c>
      <c r="E972" s="250" t="s">
        <v>809</v>
      </c>
      <c r="F972" s="180" t="s">
        <v>2171</v>
      </c>
      <c r="G972" s="250" t="s">
        <v>2158</v>
      </c>
      <c r="H972" s="43">
        <v>1320</v>
      </c>
      <c r="I972" s="250" t="s">
        <v>333</v>
      </c>
      <c r="J972" s="254" t="str">
        <f t="shared" si="197"/>
        <v>Electrification + Hydrogen</v>
      </c>
      <c r="K972" s="254" t="str">
        <f t="shared" si="197"/>
        <v>indst fuel type shifting</v>
      </c>
      <c r="L972" s="253">
        <f t="shared" si="197"/>
        <v>0</v>
      </c>
      <c r="M972" s="253">
        <f t="shared" si="197"/>
        <v>1</v>
      </c>
      <c r="N972" s="253">
        <f t="shared" si="197"/>
        <v>0.01</v>
      </c>
      <c r="O972" s="254" t="str">
        <f t="shared" si="197"/>
        <v>% of fuel shifted</v>
      </c>
      <c r="P972" s="250"/>
      <c r="Q972" s="254" t="str">
        <f t="shared" si="196"/>
        <v>industry-ag-main.html#fuel-switching</v>
      </c>
      <c r="R972" s="254" t="str">
        <f t="shared" si="196"/>
        <v>industry-elec-and-hydrogen.html</v>
      </c>
      <c r="S972" s="256"/>
      <c r="T972" s="250"/>
    </row>
    <row r="973" spans="1:20">
      <c r="A973" s="254" t="str">
        <f t="shared" si="194"/>
        <v>Industry</v>
      </c>
      <c r="B973" s="254" t="str">
        <f t="shared" si="194"/>
        <v>Electrification + Hydrogen</v>
      </c>
      <c r="C973" s="254" t="str">
        <f t="shared" si="194"/>
        <v>Fraction of Industrial Fuel Use Shifted to Other Fuels</v>
      </c>
      <c r="D973" s="255" t="s">
        <v>2120</v>
      </c>
      <c r="E973" s="250" t="s">
        <v>811</v>
      </c>
      <c r="F973" s="180" t="s">
        <v>2171</v>
      </c>
      <c r="G973" s="250" t="s">
        <v>2157</v>
      </c>
      <c r="H973" s="43">
        <v>1321</v>
      </c>
      <c r="I973" s="250" t="s">
        <v>333</v>
      </c>
      <c r="J973" s="254" t="str">
        <f t="shared" si="197"/>
        <v>Electrification + Hydrogen</v>
      </c>
      <c r="K973" s="254" t="str">
        <f t="shared" si="197"/>
        <v>indst fuel type shifting</v>
      </c>
      <c r="L973" s="253">
        <f t="shared" si="197"/>
        <v>0</v>
      </c>
      <c r="M973" s="253">
        <f t="shared" si="197"/>
        <v>1</v>
      </c>
      <c r="N973" s="253">
        <f t="shared" si="197"/>
        <v>0.01</v>
      </c>
      <c r="O973" s="254" t="str">
        <f t="shared" si="197"/>
        <v>% of fuel shifted</v>
      </c>
      <c r="P973" s="250"/>
      <c r="Q973" s="254" t="str">
        <f t="shared" si="196"/>
        <v>industry-ag-main.html#fuel-switching</v>
      </c>
      <c r="R973" s="254" t="str">
        <f t="shared" si="196"/>
        <v>industry-elec-and-hydrogen.html</v>
      </c>
      <c r="S973" s="256"/>
      <c r="T973" s="250"/>
    </row>
    <row r="974" spans="1:20">
      <c r="A974" s="254" t="str">
        <f t="shared" si="194"/>
        <v>Industry</v>
      </c>
      <c r="B974" s="254" t="str">
        <f t="shared" si="194"/>
        <v>Electrification + Hydrogen</v>
      </c>
      <c r="C974" s="254" t="str">
        <f t="shared" si="194"/>
        <v>Fraction of Industrial Fuel Use Shifted to Other Fuels</v>
      </c>
      <c r="D974" s="255" t="s">
        <v>2120</v>
      </c>
      <c r="E974" s="250" t="s">
        <v>813</v>
      </c>
      <c r="F974" s="180" t="s">
        <v>2171</v>
      </c>
      <c r="G974" s="250" t="s">
        <v>2156</v>
      </c>
      <c r="H974" s="43">
        <v>1322</v>
      </c>
      <c r="I974" s="250" t="s">
        <v>333</v>
      </c>
      <c r="J974" s="254" t="str">
        <f t="shared" si="197"/>
        <v>Electrification + Hydrogen</v>
      </c>
      <c r="K974" s="254" t="str">
        <f t="shared" si="197"/>
        <v>indst fuel type shifting</v>
      </c>
      <c r="L974" s="253">
        <f t="shared" si="197"/>
        <v>0</v>
      </c>
      <c r="M974" s="253">
        <f t="shared" si="197"/>
        <v>1</v>
      </c>
      <c r="N974" s="253">
        <f t="shared" si="197"/>
        <v>0.01</v>
      </c>
      <c r="O974" s="254" t="str">
        <f t="shared" si="197"/>
        <v>% of fuel shifted</v>
      </c>
      <c r="P974" s="250"/>
      <c r="Q974" s="254" t="str">
        <f t="shared" si="196"/>
        <v>industry-ag-main.html#fuel-switching</v>
      </c>
      <c r="R974" s="254" t="str">
        <f t="shared" si="196"/>
        <v>industry-elec-and-hydrogen.html</v>
      </c>
      <c r="S974" s="256"/>
      <c r="T974" s="250"/>
    </row>
    <row r="975" spans="1:20">
      <c r="A975" s="254" t="str">
        <f t="shared" si="194"/>
        <v>Industry</v>
      </c>
      <c r="B975" s="254" t="str">
        <f t="shared" si="194"/>
        <v>Electrification + Hydrogen</v>
      </c>
      <c r="C975" s="254" t="str">
        <f t="shared" si="194"/>
        <v>Fraction of Industrial Fuel Use Shifted to Other Fuels</v>
      </c>
      <c r="D975" s="255" t="s">
        <v>2120</v>
      </c>
      <c r="E975" s="250" t="s">
        <v>815</v>
      </c>
      <c r="F975" s="180" t="s">
        <v>2171</v>
      </c>
      <c r="G975" s="250" t="s">
        <v>2155</v>
      </c>
      <c r="H975" s="43">
        <v>1323</v>
      </c>
      <c r="I975" s="250" t="s">
        <v>333</v>
      </c>
      <c r="J975" s="254" t="str">
        <f t="shared" si="197"/>
        <v>Electrification + Hydrogen</v>
      </c>
      <c r="K975" s="254" t="str">
        <f t="shared" si="197"/>
        <v>indst fuel type shifting</v>
      </c>
      <c r="L975" s="253">
        <f t="shared" si="197"/>
        <v>0</v>
      </c>
      <c r="M975" s="253">
        <f t="shared" si="197"/>
        <v>1</v>
      </c>
      <c r="N975" s="253">
        <f t="shared" si="197"/>
        <v>0.01</v>
      </c>
      <c r="O975" s="254" t="str">
        <f t="shared" si="197"/>
        <v>% of fuel shifted</v>
      </c>
      <c r="P975" s="250"/>
      <c r="Q975" s="254" t="str">
        <f t="shared" si="196"/>
        <v>industry-ag-main.html#fuel-switching</v>
      </c>
      <c r="R975" s="254" t="str">
        <f t="shared" si="196"/>
        <v>industry-elec-and-hydrogen.html</v>
      </c>
      <c r="S975" s="256"/>
      <c r="T975" s="250"/>
    </row>
    <row r="976" spans="1:20">
      <c r="A976" s="254" t="str">
        <f t="shared" si="194"/>
        <v>Industry</v>
      </c>
      <c r="B976" s="254" t="str">
        <f t="shared" si="194"/>
        <v>Electrification + Hydrogen</v>
      </c>
      <c r="C976" s="254" t="str">
        <f t="shared" si="194"/>
        <v>Fraction of Industrial Fuel Use Shifted to Other Fuels</v>
      </c>
      <c r="D976" s="255" t="s">
        <v>2120</v>
      </c>
      <c r="E976" s="250" t="s">
        <v>817</v>
      </c>
      <c r="F976" s="180" t="s">
        <v>2171</v>
      </c>
      <c r="G976" s="250" t="s">
        <v>2154</v>
      </c>
      <c r="H976" s="43">
        <v>1324</v>
      </c>
      <c r="I976" s="250" t="s">
        <v>333</v>
      </c>
      <c r="J976" s="254" t="str">
        <f t="shared" si="197"/>
        <v>Electrification + Hydrogen</v>
      </c>
      <c r="K976" s="254" t="str">
        <f t="shared" si="197"/>
        <v>indst fuel type shifting</v>
      </c>
      <c r="L976" s="253">
        <f t="shared" si="197"/>
        <v>0</v>
      </c>
      <c r="M976" s="253">
        <f t="shared" si="197"/>
        <v>1</v>
      </c>
      <c r="N976" s="253">
        <f t="shared" si="197"/>
        <v>0.01</v>
      </c>
      <c r="O976" s="254" t="str">
        <f t="shared" si="197"/>
        <v>% of fuel shifted</v>
      </c>
      <c r="P976" s="250"/>
      <c r="Q976" s="254" t="str">
        <f t="shared" si="196"/>
        <v>industry-ag-main.html#fuel-switching</v>
      </c>
      <c r="R976" s="254" t="str">
        <f t="shared" si="196"/>
        <v>industry-elec-and-hydrogen.html</v>
      </c>
      <c r="S976" s="256"/>
      <c r="T976" s="250"/>
    </row>
    <row r="977" spans="1:20">
      <c r="A977" s="254" t="str">
        <f t="shared" si="194"/>
        <v>Industry</v>
      </c>
      <c r="B977" s="254" t="str">
        <f t="shared" si="194"/>
        <v>Electrification + Hydrogen</v>
      </c>
      <c r="C977" s="254" t="str">
        <f t="shared" si="194"/>
        <v>Fraction of Industrial Fuel Use Shifted to Other Fuels</v>
      </c>
      <c r="D977" s="255" t="s">
        <v>2120</v>
      </c>
      <c r="E977" s="250" t="s">
        <v>819</v>
      </c>
      <c r="F977" s="180" t="s">
        <v>2171</v>
      </c>
      <c r="G977" s="250" t="s">
        <v>2153</v>
      </c>
      <c r="H977" s="43">
        <v>1325</v>
      </c>
      <c r="I977" s="250" t="s">
        <v>333</v>
      </c>
      <c r="J977" s="254" t="str">
        <f t="shared" si="197"/>
        <v>Electrification + Hydrogen</v>
      </c>
      <c r="K977" s="254" t="str">
        <f t="shared" si="197"/>
        <v>indst fuel type shifting</v>
      </c>
      <c r="L977" s="253">
        <f t="shared" si="197"/>
        <v>0</v>
      </c>
      <c r="M977" s="253">
        <f t="shared" si="197"/>
        <v>1</v>
      </c>
      <c r="N977" s="253">
        <f t="shared" si="197"/>
        <v>0.01</v>
      </c>
      <c r="O977" s="254" t="str">
        <f t="shared" si="197"/>
        <v>% of fuel shifted</v>
      </c>
      <c r="P977" s="250"/>
      <c r="Q977" s="254" t="str">
        <f t="shared" si="196"/>
        <v>industry-ag-main.html#fuel-switching</v>
      </c>
      <c r="R977" s="254" t="str">
        <f t="shared" si="196"/>
        <v>industry-elec-and-hydrogen.html</v>
      </c>
      <c r="S977" s="256"/>
      <c r="T977" s="250"/>
    </row>
    <row r="978" spans="1:20">
      <c r="A978" s="254" t="str">
        <f t="shared" si="194"/>
        <v>Industry</v>
      </c>
      <c r="B978" s="254" t="str">
        <f t="shared" si="194"/>
        <v>Electrification + Hydrogen</v>
      </c>
      <c r="C978" s="254" t="str">
        <f t="shared" si="194"/>
        <v>Fraction of Industrial Fuel Use Shifted to Other Fuels</v>
      </c>
      <c r="D978" s="255" t="s">
        <v>2120</v>
      </c>
      <c r="E978" s="250" t="s">
        <v>821</v>
      </c>
      <c r="F978" s="180" t="s">
        <v>2171</v>
      </c>
      <c r="G978" s="250" t="s">
        <v>2152</v>
      </c>
      <c r="H978" s="43">
        <v>1326</v>
      </c>
      <c r="I978" s="250" t="s">
        <v>333</v>
      </c>
      <c r="J978" s="254" t="str">
        <f t="shared" si="197"/>
        <v>Electrification + Hydrogen</v>
      </c>
      <c r="K978" s="254" t="str">
        <f t="shared" si="197"/>
        <v>indst fuel type shifting</v>
      </c>
      <c r="L978" s="253">
        <f t="shared" si="197"/>
        <v>0</v>
      </c>
      <c r="M978" s="253">
        <f t="shared" si="197"/>
        <v>1</v>
      </c>
      <c r="N978" s="253">
        <f t="shared" si="197"/>
        <v>0.01</v>
      </c>
      <c r="O978" s="254" t="str">
        <f t="shared" si="197"/>
        <v>% of fuel shifted</v>
      </c>
      <c r="P978" s="250"/>
      <c r="Q978" s="254" t="str">
        <f t="shared" si="196"/>
        <v>industry-ag-main.html#fuel-switching</v>
      </c>
      <c r="R978" s="254" t="str">
        <f t="shared" si="196"/>
        <v>industry-elec-and-hydrogen.html</v>
      </c>
      <c r="S978" s="256"/>
      <c r="T978" s="250"/>
    </row>
    <row r="979" spans="1:20">
      <c r="A979" s="254" t="str">
        <f t="shared" si="194"/>
        <v>Industry</v>
      </c>
      <c r="B979" s="254" t="str">
        <f t="shared" si="194"/>
        <v>Electrification + Hydrogen</v>
      </c>
      <c r="C979" s="254" t="str">
        <f t="shared" si="194"/>
        <v>Fraction of Industrial Fuel Use Shifted to Other Fuels</v>
      </c>
      <c r="D979" s="255" t="s">
        <v>2120</v>
      </c>
      <c r="E979" s="250" t="s">
        <v>823</v>
      </c>
      <c r="F979" s="180" t="s">
        <v>2171</v>
      </c>
      <c r="G979" s="250" t="s">
        <v>2150</v>
      </c>
      <c r="H979" s="43">
        <v>1327</v>
      </c>
      <c r="I979" s="250" t="s">
        <v>311</v>
      </c>
      <c r="J979" s="254" t="str">
        <f t="shared" si="197"/>
        <v>Electrification + Hydrogen</v>
      </c>
      <c r="K979" s="254" t="str">
        <f t="shared" si="197"/>
        <v>indst fuel type shifting</v>
      </c>
      <c r="L979" s="253">
        <f t="shared" si="197"/>
        <v>0</v>
      </c>
      <c r="M979" s="253">
        <f t="shared" si="197"/>
        <v>1</v>
      </c>
      <c r="N979" s="253">
        <f t="shared" si="197"/>
        <v>0.01</v>
      </c>
      <c r="O979" s="254" t="str">
        <f t="shared" si="197"/>
        <v>% of fuel shifted</v>
      </c>
      <c r="P97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254" t="str">
        <f t="shared" si="196"/>
        <v>industry-ag-main.html#fuel-switching</v>
      </c>
      <c r="R979" s="254" t="str">
        <f t="shared" si="196"/>
        <v>industry-elec-and-hydrogen.html</v>
      </c>
      <c r="S979" s="256"/>
      <c r="T979" s="250"/>
    </row>
    <row r="980" spans="1:20">
      <c r="A980" s="254" t="str">
        <f t="shared" si="194"/>
        <v>Industry</v>
      </c>
      <c r="B980" s="254" t="str">
        <f t="shared" si="194"/>
        <v>Electrification + Hydrogen</v>
      </c>
      <c r="C980" s="254" t="str">
        <f t="shared" si="194"/>
        <v>Fraction of Industrial Fuel Use Shifted to Other Fuels</v>
      </c>
      <c r="D980" s="255" t="s">
        <v>2118</v>
      </c>
      <c r="E980" s="250" t="s">
        <v>800</v>
      </c>
      <c r="F980" s="180" t="s">
        <v>2170</v>
      </c>
      <c r="G980" s="250" t="s">
        <v>2160</v>
      </c>
      <c r="H980" s="43">
        <v>1328</v>
      </c>
      <c r="I980" s="250" t="s">
        <v>311</v>
      </c>
      <c r="J980" s="254" t="str">
        <f t="shared" si="197"/>
        <v>Electrification + Hydrogen</v>
      </c>
      <c r="K980" s="254" t="str">
        <f t="shared" si="197"/>
        <v>indst fuel type shifting</v>
      </c>
      <c r="L980" s="253">
        <f t="shared" si="197"/>
        <v>0</v>
      </c>
      <c r="M980" s="253">
        <f t="shared" si="197"/>
        <v>1</v>
      </c>
      <c r="N980" s="253">
        <f t="shared" si="197"/>
        <v>0.01</v>
      </c>
      <c r="O980" s="254" t="str">
        <f t="shared" si="197"/>
        <v>% of fuel shifted</v>
      </c>
      <c r="P98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254" t="str">
        <f t="shared" si="196"/>
        <v>industry-ag-main.html#fuel-switching</v>
      </c>
      <c r="R980" s="254" t="str">
        <f t="shared" si="196"/>
        <v>industry-elec-and-hydrogen.html</v>
      </c>
      <c r="S980" s="256"/>
      <c r="T980" s="250"/>
    </row>
    <row r="981" spans="1:20">
      <c r="A981" s="254" t="str">
        <f t="shared" ref="A981:C1000" si="198">A$860</f>
        <v>Industry</v>
      </c>
      <c r="B981" s="254" t="str">
        <f t="shared" si="198"/>
        <v>Electrification + Hydrogen</v>
      </c>
      <c r="C981" s="254" t="str">
        <f t="shared" si="198"/>
        <v>Fraction of Industrial Fuel Use Shifted to Other Fuels</v>
      </c>
      <c r="D981" s="255" t="s">
        <v>2118</v>
      </c>
      <c r="E981" s="250" t="s">
        <v>807</v>
      </c>
      <c r="F981" s="180" t="s">
        <v>2170</v>
      </c>
      <c r="G981" s="250" t="s">
        <v>2159</v>
      </c>
      <c r="H981" s="43">
        <v>1329</v>
      </c>
      <c r="I981" s="250" t="s">
        <v>333</v>
      </c>
      <c r="J981" s="254" t="str">
        <f t="shared" ref="J981:O990" si="199">J$860</f>
        <v>Electrification + Hydrogen</v>
      </c>
      <c r="K981" s="254" t="str">
        <f t="shared" si="199"/>
        <v>indst fuel type shifting</v>
      </c>
      <c r="L981" s="253">
        <f t="shared" si="199"/>
        <v>0</v>
      </c>
      <c r="M981" s="253">
        <f t="shared" si="199"/>
        <v>1</v>
      </c>
      <c r="N981" s="253">
        <f t="shared" si="199"/>
        <v>0.01</v>
      </c>
      <c r="O981" s="254" t="str">
        <f t="shared" si="199"/>
        <v>% of fuel shifted</v>
      </c>
      <c r="P981" s="250"/>
      <c r="Q981" s="254" t="str">
        <f t="shared" ref="Q981:R1000" si="200">Q$860</f>
        <v>industry-ag-main.html#fuel-switching</v>
      </c>
      <c r="R981" s="254" t="str">
        <f t="shared" si="200"/>
        <v>industry-elec-and-hydrogen.html</v>
      </c>
      <c r="S981" s="256"/>
      <c r="T981" s="250"/>
    </row>
    <row r="982" spans="1:20">
      <c r="A982" s="254" t="str">
        <f t="shared" si="198"/>
        <v>Industry</v>
      </c>
      <c r="B982" s="254" t="str">
        <f t="shared" si="198"/>
        <v>Electrification + Hydrogen</v>
      </c>
      <c r="C982" s="254" t="str">
        <f t="shared" si="198"/>
        <v>Fraction of Industrial Fuel Use Shifted to Other Fuels</v>
      </c>
      <c r="D982" s="255" t="s">
        <v>2118</v>
      </c>
      <c r="E982" s="250" t="s">
        <v>809</v>
      </c>
      <c r="F982" s="180" t="s">
        <v>2170</v>
      </c>
      <c r="G982" s="250" t="s">
        <v>2158</v>
      </c>
      <c r="H982" s="43">
        <v>1330</v>
      </c>
      <c r="I982" s="250" t="s">
        <v>333</v>
      </c>
      <c r="J982" s="254" t="str">
        <f t="shared" si="199"/>
        <v>Electrification + Hydrogen</v>
      </c>
      <c r="K982" s="254" t="str">
        <f t="shared" si="199"/>
        <v>indst fuel type shifting</v>
      </c>
      <c r="L982" s="253">
        <f t="shared" si="199"/>
        <v>0</v>
      </c>
      <c r="M982" s="253">
        <f t="shared" si="199"/>
        <v>1</v>
      </c>
      <c r="N982" s="253">
        <f t="shared" si="199"/>
        <v>0.01</v>
      </c>
      <c r="O982" s="254" t="str">
        <f t="shared" si="199"/>
        <v>% of fuel shifted</v>
      </c>
      <c r="P982" s="250"/>
      <c r="Q982" s="254" t="str">
        <f t="shared" si="200"/>
        <v>industry-ag-main.html#fuel-switching</v>
      </c>
      <c r="R982" s="254" t="str">
        <f t="shared" si="200"/>
        <v>industry-elec-and-hydrogen.html</v>
      </c>
      <c r="S982" s="256"/>
      <c r="T982" s="250"/>
    </row>
    <row r="983" spans="1:20">
      <c r="A983" s="254" t="str">
        <f t="shared" si="198"/>
        <v>Industry</v>
      </c>
      <c r="B983" s="254" t="str">
        <f t="shared" si="198"/>
        <v>Electrification + Hydrogen</v>
      </c>
      <c r="C983" s="254" t="str">
        <f t="shared" si="198"/>
        <v>Fraction of Industrial Fuel Use Shifted to Other Fuels</v>
      </c>
      <c r="D983" s="255" t="s">
        <v>2118</v>
      </c>
      <c r="E983" s="250" t="s">
        <v>811</v>
      </c>
      <c r="F983" s="180" t="s">
        <v>2170</v>
      </c>
      <c r="G983" s="250" t="s">
        <v>2157</v>
      </c>
      <c r="H983" s="43">
        <v>1331</v>
      </c>
      <c r="I983" s="250" t="s">
        <v>333</v>
      </c>
      <c r="J983" s="254" t="str">
        <f t="shared" si="199"/>
        <v>Electrification + Hydrogen</v>
      </c>
      <c r="K983" s="254" t="str">
        <f t="shared" si="199"/>
        <v>indst fuel type shifting</v>
      </c>
      <c r="L983" s="253">
        <f t="shared" si="199"/>
        <v>0</v>
      </c>
      <c r="M983" s="253">
        <f t="shared" si="199"/>
        <v>1</v>
      </c>
      <c r="N983" s="253">
        <f t="shared" si="199"/>
        <v>0.01</v>
      </c>
      <c r="O983" s="254" t="str">
        <f t="shared" si="199"/>
        <v>% of fuel shifted</v>
      </c>
      <c r="P983" s="250"/>
      <c r="Q983" s="254" t="str">
        <f t="shared" si="200"/>
        <v>industry-ag-main.html#fuel-switching</v>
      </c>
      <c r="R983" s="254" t="str">
        <f t="shared" si="200"/>
        <v>industry-elec-and-hydrogen.html</v>
      </c>
      <c r="S983" s="256"/>
      <c r="T983" s="250"/>
    </row>
    <row r="984" spans="1:20">
      <c r="A984" s="254" t="str">
        <f t="shared" si="198"/>
        <v>Industry</v>
      </c>
      <c r="B984" s="254" t="str">
        <f t="shared" si="198"/>
        <v>Electrification + Hydrogen</v>
      </c>
      <c r="C984" s="254" t="str">
        <f t="shared" si="198"/>
        <v>Fraction of Industrial Fuel Use Shifted to Other Fuels</v>
      </c>
      <c r="D984" s="255" t="s">
        <v>2118</v>
      </c>
      <c r="E984" s="250" t="s">
        <v>813</v>
      </c>
      <c r="F984" s="180" t="s">
        <v>2170</v>
      </c>
      <c r="G984" s="250" t="s">
        <v>2156</v>
      </c>
      <c r="H984" s="43">
        <v>1332</v>
      </c>
      <c r="I984" s="250" t="s">
        <v>333</v>
      </c>
      <c r="J984" s="254" t="str">
        <f t="shared" si="199"/>
        <v>Electrification + Hydrogen</v>
      </c>
      <c r="K984" s="254" t="str">
        <f t="shared" si="199"/>
        <v>indst fuel type shifting</v>
      </c>
      <c r="L984" s="253">
        <f t="shared" si="199"/>
        <v>0</v>
      </c>
      <c r="M984" s="253">
        <f t="shared" si="199"/>
        <v>1</v>
      </c>
      <c r="N984" s="253">
        <f t="shared" si="199"/>
        <v>0.01</v>
      </c>
      <c r="O984" s="254" t="str">
        <f t="shared" si="199"/>
        <v>% of fuel shifted</v>
      </c>
      <c r="P984" s="250"/>
      <c r="Q984" s="254" t="str">
        <f t="shared" si="200"/>
        <v>industry-ag-main.html#fuel-switching</v>
      </c>
      <c r="R984" s="254" t="str">
        <f t="shared" si="200"/>
        <v>industry-elec-and-hydrogen.html</v>
      </c>
      <c r="S984" s="256"/>
      <c r="T984" s="250"/>
    </row>
    <row r="985" spans="1:20">
      <c r="A985" s="254" t="str">
        <f t="shared" si="198"/>
        <v>Industry</v>
      </c>
      <c r="B985" s="254" t="str">
        <f t="shared" si="198"/>
        <v>Electrification + Hydrogen</v>
      </c>
      <c r="C985" s="254" t="str">
        <f t="shared" si="198"/>
        <v>Fraction of Industrial Fuel Use Shifted to Other Fuels</v>
      </c>
      <c r="D985" s="255" t="s">
        <v>2118</v>
      </c>
      <c r="E985" s="250" t="s">
        <v>815</v>
      </c>
      <c r="F985" s="180" t="s">
        <v>2170</v>
      </c>
      <c r="G985" s="250" t="s">
        <v>2155</v>
      </c>
      <c r="H985" s="43">
        <v>1333</v>
      </c>
      <c r="I985" s="250" t="s">
        <v>333</v>
      </c>
      <c r="J985" s="254" t="str">
        <f t="shared" si="199"/>
        <v>Electrification + Hydrogen</v>
      </c>
      <c r="K985" s="254" t="str">
        <f t="shared" si="199"/>
        <v>indst fuel type shifting</v>
      </c>
      <c r="L985" s="253">
        <f t="shared" si="199"/>
        <v>0</v>
      </c>
      <c r="M985" s="253">
        <f t="shared" si="199"/>
        <v>1</v>
      </c>
      <c r="N985" s="253">
        <f t="shared" si="199"/>
        <v>0.01</v>
      </c>
      <c r="O985" s="254" t="str">
        <f t="shared" si="199"/>
        <v>% of fuel shifted</v>
      </c>
      <c r="P985" s="250"/>
      <c r="Q985" s="254" t="str">
        <f t="shared" si="200"/>
        <v>industry-ag-main.html#fuel-switching</v>
      </c>
      <c r="R985" s="254" t="str">
        <f t="shared" si="200"/>
        <v>industry-elec-and-hydrogen.html</v>
      </c>
      <c r="S985" s="256"/>
      <c r="T985" s="250"/>
    </row>
    <row r="986" spans="1:20">
      <c r="A986" s="254" t="str">
        <f t="shared" si="198"/>
        <v>Industry</v>
      </c>
      <c r="B986" s="254" t="str">
        <f t="shared" si="198"/>
        <v>Electrification + Hydrogen</v>
      </c>
      <c r="C986" s="254" t="str">
        <f t="shared" si="198"/>
        <v>Fraction of Industrial Fuel Use Shifted to Other Fuels</v>
      </c>
      <c r="D986" s="255" t="s">
        <v>2118</v>
      </c>
      <c r="E986" s="250" t="s">
        <v>817</v>
      </c>
      <c r="F986" s="180" t="s">
        <v>2170</v>
      </c>
      <c r="G986" s="250" t="s">
        <v>2154</v>
      </c>
      <c r="H986" s="43">
        <v>1334</v>
      </c>
      <c r="I986" s="250" t="s">
        <v>333</v>
      </c>
      <c r="J986" s="254" t="str">
        <f t="shared" si="199"/>
        <v>Electrification + Hydrogen</v>
      </c>
      <c r="K986" s="254" t="str">
        <f t="shared" si="199"/>
        <v>indst fuel type shifting</v>
      </c>
      <c r="L986" s="253">
        <f t="shared" si="199"/>
        <v>0</v>
      </c>
      <c r="M986" s="253">
        <f t="shared" si="199"/>
        <v>1</v>
      </c>
      <c r="N986" s="253">
        <f t="shared" si="199"/>
        <v>0.01</v>
      </c>
      <c r="O986" s="254" t="str">
        <f t="shared" si="199"/>
        <v>% of fuel shifted</v>
      </c>
      <c r="P986" s="250"/>
      <c r="Q986" s="254" t="str">
        <f t="shared" si="200"/>
        <v>industry-ag-main.html#fuel-switching</v>
      </c>
      <c r="R986" s="254" t="str">
        <f t="shared" si="200"/>
        <v>industry-elec-and-hydrogen.html</v>
      </c>
      <c r="S986" s="256"/>
      <c r="T986" s="250"/>
    </row>
    <row r="987" spans="1:20">
      <c r="A987" s="254" t="str">
        <f t="shared" si="198"/>
        <v>Industry</v>
      </c>
      <c r="B987" s="254" t="str">
        <f t="shared" si="198"/>
        <v>Electrification + Hydrogen</v>
      </c>
      <c r="C987" s="254" t="str">
        <f t="shared" si="198"/>
        <v>Fraction of Industrial Fuel Use Shifted to Other Fuels</v>
      </c>
      <c r="D987" s="255" t="s">
        <v>2118</v>
      </c>
      <c r="E987" s="250" t="s">
        <v>819</v>
      </c>
      <c r="F987" s="180" t="s">
        <v>2170</v>
      </c>
      <c r="G987" s="250" t="s">
        <v>2153</v>
      </c>
      <c r="H987" s="43">
        <v>1335</v>
      </c>
      <c r="I987" s="250" t="s">
        <v>333</v>
      </c>
      <c r="J987" s="254" t="str">
        <f t="shared" si="199"/>
        <v>Electrification + Hydrogen</v>
      </c>
      <c r="K987" s="254" t="str">
        <f t="shared" si="199"/>
        <v>indst fuel type shifting</v>
      </c>
      <c r="L987" s="253">
        <f t="shared" si="199"/>
        <v>0</v>
      </c>
      <c r="M987" s="253">
        <f t="shared" si="199"/>
        <v>1</v>
      </c>
      <c r="N987" s="253">
        <f t="shared" si="199"/>
        <v>0.01</v>
      </c>
      <c r="O987" s="254" t="str">
        <f t="shared" si="199"/>
        <v>% of fuel shifted</v>
      </c>
      <c r="P987" s="250"/>
      <c r="Q987" s="254" t="str">
        <f t="shared" si="200"/>
        <v>industry-ag-main.html#fuel-switching</v>
      </c>
      <c r="R987" s="254" t="str">
        <f t="shared" si="200"/>
        <v>industry-elec-and-hydrogen.html</v>
      </c>
      <c r="S987" s="256"/>
      <c r="T987" s="250"/>
    </row>
    <row r="988" spans="1:20">
      <c r="A988" s="254" t="str">
        <f t="shared" si="198"/>
        <v>Industry</v>
      </c>
      <c r="B988" s="254" t="str">
        <f t="shared" si="198"/>
        <v>Electrification + Hydrogen</v>
      </c>
      <c r="C988" s="254" t="str">
        <f t="shared" si="198"/>
        <v>Fraction of Industrial Fuel Use Shifted to Other Fuels</v>
      </c>
      <c r="D988" s="255" t="s">
        <v>2118</v>
      </c>
      <c r="E988" s="250" t="s">
        <v>821</v>
      </c>
      <c r="F988" s="180" t="s">
        <v>2170</v>
      </c>
      <c r="G988" s="250" t="s">
        <v>2152</v>
      </c>
      <c r="H988" s="43">
        <v>1336</v>
      </c>
      <c r="I988" s="250" t="s">
        <v>333</v>
      </c>
      <c r="J988" s="254" t="str">
        <f t="shared" si="199"/>
        <v>Electrification + Hydrogen</v>
      </c>
      <c r="K988" s="254" t="str">
        <f t="shared" si="199"/>
        <v>indst fuel type shifting</v>
      </c>
      <c r="L988" s="253">
        <f t="shared" si="199"/>
        <v>0</v>
      </c>
      <c r="M988" s="253">
        <f t="shared" si="199"/>
        <v>1</v>
      </c>
      <c r="N988" s="253">
        <f t="shared" si="199"/>
        <v>0.01</v>
      </c>
      <c r="O988" s="254" t="str">
        <f t="shared" si="199"/>
        <v>% of fuel shifted</v>
      </c>
      <c r="P988" s="250"/>
      <c r="Q988" s="254" t="str">
        <f t="shared" si="200"/>
        <v>industry-ag-main.html#fuel-switching</v>
      </c>
      <c r="R988" s="254" t="str">
        <f t="shared" si="200"/>
        <v>industry-elec-and-hydrogen.html</v>
      </c>
      <c r="S988" s="256"/>
      <c r="T988" s="250"/>
    </row>
    <row r="989" spans="1:20">
      <c r="A989" s="254" t="str">
        <f t="shared" si="198"/>
        <v>Industry</v>
      </c>
      <c r="B989" s="254" t="str">
        <f t="shared" si="198"/>
        <v>Electrification + Hydrogen</v>
      </c>
      <c r="C989" s="254" t="str">
        <f t="shared" si="198"/>
        <v>Fraction of Industrial Fuel Use Shifted to Other Fuels</v>
      </c>
      <c r="D989" s="255" t="s">
        <v>2118</v>
      </c>
      <c r="E989" s="250" t="s">
        <v>823</v>
      </c>
      <c r="F989" s="180" t="s">
        <v>2170</v>
      </c>
      <c r="G989" s="250" t="s">
        <v>2150</v>
      </c>
      <c r="H989" s="43">
        <v>1337</v>
      </c>
      <c r="I989" s="250" t="s">
        <v>311</v>
      </c>
      <c r="J989" s="254" t="str">
        <f t="shared" si="199"/>
        <v>Electrification + Hydrogen</v>
      </c>
      <c r="K989" s="254" t="str">
        <f t="shared" si="199"/>
        <v>indst fuel type shifting</v>
      </c>
      <c r="L989" s="253">
        <f t="shared" si="199"/>
        <v>0</v>
      </c>
      <c r="M989" s="253">
        <f t="shared" si="199"/>
        <v>1</v>
      </c>
      <c r="N989" s="253">
        <f t="shared" si="199"/>
        <v>0.01</v>
      </c>
      <c r="O989" s="254" t="str">
        <f t="shared" si="199"/>
        <v>% of fuel shifted</v>
      </c>
      <c r="P98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254" t="str">
        <f t="shared" si="200"/>
        <v>industry-ag-main.html#fuel-switching</v>
      </c>
      <c r="R989" s="254" t="str">
        <f t="shared" si="200"/>
        <v>industry-elec-and-hydrogen.html</v>
      </c>
      <c r="S989" s="256"/>
      <c r="T989" s="250"/>
    </row>
    <row r="990" spans="1:20">
      <c r="A990" s="254" t="str">
        <f t="shared" si="198"/>
        <v>Industry</v>
      </c>
      <c r="B990" s="254" t="str">
        <f t="shared" si="198"/>
        <v>Electrification + Hydrogen</v>
      </c>
      <c r="C990" s="254" t="str">
        <f t="shared" si="198"/>
        <v>Fraction of Industrial Fuel Use Shifted to Other Fuels</v>
      </c>
      <c r="D990" s="255" t="s">
        <v>2116</v>
      </c>
      <c r="E990" s="250" t="s">
        <v>800</v>
      </c>
      <c r="F990" s="180" t="s">
        <v>1851</v>
      </c>
      <c r="G990" s="250" t="s">
        <v>2160</v>
      </c>
      <c r="H990" s="43">
        <v>1338</v>
      </c>
      <c r="I990" s="250" t="s">
        <v>311</v>
      </c>
      <c r="J990" s="254" t="str">
        <f t="shared" si="199"/>
        <v>Electrification + Hydrogen</v>
      </c>
      <c r="K990" s="254" t="str">
        <f t="shared" si="199"/>
        <v>indst fuel type shifting</v>
      </c>
      <c r="L990" s="253">
        <f t="shared" si="199"/>
        <v>0</v>
      </c>
      <c r="M990" s="253">
        <f t="shared" si="199"/>
        <v>1</v>
      </c>
      <c r="N990" s="253">
        <f t="shared" si="199"/>
        <v>0.01</v>
      </c>
      <c r="O990" s="254" t="str">
        <f t="shared" si="199"/>
        <v>% of fuel shifted</v>
      </c>
      <c r="P99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254" t="str">
        <f t="shared" si="200"/>
        <v>industry-ag-main.html#fuel-switching</v>
      </c>
      <c r="R990" s="254" t="str">
        <f t="shared" si="200"/>
        <v>industry-elec-and-hydrogen.html</v>
      </c>
      <c r="S990" s="256"/>
      <c r="T990" s="250"/>
    </row>
    <row r="991" spans="1:20">
      <c r="A991" s="254" t="str">
        <f t="shared" si="198"/>
        <v>Industry</v>
      </c>
      <c r="B991" s="254" t="str">
        <f t="shared" si="198"/>
        <v>Electrification + Hydrogen</v>
      </c>
      <c r="C991" s="254" t="str">
        <f t="shared" si="198"/>
        <v>Fraction of Industrial Fuel Use Shifted to Other Fuels</v>
      </c>
      <c r="D991" s="255" t="s">
        <v>2116</v>
      </c>
      <c r="E991" s="250" t="s">
        <v>807</v>
      </c>
      <c r="F991" s="180" t="s">
        <v>1851</v>
      </c>
      <c r="G991" s="250" t="s">
        <v>2159</v>
      </c>
      <c r="H991" s="43">
        <v>1339</v>
      </c>
      <c r="I991" s="250" t="s">
        <v>333</v>
      </c>
      <c r="J991" s="254" t="str">
        <f t="shared" ref="J991:O1000" si="201">J$860</f>
        <v>Electrification + Hydrogen</v>
      </c>
      <c r="K991" s="254" t="str">
        <f t="shared" si="201"/>
        <v>indst fuel type shifting</v>
      </c>
      <c r="L991" s="253">
        <f t="shared" si="201"/>
        <v>0</v>
      </c>
      <c r="M991" s="253">
        <f t="shared" si="201"/>
        <v>1</v>
      </c>
      <c r="N991" s="253">
        <f t="shared" si="201"/>
        <v>0.01</v>
      </c>
      <c r="O991" s="254" t="str">
        <f t="shared" si="201"/>
        <v>% of fuel shifted</v>
      </c>
      <c r="P991" s="250"/>
      <c r="Q991" s="254" t="str">
        <f t="shared" si="200"/>
        <v>industry-ag-main.html#fuel-switching</v>
      </c>
      <c r="R991" s="254" t="str">
        <f t="shared" si="200"/>
        <v>industry-elec-and-hydrogen.html</v>
      </c>
      <c r="S991" s="256"/>
      <c r="T991" s="250"/>
    </row>
    <row r="992" spans="1:20">
      <c r="A992" s="254" t="str">
        <f t="shared" si="198"/>
        <v>Industry</v>
      </c>
      <c r="B992" s="254" t="str">
        <f t="shared" si="198"/>
        <v>Electrification + Hydrogen</v>
      </c>
      <c r="C992" s="254" t="str">
        <f t="shared" si="198"/>
        <v>Fraction of Industrial Fuel Use Shifted to Other Fuels</v>
      </c>
      <c r="D992" s="255" t="s">
        <v>2116</v>
      </c>
      <c r="E992" s="250" t="s">
        <v>809</v>
      </c>
      <c r="F992" s="180" t="s">
        <v>1851</v>
      </c>
      <c r="G992" s="250" t="s">
        <v>2158</v>
      </c>
      <c r="H992" s="43">
        <v>1340</v>
      </c>
      <c r="I992" s="250" t="s">
        <v>333</v>
      </c>
      <c r="J992" s="254" t="str">
        <f t="shared" si="201"/>
        <v>Electrification + Hydrogen</v>
      </c>
      <c r="K992" s="254" t="str">
        <f t="shared" si="201"/>
        <v>indst fuel type shifting</v>
      </c>
      <c r="L992" s="253">
        <f t="shared" si="201"/>
        <v>0</v>
      </c>
      <c r="M992" s="253">
        <f t="shared" si="201"/>
        <v>1</v>
      </c>
      <c r="N992" s="253">
        <f t="shared" si="201"/>
        <v>0.01</v>
      </c>
      <c r="O992" s="254" t="str">
        <f t="shared" si="201"/>
        <v>% of fuel shifted</v>
      </c>
      <c r="P992" s="250"/>
      <c r="Q992" s="254" t="str">
        <f t="shared" si="200"/>
        <v>industry-ag-main.html#fuel-switching</v>
      </c>
      <c r="R992" s="254" t="str">
        <f t="shared" si="200"/>
        <v>industry-elec-and-hydrogen.html</v>
      </c>
      <c r="S992" s="256"/>
      <c r="T992" s="250"/>
    </row>
    <row r="993" spans="1:20">
      <c r="A993" s="254" t="str">
        <f t="shared" si="198"/>
        <v>Industry</v>
      </c>
      <c r="B993" s="254" t="str">
        <f t="shared" si="198"/>
        <v>Electrification + Hydrogen</v>
      </c>
      <c r="C993" s="254" t="str">
        <f t="shared" si="198"/>
        <v>Fraction of Industrial Fuel Use Shifted to Other Fuels</v>
      </c>
      <c r="D993" s="255" t="s">
        <v>2116</v>
      </c>
      <c r="E993" s="250" t="s">
        <v>811</v>
      </c>
      <c r="F993" s="180" t="s">
        <v>1851</v>
      </c>
      <c r="G993" s="250" t="s">
        <v>2157</v>
      </c>
      <c r="H993" s="43">
        <v>1341</v>
      </c>
      <c r="I993" s="250" t="s">
        <v>333</v>
      </c>
      <c r="J993" s="254" t="str">
        <f t="shared" si="201"/>
        <v>Electrification + Hydrogen</v>
      </c>
      <c r="K993" s="254" t="str">
        <f t="shared" si="201"/>
        <v>indst fuel type shifting</v>
      </c>
      <c r="L993" s="253">
        <f t="shared" si="201"/>
        <v>0</v>
      </c>
      <c r="M993" s="253">
        <f t="shared" si="201"/>
        <v>1</v>
      </c>
      <c r="N993" s="253">
        <f t="shared" si="201"/>
        <v>0.01</v>
      </c>
      <c r="O993" s="254" t="str">
        <f t="shared" si="201"/>
        <v>% of fuel shifted</v>
      </c>
      <c r="P993" s="250"/>
      <c r="Q993" s="254" t="str">
        <f t="shared" si="200"/>
        <v>industry-ag-main.html#fuel-switching</v>
      </c>
      <c r="R993" s="254" t="str">
        <f t="shared" si="200"/>
        <v>industry-elec-and-hydrogen.html</v>
      </c>
      <c r="S993" s="256"/>
      <c r="T993" s="250"/>
    </row>
    <row r="994" spans="1:20">
      <c r="A994" s="254" t="str">
        <f t="shared" si="198"/>
        <v>Industry</v>
      </c>
      <c r="B994" s="254" t="str">
        <f t="shared" si="198"/>
        <v>Electrification + Hydrogen</v>
      </c>
      <c r="C994" s="254" t="str">
        <f t="shared" si="198"/>
        <v>Fraction of Industrial Fuel Use Shifted to Other Fuels</v>
      </c>
      <c r="D994" s="255" t="s">
        <v>2116</v>
      </c>
      <c r="E994" s="250" t="s">
        <v>813</v>
      </c>
      <c r="F994" s="180" t="s">
        <v>1851</v>
      </c>
      <c r="G994" s="250" t="s">
        <v>2156</v>
      </c>
      <c r="H994" s="43">
        <v>1342</v>
      </c>
      <c r="I994" s="250" t="s">
        <v>333</v>
      </c>
      <c r="J994" s="254" t="str">
        <f t="shared" si="201"/>
        <v>Electrification + Hydrogen</v>
      </c>
      <c r="K994" s="254" t="str">
        <f t="shared" si="201"/>
        <v>indst fuel type shifting</v>
      </c>
      <c r="L994" s="253">
        <f t="shared" si="201"/>
        <v>0</v>
      </c>
      <c r="M994" s="253">
        <f t="shared" si="201"/>
        <v>1</v>
      </c>
      <c r="N994" s="253">
        <f t="shared" si="201"/>
        <v>0.01</v>
      </c>
      <c r="O994" s="254" t="str">
        <f t="shared" si="201"/>
        <v>% of fuel shifted</v>
      </c>
      <c r="P994" s="250"/>
      <c r="Q994" s="254" t="str">
        <f t="shared" si="200"/>
        <v>industry-ag-main.html#fuel-switching</v>
      </c>
      <c r="R994" s="254" t="str">
        <f t="shared" si="200"/>
        <v>industry-elec-and-hydrogen.html</v>
      </c>
      <c r="S994" s="256"/>
      <c r="T994" s="250"/>
    </row>
    <row r="995" spans="1:20">
      <c r="A995" s="254" t="str">
        <f t="shared" si="198"/>
        <v>Industry</v>
      </c>
      <c r="B995" s="254" t="str">
        <f t="shared" si="198"/>
        <v>Electrification + Hydrogen</v>
      </c>
      <c r="C995" s="254" t="str">
        <f t="shared" si="198"/>
        <v>Fraction of Industrial Fuel Use Shifted to Other Fuels</v>
      </c>
      <c r="D995" s="255" t="s">
        <v>2116</v>
      </c>
      <c r="E995" s="250" t="s">
        <v>815</v>
      </c>
      <c r="F995" s="180" t="s">
        <v>1851</v>
      </c>
      <c r="G995" s="250" t="s">
        <v>2155</v>
      </c>
      <c r="H995" s="43">
        <v>1343</v>
      </c>
      <c r="I995" s="250" t="s">
        <v>333</v>
      </c>
      <c r="J995" s="254" t="str">
        <f t="shared" si="201"/>
        <v>Electrification + Hydrogen</v>
      </c>
      <c r="K995" s="254" t="str">
        <f t="shared" si="201"/>
        <v>indst fuel type shifting</v>
      </c>
      <c r="L995" s="253">
        <f t="shared" si="201"/>
        <v>0</v>
      </c>
      <c r="M995" s="253">
        <f t="shared" si="201"/>
        <v>1</v>
      </c>
      <c r="N995" s="253">
        <f t="shared" si="201"/>
        <v>0.01</v>
      </c>
      <c r="O995" s="254" t="str">
        <f t="shared" si="201"/>
        <v>% of fuel shifted</v>
      </c>
      <c r="P995" s="250"/>
      <c r="Q995" s="254" t="str">
        <f t="shared" si="200"/>
        <v>industry-ag-main.html#fuel-switching</v>
      </c>
      <c r="R995" s="254" t="str">
        <f t="shared" si="200"/>
        <v>industry-elec-and-hydrogen.html</v>
      </c>
      <c r="S995" s="256"/>
      <c r="T995" s="250"/>
    </row>
    <row r="996" spans="1:20">
      <c r="A996" s="254" t="str">
        <f t="shared" si="198"/>
        <v>Industry</v>
      </c>
      <c r="B996" s="254" t="str">
        <f t="shared" si="198"/>
        <v>Electrification + Hydrogen</v>
      </c>
      <c r="C996" s="254" t="str">
        <f t="shared" si="198"/>
        <v>Fraction of Industrial Fuel Use Shifted to Other Fuels</v>
      </c>
      <c r="D996" s="255" t="s">
        <v>2116</v>
      </c>
      <c r="E996" s="250" t="s">
        <v>817</v>
      </c>
      <c r="F996" s="180" t="s">
        <v>1851</v>
      </c>
      <c r="G996" s="250" t="s">
        <v>2154</v>
      </c>
      <c r="H996" s="43">
        <v>1344</v>
      </c>
      <c r="I996" s="250" t="s">
        <v>333</v>
      </c>
      <c r="J996" s="254" t="str">
        <f t="shared" si="201"/>
        <v>Electrification + Hydrogen</v>
      </c>
      <c r="K996" s="254" t="str">
        <f t="shared" si="201"/>
        <v>indst fuel type shifting</v>
      </c>
      <c r="L996" s="253">
        <f t="shared" si="201"/>
        <v>0</v>
      </c>
      <c r="M996" s="253">
        <f t="shared" si="201"/>
        <v>1</v>
      </c>
      <c r="N996" s="253">
        <f t="shared" si="201"/>
        <v>0.01</v>
      </c>
      <c r="O996" s="254" t="str">
        <f t="shared" si="201"/>
        <v>% of fuel shifted</v>
      </c>
      <c r="P996" s="250"/>
      <c r="Q996" s="254" t="str">
        <f t="shared" si="200"/>
        <v>industry-ag-main.html#fuel-switching</v>
      </c>
      <c r="R996" s="254" t="str">
        <f t="shared" si="200"/>
        <v>industry-elec-and-hydrogen.html</v>
      </c>
      <c r="S996" s="256"/>
      <c r="T996" s="250"/>
    </row>
    <row r="997" spans="1:20">
      <c r="A997" s="254" t="str">
        <f t="shared" si="198"/>
        <v>Industry</v>
      </c>
      <c r="B997" s="254" t="str">
        <f t="shared" si="198"/>
        <v>Electrification + Hydrogen</v>
      </c>
      <c r="C997" s="254" t="str">
        <f t="shared" si="198"/>
        <v>Fraction of Industrial Fuel Use Shifted to Other Fuels</v>
      </c>
      <c r="D997" s="255" t="s">
        <v>2116</v>
      </c>
      <c r="E997" s="250" t="s">
        <v>819</v>
      </c>
      <c r="F997" s="180" t="s">
        <v>1851</v>
      </c>
      <c r="G997" s="250" t="s">
        <v>2153</v>
      </c>
      <c r="H997" s="43">
        <v>1345</v>
      </c>
      <c r="I997" s="250" t="s">
        <v>333</v>
      </c>
      <c r="J997" s="254" t="str">
        <f t="shared" si="201"/>
        <v>Electrification + Hydrogen</v>
      </c>
      <c r="K997" s="254" t="str">
        <f t="shared" si="201"/>
        <v>indst fuel type shifting</v>
      </c>
      <c r="L997" s="253">
        <f t="shared" si="201"/>
        <v>0</v>
      </c>
      <c r="M997" s="253">
        <f t="shared" si="201"/>
        <v>1</v>
      </c>
      <c r="N997" s="253">
        <f t="shared" si="201"/>
        <v>0.01</v>
      </c>
      <c r="O997" s="254" t="str">
        <f t="shared" si="201"/>
        <v>% of fuel shifted</v>
      </c>
      <c r="P997" s="250"/>
      <c r="Q997" s="254" t="str">
        <f t="shared" si="200"/>
        <v>industry-ag-main.html#fuel-switching</v>
      </c>
      <c r="R997" s="254" t="str">
        <f t="shared" si="200"/>
        <v>industry-elec-and-hydrogen.html</v>
      </c>
      <c r="S997" s="256"/>
      <c r="T997" s="250"/>
    </row>
    <row r="998" spans="1:20">
      <c r="A998" s="254" t="str">
        <f t="shared" si="198"/>
        <v>Industry</v>
      </c>
      <c r="B998" s="254" t="str">
        <f t="shared" si="198"/>
        <v>Electrification + Hydrogen</v>
      </c>
      <c r="C998" s="254" t="str">
        <f t="shared" si="198"/>
        <v>Fraction of Industrial Fuel Use Shifted to Other Fuels</v>
      </c>
      <c r="D998" s="255" t="s">
        <v>2116</v>
      </c>
      <c r="E998" s="250" t="s">
        <v>821</v>
      </c>
      <c r="F998" s="180" t="s">
        <v>1851</v>
      </c>
      <c r="G998" s="250" t="s">
        <v>2152</v>
      </c>
      <c r="H998" s="43">
        <v>1346</v>
      </c>
      <c r="I998" s="250" t="s">
        <v>333</v>
      </c>
      <c r="J998" s="254" t="str">
        <f t="shared" si="201"/>
        <v>Electrification + Hydrogen</v>
      </c>
      <c r="K998" s="254" t="str">
        <f t="shared" si="201"/>
        <v>indst fuel type shifting</v>
      </c>
      <c r="L998" s="253">
        <f t="shared" si="201"/>
        <v>0</v>
      </c>
      <c r="M998" s="253">
        <f t="shared" si="201"/>
        <v>1</v>
      </c>
      <c r="N998" s="253">
        <f t="shared" si="201"/>
        <v>0.01</v>
      </c>
      <c r="O998" s="254" t="str">
        <f t="shared" si="201"/>
        <v>% of fuel shifted</v>
      </c>
      <c r="P998" s="250"/>
      <c r="Q998" s="254" t="str">
        <f t="shared" si="200"/>
        <v>industry-ag-main.html#fuel-switching</v>
      </c>
      <c r="R998" s="254" t="str">
        <f t="shared" si="200"/>
        <v>industry-elec-and-hydrogen.html</v>
      </c>
      <c r="S998" s="256"/>
      <c r="T998" s="250"/>
    </row>
    <row r="999" spans="1:20">
      <c r="A999" s="254" t="str">
        <f t="shared" si="198"/>
        <v>Industry</v>
      </c>
      <c r="B999" s="254" t="str">
        <f t="shared" si="198"/>
        <v>Electrification + Hydrogen</v>
      </c>
      <c r="C999" s="254" t="str">
        <f t="shared" si="198"/>
        <v>Fraction of Industrial Fuel Use Shifted to Other Fuels</v>
      </c>
      <c r="D999" s="255" t="s">
        <v>2116</v>
      </c>
      <c r="E999" s="250" t="s">
        <v>823</v>
      </c>
      <c r="F999" s="180" t="s">
        <v>1851</v>
      </c>
      <c r="G999" s="250" t="s">
        <v>2150</v>
      </c>
      <c r="H999" s="43">
        <v>1347</v>
      </c>
      <c r="I999" s="250" t="s">
        <v>311</v>
      </c>
      <c r="J999" s="254" t="str">
        <f t="shared" si="201"/>
        <v>Electrification + Hydrogen</v>
      </c>
      <c r="K999" s="254" t="str">
        <f t="shared" si="201"/>
        <v>indst fuel type shifting</v>
      </c>
      <c r="L999" s="253">
        <f t="shared" si="201"/>
        <v>0</v>
      </c>
      <c r="M999" s="253">
        <f t="shared" si="201"/>
        <v>1</v>
      </c>
      <c r="N999" s="253">
        <f t="shared" si="201"/>
        <v>0.01</v>
      </c>
      <c r="O999" s="254" t="str">
        <f t="shared" si="201"/>
        <v>% of fuel shifted</v>
      </c>
      <c r="P99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254" t="str">
        <f t="shared" si="200"/>
        <v>industry-ag-main.html#fuel-switching</v>
      </c>
      <c r="R999" s="254" t="str">
        <f t="shared" si="200"/>
        <v>industry-elec-and-hydrogen.html</v>
      </c>
      <c r="S999" s="256"/>
      <c r="T999" s="250"/>
    </row>
    <row r="1000" spans="1:20">
      <c r="A1000" s="254" t="str">
        <f t="shared" si="198"/>
        <v>Industry</v>
      </c>
      <c r="B1000" s="254" t="str">
        <f t="shared" si="198"/>
        <v>Electrification + Hydrogen</v>
      </c>
      <c r="C1000" s="254" t="str">
        <f t="shared" si="198"/>
        <v>Fraction of Industrial Fuel Use Shifted to Other Fuels</v>
      </c>
      <c r="D1000" s="255" t="s">
        <v>2115</v>
      </c>
      <c r="E1000" s="250" t="s">
        <v>800</v>
      </c>
      <c r="F1000" s="180" t="s">
        <v>2169</v>
      </c>
      <c r="G1000" s="250" t="s">
        <v>2160</v>
      </c>
      <c r="H1000" s="43">
        <v>1348</v>
      </c>
      <c r="I1000" s="250" t="s">
        <v>311</v>
      </c>
      <c r="J1000" s="254" t="str">
        <f t="shared" si="201"/>
        <v>Electrification + Hydrogen</v>
      </c>
      <c r="K1000" s="254" t="str">
        <f t="shared" si="201"/>
        <v>indst fuel type shifting</v>
      </c>
      <c r="L1000" s="253">
        <f t="shared" si="201"/>
        <v>0</v>
      </c>
      <c r="M1000" s="253">
        <f t="shared" si="201"/>
        <v>1</v>
      </c>
      <c r="N1000" s="253">
        <f t="shared" si="201"/>
        <v>0.01</v>
      </c>
      <c r="O1000" s="254" t="str">
        <f t="shared" si="201"/>
        <v>% of fuel shifted</v>
      </c>
      <c r="P100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254" t="str">
        <f t="shared" si="200"/>
        <v>industry-ag-main.html#fuel-switching</v>
      </c>
      <c r="R1000" s="254" t="str">
        <f t="shared" si="200"/>
        <v>industry-elec-and-hydrogen.html</v>
      </c>
      <c r="S1000" s="256"/>
      <c r="T1000" s="250"/>
    </row>
    <row r="1001" spans="1:20">
      <c r="A1001" s="254" t="str">
        <f t="shared" ref="A1001:C1020" si="202">A$860</f>
        <v>Industry</v>
      </c>
      <c r="B1001" s="254" t="str">
        <f t="shared" si="202"/>
        <v>Electrification + Hydrogen</v>
      </c>
      <c r="C1001" s="254" t="str">
        <f t="shared" si="202"/>
        <v>Fraction of Industrial Fuel Use Shifted to Other Fuels</v>
      </c>
      <c r="D1001" s="255" t="s">
        <v>2115</v>
      </c>
      <c r="E1001" s="250" t="s">
        <v>807</v>
      </c>
      <c r="F1001" s="180" t="s">
        <v>2169</v>
      </c>
      <c r="G1001" s="250" t="s">
        <v>2159</v>
      </c>
      <c r="H1001" s="43">
        <v>1349</v>
      </c>
      <c r="I1001" s="250" t="s">
        <v>333</v>
      </c>
      <c r="J1001" s="254" t="str">
        <f t="shared" ref="J1001:O1010" si="203">J$860</f>
        <v>Electrification + Hydrogen</v>
      </c>
      <c r="K1001" s="254" t="str">
        <f t="shared" si="203"/>
        <v>indst fuel type shifting</v>
      </c>
      <c r="L1001" s="253">
        <f t="shared" si="203"/>
        <v>0</v>
      </c>
      <c r="M1001" s="253">
        <f t="shared" si="203"/>
        <v>1</v>
      </c>
      <c r="N1001" s="253">
        <f t="shared" si="203"/>
        <v>0.01</v>
      </c>
      <c r="O1001" s="254" t="str">
        <f t="shared" si="203"/>
        <v>% of fuel shifted</v>
      </c>
      <c r="P1001" s="250"/>
      <c r="Q1001" s="254" t="str">
        <f t="shared" ref="Q1001:R1020" si="204">Q$860</f>
        <v>industry-ag-main.html#fuel-switching</v>
      </c>
      <c r="R1001" s="254" t="str">
        <f t="shared" si="204"/>
        <v>industry-elec-and-hydrogen.html</v>
      </c>
      <c r="S1001" s="256"/>
      <c r="T1001" s="250"/>
    </row>
    <row r="1002" spans="1:20">
      <c r="A1002" s="254" t="str">
        <f t="shared" si="202"/>
        <v>Industry</v>
      </c>
      <c r="B1002" s="254" t="str">
        <f t="shared" si="202"/>
        <v>Electrification + Hydrogen</v>
      </c>
      <c r="C1002" s="254" t="str">
        <f t="shared" si="202"/>
        <v>Fraction of Industrial Fuel Use Shifted to Other Fuels</v>
      </c>
      <c r="D1002" s="255" t="s">
        <v>2115</v>
      </c>
      <c r="E1002" s="250" t="s">
        <v>809</v>
      </c>
      <c r="F1002" s="180" t="s">
        <v>2169</v>
      </c>
      <c r="G1002" s="250" t="s">
        <v>2158</v>
      </c>
      <c r="H1002" s="43">
        <v>1350</v>
      </c>
      <c r="I1002" s="250" t="s">
        <v>333</v>
      </c>
      <c r="J1002" s="254" t="str">
        <f t="shared" si="203"/>
        <v>Electrification + Hydrogen</v>
      </c>
      <c r="K1002" s="254" t="str">
        <f t="shared" si="203"/>
        <v>indst fuel type shifting</v>
      </c>
      <c r="L1002" s="253">
        <f t="shared" si="203"/>
        <v>0</v>
      </c>
      <c r="M1002" s="253">
        <f t="shared" si="203"/>
        <v>1</v>
      </c>
      <c r="N1002" s="253">
        <f t="shared" si="203"/>
        <v>0.01</v>
      </c>
      <c r="O1002" s="254" t="str">
        <f t="shared" si="203"/>
        <v>% of fuel shifted</v>
      </c>
      <c r="P1002" s="250"/>
      <c r="Q1002" s="254" t="str">
        <f t="shared" si="204"/>
        <v>industry-ag-main.html#fuel-switching</v>
      </c>
      <c r="R1002" s="254" t="str">
        <f t="shared" si="204"/>
        <v>industry-elec-and-hydrogen.html</v>
      </c>
      <c r="S1002" s="256"/>
      <c r="T1002" s="250"/>
    </row>
    <row r="1003" spans="1:20">
      <c r="A1003" s="254" t="str">
        <f t="shared" si="202"/>
        <v>Industry</v>
      </c>
      <c r="B1003" s="254" t="str">
        <f t="shared" si="202"/>
        <v>Electrification + Hydrogen</v>
      </c>
      <c r="C1003" s="254" t="str">
        <f t="shared" si="202"/>
        <v>Fraction of Industrial Fuel Use Shifted to Other Fuels</v>
      </c>
      <c r="D1003" s="255" t="s">
        <v>2115</v>
      </c>
      <c r="E1003" s="250" t="s">
        <v>811</v>
      </c>
      <c r="F1003" s="180" t="s">
        <v>2169</v>
      </c>
      <c r="G1003" s="250" t="s">
        <v>2157</v>
      </c>
      <c r="H1003" s="43">
        <v>1351</v>
      </c>
      <c r="I1003" s="250" t="s">
        <v>333</v>
      </c>
      <c r="J1003" s="254" t="str">
        <f t="shared" si="203"/>
        <v>Electrification + Hydrogen</v>
      </c>
      <c r="K1003" s="254" t="str">
        <f t="shared" si="203"/>
        <v>indst fuel type shifting</v>
      </c>
      <c r="L1003" s="253">
        <f t="shared" si="203"/>
        <v>0</v>
      </c>
      <c r="M1003" s="253">
        <f t="shared" si="203"/>
        <v>1</v>
      </c>
      <c r="N1003" s="253">
        <f t="shared" si="203"/>
        <v>0.01</v>
      </c>
      <c r="O1003" s="254" t="str">
        <f t="shared" si="203"/>
        <v>% of fuel shifted</v>
      </c>
      <c r="P1003" s="250"/>
      <c r="Q1003" s="254" t="str">
        <f t="shared" si="204"/>
        <v>industry-ag-main.html#fuel-switching</v>
      </c>
      <c r="R1003" s="254" t="str">
        <f t="shared" si="204"/>
        <v>industry-elec-and-hydrogen.html</v>
      </c>
      <c r="S1003" s="256"/>
      <c r="T1003" s="250"/>
    </row>
    <row r="1004" spans="1:20">
      <c r="A1004" s="254" t="str">
        <f t="shared" si="202"/>
        <v>Industry</v>
      </c>
      <c r="B1004" s="254" t="str">
        <f t="shared" si="202"/>
        <v>Electrification + Hydrogen</v>
      </c>
      <c r="C1004" s="254" t="str">
        <f t="shared" si="202"/>
        <v>Fraction of Industrial Fuel Use Shifted to Other Fuels</v>
      </c>
      <c r="D1004" s="255" t="s">
        <v>2115</v>
      </c>
      <c r="E1004" s="250" t="s">
        <v>813</v>
      </c>
      <c r="F1004" s="180" t="s">
        <v>2169</v>
      </c>
      <c r="G1004" s="250" t="s">
        <v>2156</v>
      </c>
      <c r="H1004" s="43">
        <v>1352</v>
      </c>
      <c r="I1004" s="250" t="s">
        <v>333</v>
      </c>
      <c r="J1004" s="254" t="str">
        <f t="shared" si="203"/>
        <v>Electrification + Hydrogen</v>
      </c>
      <c r="K1004" s="254" t="str">
        <f t="shared" si="203"/>
        <v>indst fuel type shifting</v>
      </c>
      <c r="L1004" s="253">
        <f t="shared" si="203"/>
        <v>0</v>
      </c>
      <c r="M1004" s="253">
        <f t="shared" si="203"/>
        <v>1</v>
      </c>
      <c r="N1004" s="253">
        <f t="shared" si="203"/>
        <v>0.01</v>
      </c>
      <c r="O1004" s="254" t="str">
        <f t="shared" si="203"/>
        <v>% of fuel shifted</v>
      </c>
      <c r="P1004" s="250"/>
      <c r="Q1004" s="254" t="str">
        <f t="shared" si="204"/>
        <v>industry-ag-main.html#fuel-switching</v>
      </c>
      <c r="R1004" s="254" t="str">
        <f t="shared" si="204"/>
        <v>industry-elec-and-hydrogen.html</v>
      </c>
      <c r="S1004" s="256"/>
      <c r="T1004" s="250"/>
    </row>
    <row r="1005" spans="1:20">
      <c r="A1005" s="254" t="str">
        <f t="shared" si="202"/>
        <v>Industry</v>
      </c>
      <c r="B1005" s="254" t="str">
        <f t="shared" si="202"/>
        <v>Electrification + Hydrogen</v>
      </c>
      <c r="C1005" s="254" t="str">
        <f t="shared" si="202"/>
        <v>Fraction of Industrial Fuel Use Shifted to Other Fuels</v>
      </c>
      <c r="D1005" s="255" t="s">
        <v>2115</v>
      </c>
      <c r="E1005" s="250" t="s">
        <v>815</v>
      </c>
      <c r="F1005" s="180" t="s">
        <v>2169</v>
      </c>
      <c r="G1005" s="250" t="s">
        <v>2155</v>
      </c>
      <c r="H1005" s="43">
        <v>1353</v>
      </c>
      <c r="I1005" s="250" t="s">
        <v>333</v>
      </c>
      <c r="J1005" s="254" t="str">
        <f t="shared" si="203"/>
        <v>Electrification + Hydrogen</v>
      </c>
      <c r="K1005" s="254" t="str">
        <f t="shared" si="203"/>
        <v>indst fuel type shifting</v>
      </c>
      <c r="L1005" s="253">
        <f t="shared" si="203"/>
        <v>0</v>
      </c>
      <c r="M1005" s="253">
        <f t="shared" si="203"/>
        <v>1</v>
      </c>
      <c r="N1005" s="253">
        <f t="shared" si="203"/>
        <v>0.01</v>
      </c>
      <c r="O1005" s="254" t="str">
        <f t="shared" si="203"/>
        <v>% of fuel shifted</v>
      </c>
      <c r="P1005" s="250"/>
      <c r="Q1005" s="254" t="str">
        <f t="shared" si="204"/>
        <v>industry-ag-main.html#fuel-switching</v>
      </c>
      <c r="R1005" s="254" t="str">
        <f t="shared" si="204"/>
        <v>industry-elec-and-hydrogen.html</v>
      </c>
      <c r="S1005" s="256"/>
      <c r="T1005" s="250"/>
    </row>
    <row r="1006" spans="1:20">
      <c r="A1006" s="254" t="str">
        <f t="shared" si="202"/>
        <v>Industry</v>
      </c>
      <c r="B1006" s="254" t="str">
        <f t="shared" si="202"/>
        <v>Electrification + Hydrogen</v>
      </c>
      <c r="C1006" s="254" t="str">
        <f t="shared" si="202"/>
        <v>Fraction of Industrial Fuel Use Shifted to Other Fuels</v>
      </c>
      <c r="D1006" s="255" t="s">
        <v>2115</v>
      </c>
      <c r="E1006" s="250" t="s">
        <v>817</v>
      </c>
      <c r="F1006" s="180" t="s">
        <v>2169</v>
      </c>
      <c r="G1006" s="250" t="s">
        <v>2154</v>
      </c>
      <c r="H1006" s="43">
        <v>1354</v>
      </c>
      <c r="I1006" s="250" t="s">
        <v>333</v>
      </c>
      <c r="J1006" s="254" t="str">
        <f t="shared" si="203"/>
        <v>Electrification + Hydrogen</v>
      </c>
      <c r="K1006" s="254" t="str">
        <f t="shared" si="203"/>
        <v>indst fuel type shifting</v>
      </c>
      <c r="L1006" s="253">
        <f t="shared" si="203"/>
        <v>0</v>
      </c>
      <c r="M1006" s="253">
        <f t="shared" si="203"/>
        <v>1</v>
      </c>
      <c r="N1006" s="253">
        <f t="shared" si="203"/>
        <v>0.01</v>
      </c>
      <c r="O1006" s="254" t="str">
        <f t="shared" si="203"/>
        <v>% of fuel shifted</v>
      </c>
      <c r="P1006" s="250"/>
      <c r="Q1006" s="254" t="str">
        <f t="shared" si="204"/>
        <v>industry-ag-main.html#fuel-switching</v>
      </c>
      <c r="R1006" s="254" t="str">
        <f t="shared" si="204"/>
        <v>industry-elec-and-hydrogen.html</v>
      </c>
      <c r="S1006" s="256"/>
      <c r="T1006" s="250"/>
    </row>
    <row r="1007" spans="1:20">
      <c r="A1007" s="254" t="str">
        <f t="shared" si="202"/>
        <v>Industry</v>
      </c>
      <c r="B1007" s="254" t="str">
        <f t="shared" si="202"/>
        <v>Electrification + Hydrogen</v>
      </c>
      <c r="C1007" s="254" t="str">
        <f t="shared" si="202"/>
        <v>Fraction of Industrial Fuel Use Shifted to Other Fuels</v>
      </c>
      <c r="D1007" s="255" t="s">
        <v>2115</v>
      </c>
      <c r="E1007" s="250" t="s">
        <v>819</v>
      </c>
      <c r="F1007" s="180" t="s">
        <v>2169</v>
      </c>
      <c r="G1007" s="250" t="s">
        <v>2153</v>
      </c>
      <c r="H1007" s="43">
        <v>1355</v>
      </c>
      <c r="I1007" s="250" t="s">
        <v>333</v>
      </c>
      <c r="J1007" s="254" t="str">
        <f t="shared" si="203"/>
        <v>Electrification + Hydrogen</v>
      </c>
      <c r="K1007" s="254" t="str">
        <f t="shared" si="203"/>
        <v>indst fuel type shifting</v>
      </c>
      <c r="L1007" s="253">
        <f t="shared" si="203"/>
        <v>0</v>
      </c>
      <c r="M1007" s="253">
        <f t="shared" si="203"/>
        <v>1</v>
      </c>
      <c r="N1007" s="253">
        <f t="shared" si="203"/>
        <v>0.01</v>
      </c>
      <c r="O1007" s="254" t="str">
        <f t="shared" si="203"/>
        <v>% of fuel shifted</v>
      </c>
      <c r="P1007" s="250"/>
      <c r="Q1007" s="254" t="str">
        <f t="shared" si="204"/>
        <v>industry-ag-main.html#fuel-switching</v>
      </c>
      <c r="R1007" s="254" t="str">
        <f t="shared" si="204"/>
        <v>industry-elec-and-hydrogen.html</v>
      </c>
      <c r="S1007" s="256"/>
      <c r="T1007" s="250"/>
    </row>
    <row r="1008" spans="1:20">
      <c r="A1008" s="254" t="str">
        <f t="shared" si="202"/>
        <v>Industry</v>
      </c>
      <c r="B1008" s="254" t="str">
        <f t="shared" si="202"/>
        <v>Electrification + Hydrogen</v>
      </c>
      <c r="C1008" s="254" t="str">
        <f t="shared" si="202"/>
        <v>Fraction of Industrial Fuel Use Shifted to Other Fuels</v>
      </c>
      <c r="D1008" s="255" t="s">
        <v>2115</v>
      </c>
      <c r="E1008" s="250" t="s">
        <v>821</v>
      </c>
      <c r="F1008" s="180" t="s">
        <v>2169</v>
      </c>
      <c r="G1008" s="250" t="s">
        <v>2152</v>
      </c>
      <c r="H1008" s="43">
        <v>1356</v>
      </c>
      <c r="I1008" s="250" t="s">
        <v>333</v>
      </c>
      <c r="J1008" s="254" t="str">
        <f t="shared" si="203"/>
        <v>Electrification + Hydrogen</v>
      </c>
      <c r="K1008" s="254" t="str">
        <f t="shared" si="203"/>
        <v>indst fuel type shifting</v>
      </c>
      <c r="L1008" s="253">
        <f t="shared" si="203"/>
        <v>0</v>
      </c>
      <c r="M1008" s="253">
        <f t="shared" si="203"/>
        <v>1</v>
      </c>
      <c r="N1008" s="253">
        <f t="shared" si="203"/>
        <v>0.01</v>
      </c>
      <c r="O1008" s="254" t="str">
        <f t="shared" si="203"/>
        <v>% of fuel shifted</v>
      </c>
      <c r="P1008" s="250"/>
      <c r="Q1008" s="254" t="str">
        <f t="shared" si="204"/>
        <v>industry-ag-main.html#fuel-switching</v>
      </c>
      <c r="R1008" s="254" t="str">
        <f t="shared" si="204"/>
        <v>industry-elec-and-hydrogen.html</v>
      </c>
      <c r="S1008" s="256"/>
      <c r="T1008" s="250"/>
    </row>
    <row r="1009" spans="1:20">
      <c r="A1009" s="254" t="str">
        <f t="shared" si="202"/>
        <v>Industry</v>
      </c>
      <c r="B1009" s="254" t="str">
        <f t="shared" si="202"/>
        <v>Electrification + Hydrogen</v>
      </c>
      <c r="C1009" s="254" t="str">
        <f t="shared" si="202"/>
        <v>Fraction of Industrial Fuel Use Shifted to Other Fuels</v>
      </c>
      <c r="D1009" s="255" t="s">
        <v>2115</v>
      </c>
      <c r="E1009" s="250" t="s">
        <v>823</v>
      </c>
      <c r="F1009" s="180" t="s">
        <v>2169</v>
      </c>
      <c r="G1009" s="250" t="s">
        <v>2150</v>
      </c>
      <c r="H1009" s="43">
        <v>1357</v>
      </c>
      <c r="I1009" s="250" t="s">
        <v>311</v>
      </c>
      <c r="J1009" s="254" t="str">
        <f t="shared" si="203"/>
        <v>Electrification + Hydrogen</v>
      </c>
      <c r="K1009" s="254" t="str">
        <f t="shared" si="203"/>
        <v>indst fuel type shifting</v>
      </c>
      <c r="L1009" s="253">
        <f t="shared" si="203"/>
        <v>0</v>
      </c>
      <c r="M1009" s="253">
        <f t="shared" si="203"/>
        <v>1</v>
      </c>
      <c r="N1009" s="253">
        <f t="shared" si="203"/>
        <v>0.01</v>
      </c>
      <c r="O1009" s="254" t="str">
        <f t="shared" si="203"/>
        <v>% of fuel shifted</v>
      </c>
      <c r="P100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254" t="str">
        <f t="shared" si="204"/>
        <v>industry-ag-main.html#fuel-switching</v>
      </c>
      <c r="R1009" s="254" t="str">
        <f t="shared" si="204"/>
        <v>industry-elec-and-hydrogen.html</v>
      </c>
      <c r="S1009" s="256"/>
      <c r="T1009" s="250"/>
    </row>
    <row r="1010" spans="1:20">
      <c r="A1010" s="254" t="str">
        <f t="shared" si="202"/>
        <v>Industry</v>
      </c>
      <c r="B1010" s="254" t="str">
        <f t="shared" si="202"/>
        <v>Electrification + Hydrogen</v>
      </c>
      <c r="C1010" s="254" t="str">
        <f t="shared" si="202"/>
        <v>Fraction of Industrial Fuel Use Shifted to Other Fuels</v>
      </c>
      <c r="D1010" s="255" t="s">
        <v>2113</v>
      </c>
      <c r="E1010" s="250" t="s">
        <v>800</v>
      </c>
      <c r="F1010" s="180" t="s">
        <v>2168</v>
      </c>
      <c r="G1010" s="250" t="s">
        <v>2160</v>
      </c>
      <c r="H1010" s="43">
        <v>1358</v>
      </c>
      <c r="I1010" s="250" t="s">
        <v>311</v>
      </c>
      <c r="J1010" s="254" t="str">
        <f t="shared" si="203"/>
        <v>Electrification + Hydrogen</v>
      </c>
      <c r="K1010" s="254" t="str">
        <f t="shared" si="203"/>
        <v>indst fuel type shifting</v>
      </c>
      <c r="L1010" s="253">
        <f t="shared" si="203"/>
        <v>0</v>
      </c>
      <c r="M1010" s="253">
        <f t="shared" si="203"/>
        <v>1</v>
      </c>
      <c r="N1010" s="253">
        <f t="shared" si="203"/>
        <v>0.01</v>
      </c>
      <c r="O1010" s="254" t="str">
        <f t="shared" si="203"/>
        <v>% of fuel shifted</v>
      </c>
      <c r="P101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254" t="str">
        <f t="shared" si="204"/>
        <v>industry-ag-main.html#fuel-switching</v>
      </c>
      <c r="R1010" s="254" t="str">
        <f t="shared" si="204"/>
        <v>industry-elec-and-hydrogen.html</v>
      </c>
      <c r="S1010" s="256"/>
      <c r="T1010" s="250"/>
    </row>
    <row r="1011" spans="1:20">
      <c r="A1011" s="254" t="str">
        <f t="shared" si="202"/>
        <v>Industry</v>
      </c>
      <c r="B1011" s="254" t="str">
        <f t="shared" si="202"/>
        <v>Electrification + Hydrogen</v>
      </c>
      <c r="C1011" s="254" t="str">
        <f t="shared" si="202"/>
        <v>Fraction of Industrial Fuel Use Shifted to Other Fuels</v>
      </c>
      <c r="D1011" s="255" t="s">
        <v>2113</v>
      </c>
      <c r="E1011" s="250" t="s">
        <v>807</v>
      </c>
      <c r="F1011" s="180" t="s">
        <v>2168</v>
      </c>
      <c r="G1011" s="250" t="s">
        <v>2159</v>
      </c>
      <c r="H1011" s="43">
        <v>1359</v>
      </c>
      <c r="I1011" s="250" t="s">
        <v>333</v>
      </c>
      <c r="J1011" s="254" t="str">
        <f t="shared" ref="J1011:O1020" si="205">J$860</f>
        <v>Electrification + Hydrogen</v>
      </c>
      <c r="K1011" s="254" t="str">
        <f t="shared" si="205"/>
        <v>indst fuel type shifting</v>
      </c>
      <c r="L1011" s="253">
        <f t="shared" si="205"/>
        <v>0</v>
      </c>
      <c r="M1011" s="253">
        <f t="shared" si="205"/>
        <v>1</v>
      </c>
      <c r="N1011" s="253">
        <f t="shared" si="205"/>
        <v>0.01</v>
      </c>
      <c r="O1011" s="254" t="str">
        <f t="shared" si="205"/>
        <v>% of fuel shifted</v>
      </c>
      <c r="P1011" s="250"/>
      <c r="Q1011" s="254" t="str">
        <f t="shared" si="204"/>
        <v>industry-ag-main.html#fuel-switching</v>
      </c>
      <c r="R1011" s="254" t="str">
        <f t="shared" si="204"/>
        <v>industry-elec-and-hydrogen.html</v>
      </c>
      <c r="S1011" s="256"/>
      <c r="T1011" s="250"/>
    </row>
    <row r="1012" spans="1:20">
      <c r="A1012" s="254" t="str">
        <f t="shared" si="202"/>
        <v>Industry</v>
      </c>
      <c r="B1012" s="254" t="str">
        <f t="shared" si="202"/>
        <v>Electrification + Hydrogen</v>
      </c>
      <c r="C1012" s="254" t="str">
        <f t="shared" si="202"/>
        <v>Fraction of Industrial Fuel Use Shifted to Other Fuels</v>
      </c>
      <c r="D1012" s="255" t="s">
        <v>2113</v>
      </c>
      <c r="E1012" s="250" t="s">
        <v>809</v>
      </c>
      <c r="F1012" s="180" t="s">
        <v>2168</v>
      </c>
      <c r="G1012" s="250" t="s">
        <v>2158</v>
      </c>
      <c r="H1012" s="43">
        <v>1360</v>
      </c>
      <c r="I1012" s="250" t="s">
        <v>333</v>
      </c>
      <c r="J1012" s="254" t="str">
        <f t="shared" si="205"/>
        <v>Electrification + Hydrogen</v>
      </c>
      <c r="K1012" s="254" t="str">
        <f t="shared" si="205"/>
        <v>indst fuel type shifting</v>
      </c>
      <c r="L1012" s="253">
        <f t="shared" si="205"/>
        <v>0</v>
      </c>
      <c r="M1012" s="253">
        <f t="shared" si="205"/>
        <v>1</v>
      </c>
      <c r="N1012" s="253">
        <f t="shared" si="205"/>
        <v>0.01</v>
      </c>
      <c r="O1012" s="254" t="str">
        <f t="shared" si="205"/>
        <v>% of fuel shifted</v>
      </c>
      <c r="P1012" s="250"/>
      <c r="Q1012" s="254" t="str">
        <f t="shared" si="204"/>
        <v>industry-ag-main.html#fuel-switching</v>
      </c>
      <c r="R1012" s="254" t="str">
        <f t="shared" si="204"/>
        <v>industry-elec-and-hydrogen.html</v>
      </c>
      <c r="S1012" s="256"/>
      <c r="T1012" s="250"/>
    </row>
    <row r="1013" spans="1:20">
      <c r="A1013" s="254" t="str">
        <f t="shared" si="202"/>
        <v>Industry</v>
      </c>
      <c r="B1013" s="254" t="str">
        <f t="shared" si="202"/>
        <v>Electrification + Hydrogen</v>
      </c>
      <c r="C1013" s="254" t="str">
        <f t="shared" si="202"/>
        <v>Fraction of Industrial Fuel Use Shifted to Other Fuels</v>
      </c>
      <c r="D1013" s="255" t="s">
        <v>2113</v>
      </c>
      <c r="E1013" s="250" t="s">
        <v>811</v>
      </c>
      <c r="F1013" s="180" t="s">
        <v>2168</v>
      </c>
      <c r="G1013" s="250" t="s">
        <v>2157</v>
      </c>
      <c r="H1013" s="43">
        <v>1361</v>
      </c>
      <c r="I1013" s="250" t="s">
        <v>333</v>
      </c>
      <c r="J1013" s="254" t="str">
        <f t="shared" si="205"/>
        <v>Electrification + Hydrogen</v>
      </c>
      <c r="K1013" s="254" t="str">
        <f t="shared" si="205"/>
        <v>indst fuel type shifting</v>
      </c>
      <c r="L1013" s="253">
        <f t="shared" si="205"/>
        <v>0</v>
      </c>
      <c r="M1013" s="253">
        <f t="shared" si="205"/>
        <v>1</v>
      </c>
      <c r="N1013" s="253">
        <f t="shared" si="205"/>
        <v>0.01</v>
      </c>
      <c r="O1013" s="254" t="str">
        <f t="shared" si="205"/>
        <v>% of fuel shifted</v>
      </c>
      <c r="P1013" s="250"/>
      <c r="Q1013" s="254" t="str">
        <f t="shared" si="204"/>
        <v>industry-ag-main.html#fuel-switching</v>
      </c>
      <c r="R1013" s="254" t="str">
        <f t="shared" si="204"/>
        <v>industry-elec-and-hydrogen.html</v>
      </c>
      <c r="S1013" s="256"/>
      <c r="T1013" s="250"/>
    </row>
    <row r="1014" spans="1:20">
      <c r="A1014" s="254" t="str">
        <f t="shared" si="202"/>
        <v>Industry</v>
      </c>
      <c r="B1014" s="254" t="str">
        <f t="shared" si="202"/>
        <v>Electrification + Hydrogen</v>
      </c>
      <c r="C1014" s="254" t="str">
        <f t="shared" si="202"/>
        <v>Fraction of Industrial Fuel Use Shifted to Other Fuels</v>
      </c>
      <c r="D1014" s="255" t="s">
        <v>2113</v>
      </c>
      <c r="E1014" s="250" t="s">
        <v>813</v>
      </c>
      <c r="F1014" s="180" t="s">
        <v>2168</v>
      </c>
      <c r="G1014" s="250" t="s">
        <v>2156</v>
      </c>
      <c r="H1014" s="43">
        <v>1362</v>
      </c>
      <c r="I1014" s="250" t="s">
        <v>333</v>
      </c>
      <c r="J1014" s="254" t="str">
        <f t="shared" si="205"/>
        <v>Electrification + Hydrogen</v>
      </c>
      <c r="K1014" s="254" t="str">
        <f t="shared" si="205"/>
        <v>indst fuel type shifting</v>
      </c>
      <c r="L1014" s="253">
        <f t="shared" si="205"/>
        <v>0</v>
      </c>
      <c r="M1014" s="253">
        <f t="shared" si="205"/>
        <v>1</v>
      </c>
      <c r="N1014" s="253">
        <f t="shared" si="205"/>
        <v>0.01</v>
      </c>
      <c r="O1014" s="254" t="str">
        <f t="shared" si="205"/>
        <v>% of fuel shifted</v>
      </c>
      <c r="P1014" s="250"/>
      <c r="Q1014" s="254" t="str">
        <f t="shared" si="204"/>
        <v>industry-ag-main.html#fuel-switching</v>
      </c>
      <c r="R1014" s="254" t="str">
        <f t="shared" si="204"/>
        <v>industry-elec-and-hydrogen.html</v>
      </c>
      <c r="S1014" s="256"/>
      <c r="T1014" s="250"/>
    </row>
    <row r="1015" spans="1:20">
      <c r="A1015" s="254" t="str">
        <f t="shared" si="202"/>
        <v>Industry</v>
      </c>
      <c r="B1015" s="254" t="str">
        <f t="shared" si="202"/>
        <v>Electrification + Hydrogen</v>
      </c>
      <c r="C1015" s="254" t="str">
        <f t="shared" si="202"/>
        <v>Fraction of Industrial Fuel Use Shifted to Other Fuels</v>
      </c>
      <c r="D1015" s="255" t="s">
        <v>2113</v>
      </c>
      <c r="E1015" s="250" t="s">
        <v>815</v>
      </c>
      <c r="F1015" s="180" t="s">
        <v>2168</v>
      </c>
      <c r="G1015" s="250" t="s">
        <v>2155</v>
      </c>
      <c r="H1015" s="43">
        <v>1363</v>
      </c>
      <c r="I1015" s="250" t="s">
        <v>333</v>
      </c>
      <c r="J1015" s="254" t="str">
        <f t="shared" si="205"/>
        <v>Electrification + Hydrogen</v>
      </c>
      <c r="K1015" s="254" t="str">
        <f t="shared" si="205"/>
        <v>indst fuel type shifting</v>
      </c>
      <c r="L1015" s="253">
        <f t="shared" si="205"/>
        <v>0</v>
      </c>
      <c r="M1015" s="253">
        <f t="shared" si="205"/>
        <v>1</v>
      </c>
      <c r="N1015" s="253">
        <f t="shared" si="205"/>
        <v>0.01</v>
      </c>
      <c r="O1015" s="254" t="str">
        <f t="shared" si="205"/>
        <v>% of fuel shifted</v>
      </c>
      <c r="P1015" s="250"/>
      <c r="Q1015" s="254" t="str">
        <f t="shared" si="204"/>
        <v>industry-ag-main.html#fuel-switching</v>
      </c>
      <c r="R1015" s="254" t="str">
        <f t="shared" si="204"/>
        <v>industry-elec-and-hydrogen.html</v>
      </c>
      <c r="S1015" s="256"/>
      <c r="T1015" s="250"/>
    </row>
    <row r="1016" spans="1:20">
      <c r="A1016" s="254" t="str">
        <f t="shared" si="202"/>
        <v>Industry</v>
      </c>
      <c r="B1016" s="254" t="str">
        <f t="shared" si="202"/>
        <v>Electrification + Hydrogen</v>
      </c>
      <c r="C1016" s="254" t="str">
        <f t="shared" si="202"/>
        <v>Fraction of Industrial Fuel Use Shifted to Other Fuels</v>
      </c>
      <c r="D1016" s="255" t="s">
        <v>2113</v>
      </c>
      <c r="E1016" s="250" t="s">
        <v>817</v>
      </c>
      <c r="F1016" s="180" t="s">
        <v>2168</v>
      </c>
      <c r="G1016" s="250" t="s">
        <v>2154</v>
      </c>
      <c r="H1016" s="43">
        <v>1364</v>
      </c>
      <c r="I1016" s="250" t="s">
        <v>333</v>
      </c>
      <c r="J1016" s="254" t="str">
        <f t="shared" si="205"/>
        <v>Electrification + Hydrogen</v>
      </c>
      <c r="K1016" s="254" t="str">
        <f t="shared" si="205"/>
        <v>indst fuel type shifting</v>
      </c>
      <c r="L1016" s="253">
        <f t="shared" si="205"/>
        <v>0</v>
      </c>
      <c r="M1016" s="253">
        <f t="shared" si="205"/>
        <v>1</v>
      </c>
      <c r="N1016" s="253">
        <f t="shared" si="205"/>
        <v>0.01</v>
      </c>
      <c r="O1016" s="254" t="str">
        <f t="shared" si="205"/>
        <v>% of fuel shifted</v>
      </c>
      <c r="P1016" s="250"/>
      <c r="Q1016" s="254" t="str">
        <f t="shared" si="204"/>
        <v>industry-ag-main.html#fuel-switching</v>
      </c>
      <c r="R1016" s="254" t="str">
        <f t="shared" si="204"/>
        <v>industry-elec-and-hydrogen.html</v>
      </c>
      <c r="S1016" s="256"/>
      <c r="T1016" s="250"/>
    </row>
    <row r="1017" spans="1:20">
      <c r="A1017" s="254" t="str">
        <f t="shared" si="202"/>
        <v>Industry</v>
      </c>
      <c r="B1017" s="254" t="str">
        <f t="shared" si="202"/>
        <v>Electrification + Hydrogen</v>
      </c>
      <c r="C1017" s="254" t="str">
        <f t="shared" si="202"/>
        <v>Fraction of Industrial Fuel Use Shifted to Other Fuels</v>
      </c>
      <c r="D1017" s="255" t="s">
        <v>2113</v>
      </c>
      <c r="E1017" s="250" t="s">
        <v>819</v>
      </c>
      <c r="F1017" s="180" t="s">
        <v>2168</v>
      </c>
      <c r="G1017" s="250" t="s">
        <v>2153</v>
      </c>
      <c r="H1017" s="43">
        <v>1365</v>
      </c>
      <c r="I1017" s="250" t="s">
        <v>333</v>
      </c>
      <c r="J1017" s="254" t="str">
        <f t="shared" si="205"/>
        <v>Electrification + Hydrogen</v>
      </c>
      <c r="K1017" s="254" t="str">
        <f t="shared" si="205"/>
        <v>indst fuel type shifting</v>
      </c>
      <c r="L1017" s="253">
        <f t="shared" si="205"/>
        <v>0</v>
      </c>
      <c r="M1017" s="253">
        <f t="shared" si="205"/>
        <v>1</v>
      </c>
      <c r="N1017" s="253">
        <f t="shared" si="205"/>
        <v>0.01</v>
      </c>
      <c r="O1017" s="254" t="str">
        <f t="shared" si="205"/>
        <v>% of fuel shifted</v>
      </c>
      <c r="P1017" s="250"/>
      <c r="Q1017" s="254" t="str">
        <f t="shared" si="204"/>
        <v>industry-ag-main.html#fuel-switching</v>
      </c>
      <c r="R1017" s="254" t="str">
        <f t="shared" si="204"/>
        <v>industry-elec-and-hydrogen.html</v>
      </c>
      <c r="S1017" s="256"/>
      <c r="T1017" s="250"/>
    </row>
    <row r="1018" spans="1:20">
      <c r="A1018" s="254" t="str">
        <f t="shared" si="202"/>
        <v>Industry</v>
      </c>
      <c r="B1018" s="254" t="str">
        <f t="shared" si="202"/>
        <v>Electrification + Hydrogen</v>
      </c>
      <c r="C1018" s="254" t="str">
        <f t="shared" si="202"/>
        <v>Fraction of Industrial Fuel Use Shifted to Other Fuels</v>
      </c>
      <c r="D1018" s="255" t="s">
        <v>2113</v>
      </c>
      <c r="E1018" s="250" t="s">
        <v>821</v>
      </c>
      <c r="F1018" s="180" t="s">
        <v>2168</v>
      </c>
      <c r="G1018" s="250" t="s">
        <v>2152</v>
      </c>
      <c r="H1018" s="43">
        <v>1366</v>
      </c>
      <c r="I1018" s="250" t="s">
        <v>333</v>
      </c>
      <c r="J1018" s="254" t="str">
        <f t="shared" si="205"/>
        <v>Electrification + Hydrogen</v>
      </c>
      <c r="K1018" s="254" t="str">
        <f t="shared" si="205"/>
        <v>indst fuel type shifting</v>
      </c>
      <c r="L1018" s="253">
        <f t="shared" si="205"/>
        <v>0</v>
      </c>
      <c r="M1018" s="253">
        <f t="shared" si="205"/>
        <v>1</v>
      </c>
      <c r="N1018" s="253">
        <f t="shared" si="205"/>
        <v>0.01</v>
      </c>
      <c r="O1018" s="254" t="str">
        <f t="shared" si="205"/>
        <v>% of fuel shifted</v>
      </c>
      <c r="P1018" s="250"/>
      <c r="Q1018" s="254" t="str">
        <f t="shared" si="204"/>
        <v>industry-ag-main.html#fuel-switching</v>
      </c>
      <c r="R1018" s="254" t="str">
        <f t="shared" si="204"/>
        <v>industry-elec-and-hydrogen.html</v>
      </c>
      <c r="S1018" s="256"/>
      <c r="T1018" s="250"/>
    </row>
    <row r="1019" spans="1:20">
      <c r="A1019" s="254" t="str">
        <f t="shared" si="202"/>
        <v>Industry</v>
      </c>
      <c r="B1019" s="254" t="str">
        <f t="shared" si="202"/>
        <v>Electrification + Hydrogen</v>
      </c>
      <c r="C1019" s="254" t="str">
        <f t="shared" si="202"/>
        <v>Fraction of Industrial Fuel Use Shifted to Other Fuels</v>
      </c>
      <c r="D1019" s="255" t="s">
        <v>2113</v>
      </c>
      <c r="E1019" s="250" t="s">
        <v>823</v>
      </c>
      <c r="F1019" s="180" t="s">
        <v>2168</v>
      </c>
      <c r="G1019" s="250" t="s">
        <v>2150</v>
      </c>
      <c r="H1019" s="43">
        <v>1367</v>
      </c>
      <c r="I1019" s="250" t="s">
        <v>311</v>
      </c>
      <c r="J1019" s="254" t="str">
        <f t="shared" si="205"/>
        <v>Electrification + Hydrogen</v>
      </c>
      <c r="K1019" s="254" t="str">
        <f t="shared" si="205"/>
        <v>indst fuel type shifting</v>
      </c>
      <c r="L1019" s="253">
        <f t="shared" si="205"/>
        <v>0</v>
      </c>
      <c r="M1019" s="253">
        <f t="shared" si="205"/>
        <v>1</v>
      </c>
      <c r="N1019" s="253">
        <f t="shared" si="205"/>
        <v>0.01</v>
      </c>
      <c r="O1019" s="254" t="str">
        <f t="shared" si="205"/>
        <v>% of fuel shifted</v>
      </c>
      <c r="P101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254" t="str">
        <f t="shared" si="204"/>
        <v>industry-ag-main.html#fuel-switching</v>
      </c>
      <c r="R1019" s="254" t="str">
        <f t="shared" si="204"/>
        <v>industry-elec-and-hydrogen.html</v>
      </c>
      <c r="S1019" s="256"/>
      <c r="T1019" s="250"/>
    </row>
    <row r="1020" spans="1:20">
      <c r="A1020" s="254" t="str">
        <f t="shared" si="202"/>
        <v>Industry</v>
      </c>
      <c r="B1020" s="254" t="str">
        <f t="shared" si="202"/>
        <v>Electrification + Hydrogen</v>
      </c>
      <c r="C1020" s="254" t="str">
        <f t="shared" si="202"/>
        <v>Fraction of Industrial Fuel Use Shifted to Other Fuels</v>
      </c>
      <c r="D1020" s="255" t="s">
        <v>2111</v>
      </c>
      <c r="E1020" s="250" t="s">
        <v>800</v>
      </c>
      <c r="F1020" s="180" t="s">
        <v>2167</v>
      </c>
      <c r="G1020" s="250" t="s">
        <v>2160</v>
      </c>
      <c r="H1020" s="43">
        <v>1368</v>
      </c>
      <c r="I1020" s="250" t="s">
        <v>311</v>
      </c>
      <c r="J1020" s="254" t="str">
        <f t="shared" si="205"/>
        <v>Electrification + Hydrogen</v>
      </c>
      <c r="K1020" s="254" t="str">
        <f t="shared" si="205"/>
        <v>indst fuel type shifting</v>
      </c>
      <c r="L1020" s="253">
        <f t="shared" si="205"/>
        <v>0</v>
      </c>
      <c r="M1020" s="253">
        <f t="shared" si="205"/>
        <v>1</v>
      </c>
      <c r="N1020" s="253">
        <f t="shared" si="205"/>
        <v>0.01</v>
      </c>
      <c r="O1020" s="254" t="str">
        <f t="shared" si="205"/>
        <v>% of fuel shifted</v>
      </c>
      <c r="P102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254" t="str">
        <f t="shared" si="204"/>
        <v>industry-ag-main.html#fuel-switching</v>
      </c>
      <c r="R1020" s="254" t="str">
        <f t="shared" si="204"/>
        <v>industry-elec-and-hydrogen.html</v>
      </c>
      <c r="S1020" s="256"/>
      <c r="T1020" s="250"/>
    </row>
    <row r="1021" spans="1:20">
      <c r="A1021" s="254" t="str">
        <f t="shared" ref="A1021:C1040" si="206">A$860</f>
        <v>Industry</v>
      </c>
      <c r="B1021" s="254" t="str">
        <f t="shared" si="206"/>
        <v>Electrification + Hydrogen</v>
      </c>
      <c r="C1021" s="254" t="str">
        <f t="shared" si="206"/>
        <v>Fraction of Industrial Fuel Use Shifted to Other Fuels</v>
      </c>
      <c r="D1021" s="255" t="s">
        <v>2111</v>
      </c>
      <c r="E1021" s="250" t="s">
        <v>807</v>
      </c>
      <c r="F1021" s="180" t="s">
        <v>2167</v>
      </c>
      <c r="G1021" s="250" t="s">
        <v>2159</v>
      </c>
      <c r="H1021" s="43">
        <v>1369</v>
      </c>
      <c r="I1021" s="250" t="s">
        <v>333</v>
      </c>
      <c r="J1021" s="254" t="str">
        <f t="shared" ref="J1021:O1030" si="207">J$860</f>
        <v>Electrification + Hydrogen</v>
      </c>
      <c r="K1021" s="254" t="str">
        <f t="shared" si="207"/>
        <v>indst fuel type shifting</v>
      </c>
      <c r="L1021" s="253">
        <f t="shared" si="207"/>
        <v>0</v>
      </c>
      <c r="M1021" s="253">
        <f t="shared" si="207"/>
        <v>1</v>
      </c>
      <c r="N1021" s="253">
        <f t="shared" si="207"/>
        <v>0.01</v>
      </c>
      <c r="O1021" s="254" t="str">
        <f t="shared" si="207"/>
        <v>% of fuel shifted</v>
      </c>
      <c r="P1021" s="250"/>
      <c r="Q1021" s="254" t="str">
        <f t="shared" ref="Q1021:R1040" si="208">Q$860</f>
        <v>industry-ag-main.html#fuel-switching</v>
      </c>
      <c r="R1021" s="254" t="str">
        <f t="shared" si="208"/>
        <v>industry-elec-and-hydrogen.html</v>
      </c>
      <c r="S1021" s="256"/>
      <c r="T1021" s="250"/>
    </row>
    <row r="1022" spans="1:20">
      <c r="A1022" s="254" t="str">
        <f t="shared" si="206"/>
        <v>Industry</v>
      </c>
      <c r="B1022" s="254" t="str">
        <f t="shared" si="206"/>
        <v>Electrification + Hydrogen</v>
      </c>
      <c r="C1022" s="254" t="str">
        <f t="shared" si="206"/>
        <v>Fraction of Industrial Fuel Use Shifted to Other Fuels</v>
      </c>
      <c r="D1022" s="255" t="s">
        <v>2111</v>
      </c>
      <c r="E1022" s="250" t="s">
        <v>809</v>
      </c>
      <c r="F1022" s="180" t="s">
        <v>2167</v>
      </c>
      <c r="G1022" s="250" t="s">
        <v>2158</v>
      </c>
      <c r="H1022" s="43">
        <v>1370</v>
      </c>
      <c r="I1022" s="250" t="s">
        <v>333</v>
      </c>
      <c r="J1022" s="254" t="str">
        <f t="shared" si="207"/>
        <v>Electrification + Hydrogen</v>
      </c>
      <c r="K1022" s="254" t="str">
        <f t="shared" si="207"/>
        <v>indst fuel type shifting</v>
      </c>
      <c r="L1022" s="253">
        <f t="shared" si="207"/>
        <v>0</v>
      </c>
      <c r="M1022" s="253">
        <f t="shared" si="207"/>
        <v>1</v>
      </c>
      <c r="N1022" s="253">
        <f t="shared" si="207"/>
        <v>0.01</v>
      </c>
      <c r="O1022" s="254" t="str">
        <f t="shared" si="207"/>
        <v>% of fuel shifted</v>
      </c>
      <c r="P1022" s="250"/>
      <c r="Q1022" s="254" t="str">
        <f t="shared" si="208"/>
        <v>industry-ag-main.html#fuel-switching</v>
      </c>
      <c r="R1022" s="254" t="str">
        <f t="shared" si="208"/>
        <v>industry-elec-and-hydrogen.html</v>
      </c>
      <c r="S1022" s="256"/>
      <c r="T1022" s="250"/>
    </row>
    <row r="1023" spans="1:20">
      <c r="A1023" s="254" t="str">
        <f t="shared" si="206"/>
        <v>Industry</v>
      </c>
      <c r="B1023" s="254" t="str">
        <f t="shared" si="206"/>
        <v>Electrification + Hydrogen</v>
      </c>
      <c r="C1023" s="254" t="str">
        <f t="shared" si="206"/>
        <v>Fraction of Industrial Fuel Use Shifted to Other Fuels</v>
      </c>
      <c r="D1023" s="255" t="s">
        <v>2111</v>
      </c>
      <c r="E1023" s="250" t="s">
        <v>811</v>
      </c>
      <c r="F1023" s="180" t="s">
        <v>2167</v>
      </c>
      <c r="G1023" s="250" t="s">
        <v>2157</v>
      </c>
      <c r="H1023" s="43">
        <v>1371</v>
      </c>
      <c r="I1023" s="250" t="s">
        <v>333</v>
      </c>
      <c r="J1023" s="254" t="str">
        <f t="shared" si="207"/>
        <v>Electrification + Hydrogen</v>
      </c>
      <c r="K1023" s="254" t="str">
        <f t="shared" si="207"/>
        <v>indst fuel type shifting</v>
      </c>
      <c r="L1023" s="253">
        <f t="shared" si="207"/>
        <v>0</v>
      </c>
      <c r="M1023" s="253">
        <f t="shared" si="207"/>
        <v>1</v>
      </c>
      <c r="N1023" s="253">
        <f t="shared" si="207"/>
        <v>0.01</v>
      </c>
      <c r="O1023" s="254" t="str">
        <f t="shared" si="207"/>
        <v>% of fuel shifted</v>
      </c>
      <c r="P1023" s="250"/>
      <c r="Q1023" s="254" t="str">
        <f t="shared" si="208"/>
        <v>industry-ag-main.html#fuel-switching</v>
      </c>
      <c r="R1023" s="254" t="str">
        <f t="shared" si="208"/>
        <v>industry-elec-and-hydrogen.html</v>
      </c>
      <c r="S1023" s="256"/>
      <c r="T1023" s="250"/>
    </row>
    <row r="1024" spans="1:20">
      <c r="A1024" s="254" t="str">
        <f t="shared" si="206"/>
        <v>Industry</v>
      </c>
      <c r="B1024" s="254" t="str">
        <f t="shared" si="206"/>
        <v>Electrification + Hydrogen</v>
      </c>
      <c r="C1024" s="254" t="str">
        <f t="shared" si="206"/>
        <v>Fraction of Industrial Fuel Use Shifted to Other Fuels</v>
      </c>
      <c r="D1024" s="255" t="s">
        <v>2111</v>
      </c>
      <c r="E1024" s="250" t="s">
        <v>813</v>
      </c>
      <c r="F1024" s="180" t="s">
        <v>2167</v>
      </c>
      <c r="G1024" s="250" t="s">
        <v>2156</v>
      </c>
      <c r="H1024" s="43">
        <v>1372</v>
      </c>
      <c r="I1024" s="250" t="s">
        <v>333</v>
      </c>
      <c r="J1024" s="254" t="str">
        <f t="shared" si="207"/>
        <v>Electrification + Hydrogen</v>
      </c>
      <c r="K1024" s="254" t="str">
        <f t="shared" si="207"/>
        <v>indst fuel type shifting</v>
      </c>
      <c r="L1024" s="253">
        <f t="shared" si="207"/>
        <v>0</v>
      </c>
      <c r="M1024" s="253">
        <f t="shared" si="207"/>
        <v>1</v>
      </c>
      <c r="N1024" s="253">
        <f t="shared" si="207"/>
        <v>0.01</v>
      </c>
      <c r="O1024" s="254" t="str">
        <f t="shared" si="207"/>
        <v>% of fuel shifted</v>
      </c>
      <c r="P1024" s="250"/>
      <c r="Q1024" s="254" t="str">
        <f t="shared" si="208"/>
        <v>industry-ag-main.html#fuel-switching</v>
      </c>
      <c r="R1024" s="254" t="str">
        <f t="shared" si="208"/>
        <v>industry-elec-and-hydrogen.html</v>
      </c>
      <c r="S1024" s="256"/>
      <c r="T1024" s="250"/>
    </row>
    <row r="1025" spans="1:20">
      <c r="A1025" s="254" t="str">
        <f t="shared" si="206"/>
        <v>Industry</v>
      </c>
      <c r="B1025" s="254" t="str">
        <f t="shared" si="206"/>
        <v>Electrification + Hydrogen</v>
      </c>
      <c r="C1025" s="254" t="str">
        <f t="shared" si="206"/>
        <v>Fraction of Industrial Fuel Use Shifted to Other Fuels</v>
      </c>
      <c r="D1025" s="255" t="s">
        <v>2111</v>
      </c>
      <c r="E1025" s="250" t="s">
        <v>815</v>
      </c>
      <c r="F1025" s="180" t="s">
        <v>2167</v>
      </c>
      <c r="G1025" s="250" t="s">
        <v>2155</v>
      </c>
      <c r="H1025" s="43">
        <v>1373</v>
      </c>
      <c r="I1025" s="250" t="s">
        <v>333</v>
      </c>
      <c r="J1025" s="254" t="str">
        <f t="shared" si="207"/>
        <v>Electrification + Hydrogen</v>
      </c>
      <c r="K1025" s="254" t="str">
        <f t="shared" si="207"/>
        <v>indst fuel type shifting</v>
      </c>
      <c r="L1025" s="253">
        <f t="shared" si="207"/>
        <v>0</v>
      </c>
      <c r="M1025" s="253">
        <f t="shared" si="207"/>
        <v>1</v>
      </c>
      <c r="N1025" s="253">
        <f t="shared" si="207"/>
        <v>0.01</v>
      </c>
      <c r="O1025" s="254" t="str">
        <f t="shared" si="207"/>
        <v>% of fuel shifted</v>
      </c>
      <c r="P1025" s="250"/>
      <c r="Q1025" s="254" t="str">
        <f t="shared" si="208"/>
        <v>industry-ag-main.html#fuel-switching</v>
      </c>
      <c r="R1025" s="254" t="str">
        <f t="shared" si="208"/>
        <v>industry-elec-and-hydrogen.html</v>
      </c>
      <c r="S1025" s="256"/>
      <c r="T1025" s="250"/>
    </row>
    <row r="1026" spans="1:20">
      <c r="A1026" s="254" t="str">
        <f t="shared" si="206"/>
        <v>Industry</v>
      </c>
      <c r="B1026" s="254" t="str">
        <f t="shared" si="206"/>
        <v>Electrification + Hydrogen</v>
      </c>
      <c r="C1026" s="254" t="str">
        <f t="shared" si="206"/>
        <v>Fraction of Industrial Fuel Use Shifted to Other Fuels</v>
      </c>
      <c r="D1026" s="255" t="s">
        <v>2111</v>
      </c>
      <c r="E1026" s="250" t="s">
        <v>817</v>
      </c>
      <c r="F1026" s="180" t="s">
        <v>2167</v>
      </c>
      <c r="G1026" s="250" t="s">
        <v>2154</v>
      </c>
      <c r="H1026" s="43">
        <v>1374</v>
      </c>
      <c r="I1026" s="250" t="s">
        <v>333</v>
      </c>
      <c r="J1026" s="254" t="str">
        <f t="shared" si="207"/>
        <v>Electrification + Hydrogen</v>
      </c>
      <c r="K1026" s="254" t="str">
        <f t="shared" si="207"/>
        <v>indst fuel type shifting</v>
      </c>
      <c r="L1026" s="253">
        <f t="shared" si="207"/>
        <v>0</v>
      </c>
      <c r="M1026" s="253">
        <f t="shared" si="207"/>
        <v>1</v>
      </c>
      <c r="N1026" s="253">
        <f t="shared" si="207"/>
        <v>0.01</v>
      </c>
      <c r="O1026" s="254" t="str">
        <f t="shared" si="207"/>
        <v>% of fuel shifted</v>
      </c>
      <c r="P1026" s="250"/>
      <c r="Q1026" s="254" t="str">
        <f t="shared" si="208"/>
        <v>industry-ag-main.html#fuel-switching</v>
      </c>
      <c r="R1026" s="254" t="str">
        <f t="shared" si="208"/>
        <v>industry-elec-and-hydrogen.html</v>
      </c>
      <c r="S1026" s="256"/>
      <c r="T1026" s="250"/>
    </row>
    <row r="1027" spans="1:20">
      <c r="A1027" s="254" t="str">
        <f t="shared" si="206"/>
        <v>Industry</v>
      </c>
      <c r="B1027" s="254" t="str">
        <f t="shared" si="206"/>
        <v>Electrification + Hydrogen</v>
      </c>
      <c r="C1027" s="254" t="str">
        <f t="shared" si="206"/>
        <v>Fraction of Industrial Fuel Use Shifted to Other Fuels</v>
      </c>
      <c r="D1027" s="255" t="s">
        <v>2111</v>
      </c>
      <c r="E1027" s="250" t="s">
        <v>819</v>
      </c>
      <c r="F1027" s="180" t="s">
        <v>2167</v>
      </c>
      <c r="G1027" s="250" t="s">
        <v>2153</v>
      </c>
      <c r="H1027" s="43">
        <v>1375</v>
      </c>
      <c r="I1027" s="250" t="s">
        <v>333</v>
      </c>
      <c r="J1027" s="254" t="str">
        <f t="shared" si="207"/>
        <v>Electrification + Hydrogen</v>
      </c>
      <c r="K1027" s="254" t="str">
        <f t="shared" si="207"/>
        <v>indst fuel type shifting</v>
      </c>
      <c r="L1027" s="253">
        <f t="shared" si="207"/>
        <v>0</v>
      </c>
      <c r="M1027" s="253">
        <f t="shared" si="207"/>
        <v>1</v>
      </c>
      <c r="N1027" s="253">
        <f t="shared" si="207"/>
        <v>0.01</v>
      </c>
      <c r="O1027" s="254" t="str">
        <f t="shared" si="207"/>
        <v>% of fuel shifted</v>
      </c>
      <c r="P1027" s="250"/>
      <c r="Q1027" s="254" t="str">
        <f t="shared" si="208"/>
        <v>industry-ag-main.html#fuel-switching</v>
      </c>
      <c r="R1027" s="254" t="str">
        <f t="shared" si="208"/>
        <v>industry-elec-and-hydrogen.html</v>
      </c>
      <c r="S1027" s="256"/>
      <c r="T1027" s="250"/>
    </row>
    <row r="1028" spans="1:20">
      <c r="A1028" s="254" t="str">
        <f t="shared" si="206"/>
        <v>Industry</v>
      </c>
      <c r="B1028" s="254" t="str">
        <f t="shared" si="206"/>
        <v>Electrification + Hydrogen</v>
      </c>
      <c r="C1028" s="254" t="str">
        <f t="shared" si="206"/>
        <v>Fraction of Industrial Fuel Use Shifted to Other Fuels</v>
      </c>
      <c r="D1028" s="255" t="s">
        <v>2111</v>
      </c>
      <c r="E1028" s="250" t="s">
        <v>821</v>
      </c>
      <c r="F1028" s="180" t="s">
        <v>2167</v>
      </c>
      <c r="G1028" s="250" t="s">
        <v>2152</v>
      </c>
      <c r="H1028" s="43">
        <v>1376</v>
      </c>
      <c r="I1028" s="250" t="s">
        <v>333</v>
      </c>
      <c r="J1028" s="254" t="str">
        <f t="shared" si="207"/>
        <v>Electrification + Hydrogen</v>
      </c>
      <c r="K1028" s="254" t="str">
        <f t="shared" si="207"/>
        <v>indst fuel type shifting</v>
      </c>
      <c r="L1028" s="253">
        <f t="shared" si="207"/>
        <v>0</v>
      </c>
      <c r="M1028" s="253">
        <f t="shared" si="207"/>
        <v>1</v>
      </c>
      <c r="N1028" s="253">
        <f t="shared" si="207"/>
        <v>0.01</v>
      </c>
      <c r="O1028" s="254" t="str">
        <f t="shared" si="207"/>
        <v>% of fuel shifted</v>
      </c>
      <c r="P1028" s="250"/>
      <c r="Q1028" s="254" t="str">
        <f t="shared" si="208"/>
        <v>industry-ag-main.html#fuel-switching</v>
      </c>
      <c r="R1028" s="254" t="str">
        <f t="shared" si="208"/>
        <v>industry-elec-and-hydrogen.html</v>
      </c>
      <c r="S1028" s="256"/>
      <c r="T1028" s="250"/>
    </row>
    <row r="1029" spans="1:20">
      <c r="A1029" s="254" t="str">
        <f t="shared" si="206"/>
        <v>Industry</v>
      </c>
      <c r="B1029" s="254" t="str">
        <f t="shared" si="206"/>
        <v>Electrification + Hydrogen</v>
      </c>
      <c r="C1029" s="254" t="str">
        <f t="shared" si="206"/>
        <v>Fraction of Industrial Fuel Use Shifted to Other Fuels</v>
      </c>
      <c r="D1029" s="255" t="s">
        <v>2111</v>
      </c>
      <c r="E1029" s="250" t="s">
        <v>823</v>
      </c>
      <c r="F1029" s="180" t="s">
        <v>2167</v>
      </c>
      <c r="G1029" s="250" t="s">
        <v>2150</v>
      </c>
      <c r="H1029" s="43">
        <v>1377</v>
      </c>
      <c r="I1029" s="250" t="s">
        <v>311</v>
      </c>
      <c r="J1029" s="254" t="str">
        <f t="shared" si="207"/>
        <v>Electrification + Hydrogen</v>
      </c>
      <c r="K1029" s="254" t="str">
        <f t="shared" si="207"/>
        <v>indst fuel type shifting</v>
      </c>
      <c r="L1029" s="253">
        <f t="shared" si="207"/>
        <v>0</v>
      </c>
      <c r="M1029" s="253">
        <f t="shared" si="207"/>
        <v>1</v>
      </c>
      <c r="N1029" s="253">
        <f t="shared" si="207"/>
        <v>0.01</v>
      </c>
      <c r="O1029" s="254" t="str">
        <f t="shared" si="207"/>
        <v>% of fuel shifted</v>
      </c>
      <c r="P102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254" t="str">
        <f t="shared" si="208"/>
        <v>industry-ag-main.html#fuel-switching</v>
      </c>
      <c r="R1029" s="254" t="str">
        <f t="shared" si="208"/>
        <v>industry-elec-and-hydrogen.html</v>
      </c>
      <c r="S1029" s="256"/>
      <c r="T1029" s="250"/>
    </row>
    <row r="1030" spans="1:20">
      <c r="A1030" s="254" t="str">
        <f t="shared" si="206"/>
        <v>Industry</v>
      </c>
      <c r="B1030" s="254" t="str">
        <f t="shared" si="206"/>
        <v>Electrification + Hydrogen</v>
      </c>
      <c r="C1030" s="254" t="str">
        <f t="shared" si="206"/>
        <v>Fraction of Industrial Fuel Use Shifted to Other Fuels</v>
      </c>
      <c r="D1030" s="255" t="s">
        <v>2109</v>
      </c>
      <c r="E1030" s="250" t="s">
        <v>800</v>
      </c>
      <c r="F1030" s="180" t="s">
        <v>2166</v>
      </c>
      <c r="G1030" s="250" t="s">
        <v>2160</v>
      </c>
      <c r="H1030" s="43">
        <v>1378</v>
      </c>
      <c r="I1030" s="250" t="s">
        <v>311</v>
      </c>
      <c r="J1030" s="254" t="str">
        <f t="shared" si="207"/>
        <v>Electrification + Hydrogen</v>
      </c>
      <c r="K1030" s="254" t="str">
        <f t="shared" si="207"/>
        <v>indst fuel type shifting</v>
      </c>
      <c r="L1030" s="253">
        <f t="shared" si="207"/>
        <v>0</v>
      </c>
      <c r="M1030" s="253">
        <f t="shared" si="207"/>
        <v>1</v>
      </c>
      <c r="N1030" s="253">
        <f t="shared" si="207"/>
        <v>0.01</v>
      </c>
      <c r="O1030" s="254" t="str">
        <f t="shared" si="207"/>
        <v>% of fuel shifted</v>
      </c>
      <c r="P103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254" t="str">
        <f t="shared" si="208"/>
        <v>industry-ag-main.html#fuel-switching</v>
      </c>
      <c r="R1030" s="254" t="str">
        <f t="shared" si="208"/>
        <v>industry-elec-and-hydrogen.html</v>
      </c>
      <c r="S1030" s="256"/>
      <c r="T1030" s="250"/>
    </row>
    <row r="1031" spans="1:20">
      <c r="A1031" s="254" t="str">
        <f t="shared" si="206"/>
        <v>Industry</v>
      </c>
      <c r="B1031" s="254" t="str">
        <f t="shared" si="206"/>
        <v>Electrification + Hydrogen</v>
      </c>
      <c r="C1031" s="254" t="str">
        <f t="shared" si="206"/>
        <v>Fraction of Industrial Fuel Use Shifted to Other Fuels</v>
      </c>
      <c r="D1031" s="255" t="s">
        <v>2109</v>
      </c>
      <c r="E1031" s="250" t="s">
        <v>807</v>
      </c>
      <c r="F1031" s="180" t="s">
        <v>2166</v>
      </c>
      <c r="G1031" s="250" t="s">
        <v>2159</v>
      </c>
      <c r="H1031" s="43">
        <v>1379</v>
      </c>
      <c r="I1031" s="250" t="s">
        <v>333</v>
      </c>
      <c r="J1031" s="254" t="str">
        <f t="shared" ref="J1031:O1040" si="209">J$860</f>
        <v>Electrification + Hydrogen</v>
      </c>
      <c r="K1031" s="254" t="str">
        <f t="shared" si="209"/>
        <v>indst fuel type shifting</v>
      </c>
      <c r="L1031" s="253">
        <f t="shared" si="209"/>
        <v>0</v>
      </c>
      <c r="M1031" s="253">
        <f t="shared" si="209"/>
        <v>1</v>
      </c>
      <c r="N1031" s="253">
        <f t="shared" si="209"/>
        <v>0.01</v>
      </c>
      <c r="O1031" s="254" t="str">
        <f t="shared" si="209"/>
        <v>% of fuel shifted</v>
      </c>
      <c r="P1031" s="250"/>
      <c r="Q1031" s="254" t="str">
        <f t="shared" si="208"/>
        <v>industry-ag-main.html#fuel-switching</v>
      </c>
      <c r="R1031" s="254" t="str">
        <f t="shared" si="208"/>
        <v>industry-elec-and-hydrogen.html</v>
      </c>
      <c r="S1031" s="256"/>
      <c r="T1031" s="250"/>
    </row>
    <row r="1032" spans="1:20">
      <c r="A1032" s="254" t="str">
        <f t="shared" si="206"/>
        <v>Industry</v>
      </c>
      <c r="B1032" s="254" t="str">
        <f t="shared" si="206"/>
        <v>Electrification + Hydrogen</v>
      </c>
      <c r="C1032" s="254" t="str">
        <f t="shared" si="206"/>
        <v>Fraction of Industrial Fuel Use Shifted to Other Fuels</v>
      </c>
      <c r="D1032" s="255" t="s">
        <v>2109</v>
      </c>
      <c r="E1032" s="250" t="s">
        <v>809</v>
      </c>
      <c r="F1032" s="180" t="s">
        <v>2166</v>
      </c>
      <c r="G1032" s="250" t="s">
        <v>2158</v>
      </c>
      <c r="H1032" s="43">
        <v>1380</v>
      </c>
      <c r="I1032" s="250" t="s">
        <v>333</v>
      </c>
      <c r="J1032" s="254" t="str">
        <f t="shared" si="209"/>
        <v>Electrification + Hydrogen</v>
      </c>
      <c r="K1032" s="254" t="str">
        <f t="shared" si="209"/>
        <v>indst fuel type shifting</v>
      </c>
      <c r="L1032" s="253">
        <f t="shared" si="209"/>
        <v>0</v>
      </c>
      <c r="M1032" s="253">
        <f t="shared" si="209"/>
        <v>1</v>
      </c>
      <c r="N1032" s="253">
        <f t="shared" si="209"/>
        <v>0.01</v>
      </c>
      <c r="O1032" s="254" t="str">
        <f t="shared" si="209"/>
        <v>% of fuel shifted</v>
      </c>
      <c r="P1032" s="250"/>
      <c r="Q1032" s="254" t="str">
        <f t="shared" si="208"/>
        <v>industry-ag-main.html#fuel-switching</v>
      </c>
      <c r="R1032" s="254" t="str">
        <f t="shared" si="208"/>
        <v>industry-elec-and-hydrogen.html</v>
      </c>
      <c r="S1032" s="256"/>
      <c r="T1032" s="250"/>
    </row>
    <row r="1033" spans="1:20">
      <c r="A1033" s="254" t="str">
        <f t="shared" si="206"/>
        <v>Industry</v>
      </c>
      <c r="B1033" s="254" t="str">
        <f t="shared" si="206"/>
        <v>Electrification + Hydrogen</v>
      </c>
      <c r="C1033" s="254" t="str">
        <f t="shared" si="206"/>
        <v>Fraction of Industrial Fuel Use Shifted to Other Fuels</v>
      </c>
      <c r="D1033" s="255" t="s">
        <v>2109</v>
      </c>
      <c r="E1033" s="250" t="s">
        <v>811</v>
      </c>
      <c r="F1033" s="180" t="s">
        <v>2166</v>
      </c>
      <c r="G1033" s="250" t="s">
        <v>2157</v>
      </c>
      <c r="H1033" s="43">
        <v>1381</v>
      </c>
      <c r="I1033" s="250" t="s">
        <v>333</v>
      </c>
      <c r="J1033" s="254" t="str">
        <f t="shared" si="209"/>
        <v>Electrification + Hydrogen</v>
      </c>
      <c r="K1033" s="254" t="str">
        <f t="shared" si="209"/>
        <v>indst fuel type shifting</v>
      </c>
      <c r="L1033" s="253">
        <f t="shared" si="209"/>
        <v>0</v>
      </c>
      <c r="M1033" s="253">
        <f t="shared" si="209"/>
        <v>1</v>
      </c>
      <c r="N1033" s="253">
        <f t="shared" si="209"/>
        <v>0.01</v>
      </c>
      <c r="O1033" s="254" t="str">
        <f t="shared" si="209"/>
        <v>% of fuel shifted</v>
      </c>
      <c r="P1033" s="250"/>
      <c r="Q1033" s="254" t="str">
        <f t="shared" si="208"/>
        <v>industry-ag-main.html#fuel-switching</v>
      </c>
      <c r="R1033" s="254" t="str">
        <f t="shared" si="208"/>
        <v>industry-elec-and-hydrogen.html</v>
      </c>
      <c r="S1033" s="256"/>
      <c r="T1033" s="250"/>
    </row>
    <row r="1034" spans="1:20">
      <c r="A1034" s="254" t="str">
        <f t="shared" si="206"/>
        <v>Industry</v>
      </c>
      <c r="B1034" s="254" t="str">
        <f t="shared" si="206"/>
        <v>Electrification + Hydrogen</v>
      </c>
      <c r="C1034" s="254" t="str">
        <f t="shared" si="206"/>
        <v>Fraction of Industrial Fuel Use Shifted to Other Fuels</v>
      </c>
      <c r="D1034" s="255" t="s">
        <v>2109</v>
      </c>
      <c r="E1034" s="250" t="s">
        <v>813</v>
      </c>
      <c r="F1034" s="180" t="s">
        <v>2166</v>
      </c>
      <c r="G1034" s="250" t="s">
        <v>2156</v>
      </c>
      <c r="H1034" s="43">
        <v>1382</v>
      </c>
      <c r="I1034" s="250" t="s">
        <v>333</v>
      </c>
      <c r="J1034" s="254" t="str">
        <f t="shared" si="209"/>
        <v>Electrification + Hydrogen</v>
      </c>
      <c r="K1034" s="254" t="str">
        <f t="shared" si="209"/>
        <v>indst fuel type shifting</v>
      </c>
      <c r="L1034" s="253">
        <f t="shared" si="209"/>
        <v>0</v>
      </c>
      <c r="M1034" s="253">
        <f t="shared" si="209"/>
        <v>1</v>
      </c>
      <c r="N1034" s="253">
        <f t="shared" si="209"/>
        <v>0.01</v>
      </c>
      <c r="O1034" s="254" t="str">
        <f t="shared" si="209"/>
        <v>% of fuel shifted</v>
      </c>
      <c r="P1034" s="250"/>
      <c r="Q1034" s="254" t="str">
        <f t="shared" si="208"/>
        <v>industry-ag-main.html#fuel-switching</v>
      </c>
      <c r="R1034" s="254" t="str">
        <f t="shared" si="208"/>
        <v>industry-elec-and-hydrogen.html</v>
      </c>
      <c r="S1034" s="256"/>
      <c r="T1034" s="250"/>
    </row>
    <row r="1035" spans="1:20">
      <c r="A1035" s="254" t="str">
        <f t="shared" si="206"/>
        <v>Industry</v>
      </c>
      <c r="B1035" s="254" t="str">
        <f t="shared" si="206"/>
        <v>Electrification + Hydrogen</v>
      </c>
      <c r="C1035" s="254" t="str">
        <f t="shared" si="206"/>
        <v>Fraction of Industrial Fuel Use Shifted to Other Fuels</v>
      </c>
      <c r="D1035" s="255" t="s">
        <v>2109</v>
      </c>
      <c r="E1035" s="250" t="s">
        <v>815</v>
      </c>
      <c r="F1035" s="180" t="s">
        <v>2166</v>
      </c>
      <c r="G1035" s="250" t="s">
        <v>2155</v>
      </c>
      <c r="H1035" s="43">
        <v>1383</v>
      </c>
      <c r="I1035" s="250" t="s">
        <v>333</v>
      </c>
      <c r="J1035" s="254" t="str">
        <f t="shared" si="209"/>
        <v>Electrification + Hydrogen</v>
      </c>
      <c r="K1035" s="254" t="str">
        <f t="shared" si="209"/>
        <v>indst fuel type shifting</v>
      </c>
      <c r="L1035" s="253">
        <f t="shared" si="209"/>
        <v>0</v>
      </c>
      <c r="M1035" s="253">
        <f t="shared" si="209"/>
        <v>1</v>
      </c>
      <c r="N1035" s="253">
        <f t="shared" si="209"/>
        <v>0.01</v>
      </c>
      <c r="O1035" s="254" t="str">
        <f t="shared" si="209"/>
        <v>% of fuel shifted</v>
      </c>
      <c r="P1035" s="250"/>
      <c r="Q1035" s="254" t="str">
        <f t="shared" si="208"/>
        <v>industry-ag-main.html#fuel-switching</v>
      </c>
      <c r="R1035" s="254" t="str">
        <f t="shared" si="208"/>
        <v>industry-elec-and-hydrogen.html</v>
      </c>
      <c r="S1035" s="256"/>
      <c r="T1035" s="250"/>
    </row>
    <row r="1036" spans="1:20">
      <c r="A1036" s="254" t="str">
        <f t="shared" si="206"/>
        <v>Industry</v>
      </c>
      <c r="B1036" s="254" t="str">
        <f t="shared" si="206"/>
        <v>Electrification + Hydrogen</v>
      </c>
      <c r="C1036" s="254" t="str">
        <f t="shared" si="206"/>
        <v>Fraction of Industrial Fuel Use Shifted to Other Fuels</v>
      </c>
      <c r="D1036" s="255" t="s">
        <v>2109</v>
      </c>
      <c r="E1036" s="250" t="s">
        <v>817</v>
      </c>
      <c r="F1036" s="180" t="s">
        <v>2166</v>
      </c>
      <c r="G1036" s="250" t="s">
        <v>2154</v>
      </c>
      <c r="H1036" s="43">
        <v>1384</v>
      </c>
      <c r="I1036" s="250" t="s">
        <v>333</v>
      </c>
      <c r="J1036" s="254" t="str">
        <f t="shared" si="209"/>
        <v>Electrification + Hydrogen</v>
      </c>
      <c r="K1036" s="254" t="str">
        <f t="shared" si="209"/>
        <v>indst fuel type shifting</v>
      </c>
      <c r="L1036" s="253">
        <f t="shared" si="209"/>
        <v>0</v>
      </c>
      <c r="M1036" s="253">
        <f t="shared" si="209"/>
        <v>1</v>
      </c>
      <c r="N1036" s="253">
        <f t="shared" si="209"/>
        <v>0.01</v>
      </c>
      <c r="O1036" s="254" t="str">
        <f t="shared" si="209"/>
        <v>% of fuel shifted</v>
      </c>
      <c r="P1036" s="250"/>
      <c r="Q1036" s="254" t="str">
        <f t="shared" si="208"/>
        <v>industry-ag-main.html#fuel-switching</v>
      </c>
      <c r="R1036" s="254" t="str">
        <f t="shared" si="208"/>
        <v>industry-elec-and-hydrogen.html</v>
      </c>
      <c r="S1036" s="256"/>
      <c r="T1036" s="250"/>
    </row>
    <row r="1037" spans="1:20">
      <c r="A1037" s="254" t="str">
        <f t="shared" si="206"/>
        <v>Industry</v>
      </c>
      <c r="B1037" s="254" t="str">
        <f t="shared" si="206"/>
        <v>Electrification + Hydrogen</v>
      </c>
      <c r="C1037" s="254" t="str">
        <f t="shared" si="206"/>
        <v>Fraction of Industrial Fuel Use Shifted to Other Fuels</v>
      </c>
      <c r="D1037" s="255" t="s">
        <v>2109</v>
      </c>
      <c r="E1037" s="250" t="s">
        <v>819</v>
      </c>
      <c r="F1037" s="180" t="s">
        <v>2166</v>
      </c>
      <c r="G1037" s="250" t="s">
        <v>2153</v>
      </c>
      <c r="H1037" s="43">
        <v>1385</v>
      </c>
      <c r="I1037" s="250" t="s">
        <v>333</v>
      </c>
      <c r="J1037" s="254" t="str">
        <f t="shared" si="209"/>
        <v>Electrification + Hydrogen</v>
      </c>
      <c r="K1037" s="254" t="str">
        <f t="shared" si="209"/>
        <v>indst fuel type shifting</v>
      </c>
      <c r="L1037" s="253">
        <f t="shared" si="209"/>
        <v>0</v>
      </c>
      <c r="M1037" s="253">
        <f t="shared" si="209"/>
        <v>1</v>
      </c>
      <c r="N1037" s="253">
        <f t="shared" si="209"/>
        <v>0.01</v>
      </c>
      <c r="O1037" s="254" t="str">
        <f t="shared" si="209"/>
        <v>% of fuel shifted</v>
      </c>
      <c r="P1037" s="250"/>
      <c r="Q1037" s="254" t="str">
        <f t="shared" si="208"/>
        <v>industry-ag-main.html#fuel-switching</v>
      </c>
      <c r="R1037" s="254" t="str">
        <f t="shared" si="208"/>
        <v>industry-elec-and-hydrogen.html</v>
      </c>
      <c r="S1037" s="256"/>
      <c r="T1037" s="250"/>
    </row>
    <row r="1038" spans="1:20">
      <c r="A1038" s="254" t="str">
        <f t="shared" si="206"/>
        <v>Industry</v>
      </c>
      <c r="B1038" s="254" t="str">
        <f t="shared" si="206"/>
        <v>Electrification + Hydrogen</v>
      </c>
      <c r="C1038" s="254" t="str">
        <f t="shared" si="206"/>
        <v>Fraction of Industrial Fuel Use Shifted to Other Fuels</v>
      </c>
      <c r="D1038" s="255" t="s">
        <v>2109</v>
      </c>
      <c r="E1038" s="250" t="s">
        <v>821</v>
      </c>
      <c r="F1038" s="180" t="s">
        <v>2166</v>
      </c>
      <c r="G1038" s="250" t="s">
        <v>2152</v>
      </c>
      <c r="H1038" s="43">
        <v>1386</v>
      </c>
      <c r="I1038" s="250" t="s">
        <v>333</v>
      </c>
      <c r="J1038" s="254" t="str">
        <f t="shared" si="209"/>
        <v>Electrification + Hydrogen</v>
      </c>
      <c r="K1038" s="254" t="str">
        <f t="shared" si="209"/>
        <v>indst fuel type shifting</v>
      </c>
      <c r="L1038" s="253">
        <f t="shared" si="209"/>
        <v>0</v>
      </c>
      <c r="M1038" s="253">
        <f t="shared" si="209"/>
        <v>1</v>
      </c>
      <c r="N1038" s="253">
        <f t="shared" si="209"/>
        <v>0.01</v>
      </c>
      <c r="O1038" s="254" t="str">
        <f t="shared" si="209"/>
        <v>% of fuel shifted</v>
      </c>
      <c r="P1038" s="250"/>
      <c r="Q1038" s="254" t="str">
        <f t="shared" si="208"/>
        <v>industry-ag-main.html#fuel-switching</v>
      </c>
      <c r="R1038" s="254" t="str">
        <f t="shared" si="208"/>
        <v>industry-elec-and-hydrogen.html</v>
      </c>
      <c r="S1038" s="256"/>
      <c r="T1038" s="250"/>
    </row>
    <row r="1039" spans="1:20">
      <c r="A1039" s="254" t="str">
        <f t="shared" si="206"/>
        <v>Industry</v>
      </c>
      <c r="B1039" s="254" t="str">
        <f t="shared" si="206"/>
        <v>Electrification + Hydrogen</v>
      </c>
      <c r="C1039" s="254" t="str">
        <f t="shared" si="206"/>
        <v>Fraction of Industrial Fuel Use Shifted to Other Fuels</v>
      </c>
      <c r="D1039" s="255" t="s">
        <v>2109</v>
      </c>
      <c r="E1039" s="250" t="s">
        <v>823</v>
      </c>
      <c r="F1039" s="180" t="s">
        <v>2166</v>
      </c>
      <c r="G1039" s="250" t="s">
        <v>2150</v>
      </c>
      <c r="H1039" s="43">
        <v>1387</v>
      </c>
      <c r="I1039" s="250" t="s">
        <v>311</v>
      </c>
      <c r="J1039" s="254" t="str">
        <f t="shared" si="209"/>
        <v>Electrification + Hydrogen</v>
      </c>
      <c r="K1039" s="254" t="str">
        <f t="shared" si="209"/>
        <v>indst fuel type shifting</v>
      </c>
      <c r="L1039" s="253">
        <f t="shared" si="209"/>
        <v>0</v>
      </c>
      <c r="M1039" s="253">
        <f t="shared" si="209"/>
        <v>1</v>
      </c>
      <c r="N1039" s="253">
        <f t="shared" si="209"/>
        <v>0.01</v>
      </c>
      <c r="O1039" s="254" t="str">
        <f t="shared" si="209"/>
        <v>% of fuel shifted</v>
      </c>
      <c r="P103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254" t="str">
        <f t="shared" si="208"/>
        <v>industry-ag-main.html#fuel-switching</v>
      </c>
      <c r="R1039" s="254" t="str">
        <f t="shared" si="208"/>
        <v>industry-elec-and-hydrogen.html</v>
      </c>
      <c r="S1039" s="256"/>
      <c r="T1039" s="250"/>
    </row>
    <row r="1040" spans="1:20">
      <c r="A1040" s="254" t="str">
        <f t="shared" si="206"/>
        <v>Industry</v>
      </c>
      <c r="B1040" s="254" t="str">
        <f t="shared" si="206"/>
        <v>Electrification + Hydrogen</v>
      </c>
      <c r="C1040" s="254" t="str">
        <f t="shared" si="206"/>
        <v>Fraction of Industrial Fuel Use Shifted to Other Fuels</v>
      </c>
      <c r="D1040" s="255" t="s">
        <v>2107</v>
      </c>
      <c r="E1040" s="250" t="s">
        <v>800</v>
      </c>
      <c r="F1040" s="180" t="s">
        <v>2165</v>
      </c>
      <c r="G1040" s="250" t="s">
        <v>2160</v>
      </c>
      <c r="H1040" s="43">
        <v>1388</v>
      </c>
      <c r="I1040" s="250" t="s">
        <v>311</v>
      </c>
      <c r="J1040" s="254" t="str">
        <f t="shared" si="209"/>
        <v>Electrification + Hydrogen</v>
      </c>
      <c r="K1040" s="254" t="str">
        <f t="shared" si="209"/>
        <v>indst fuel type shifting</v>
      </c>
      <c r="L1040" s="253">
        <f t="shared" si="209"/>
        <v>0</v>
      </c>
      <c r="M1040" s="253">
        <f t="shared" si="209"/>
        <v>1</v>
      </c>
      <c r="N1040" s="253">
        <f t="shared" si="209"/>
        <v>0.01</v>
      </c>
      <c r="O1040" s="254" t="str">
        <f t="shared" si="209"/>
        <v>% of fuel shifted</v>
      </c>
      <c r="P104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254" t="str">
        <f t="shared" si="208"/>
        <v>industry-ag-main.html#fuel-switching</v>
      </c>
      <c r="R1040" s="254" t="str">
        <f t="shared" si="208"/>
        <v>industry-elec-and-hydrogen.html</v>
      </c>
      <c r="S1040" s="256"/>
      <c r="T1040" s="250"/>
    </row>
    <row r="1041" spans="1:20">
      <c r="A1041" s="254" t="str">
        <f t="shared" ref="A1041:C1060" si="210">A$860</f>
        <v>Industry</v>
      </c>
      <c r="B1041" s="254" t="str">
        <f t="shared" si="210"/>
        <v>Electrification + Hydrogen</v>
      </c>
      <c r="C1041" s="254" t="str">
        <f t="shared" si="210"/>
        <v>Fraction of Industrial Fuel Use Shifted to Other Fuels</v>
      </c>
      <c r="D1041" s="255" t="s">
        <v>2107</v>
      </c>
      <c r="E1041" s="250" t="s">
        <v>807</v>
      </c>
      <c r="F1041" s="180" t="s">
        <v>2165</v>
      </c>
      <c r="G1041" s="250" t="s">
        <v>2159</v>
      </c>
      <c r="H1041" s="43">
        <v>1389</v>
      </c>
      <c r="I1041" s="250" t="s">
        <v>333</v>
      </c>
      <c r="J1041" s="254" t="str">
        <f t="shared" ref="J1041:O1050" si="211">J$860</f>
        <v>Electrification + Hydrogen</v>
      </c>
      <c r="K1041" s="254" t="str">
        <f t="shared" si="211"/>
        <v>indst fuel type shifting</v>
      </c>
      <c r="L1041" s="253">
        <f t="shared" si="211"/>
        <v>0</v>
      </c>
      <c r="M1041" s="253">
        <f t="shared" si="211"/>
        <v>1</v>
      </c>
      <c r="N1041" s="253">
        <f t="shared" si="211"/>
        <v>0.01</v>
      </c>
      <c r="O1041" s="254" t="str">
        <f t="shared" si="211"/>
        <v>% of fuel shifted</v>
      </c>
      <c r="P1041" s="250"/>
      <c r="Q1041" s="254" t="str">
        <f t="shared" ref="Q1041:R1060" si="212">Q$860</f>
        <v>industry-ag-main.html#fuel-switching</v>
      </c>
      <c r="R1041" s="254" t="str">
        <f t="shared" si="212"/>
        <v>industry-elec-and-hydrogen.html</v>
      </c>
      <c r="S1041" s="256"/>
      <c r="T1041" s="250"/>
    </row>
    <row r="1042" spans="1:20">
      <c r="A1042" s="254" t="str">
        <f t="shared" si="210"/>
        <v>Industry</v>
      </c>
      <c r="B1042" s="254" t="str">
        <f t="shared" si="210"/>
        <v>Electrification + Hydrogen</v>
      </c>
      <c r="C1042" s="254" t="str">
        <f t="shared" si="210"/>
        <v>Fraction of Industrial Fuel Use Shifted to Other Fuels</v>
      </c>
      <c r="D1042" s="255" t="s">
        <v>2107</v>
      </c>
      <c r="E1042" s="250" t="s">
        <v>809</v>
      </c>
      <c r="F1042" s="180" t="s">
        <v>2165</v>
      </c>
      <c r="G1042" s="250" t="s">
        <v>2158</v>
      </c>
      <c r="H1042" s="43">
        <v>1390</v>
      </c>
      <c r="I1042" s="250" t="s">
        <v>333</v>
      </c>
      <c r="J1042" s="254" t="str">
        <f t="shared" si="211"/>
        <v>Electrification + Hydrogen</v>
      </c>
      <c r="K1042" s="254" t="str">
        <f t="shared" si="211"/>
        <v>indst fuel type shifting</v>
      </c>
      <c r="L1042" s="253">
        <f t="shared" si="211"/>
        <v>0</v>
      </c>
      <c r="M1042" s="253">
        <f t="shared" si="211"/>
        <v>1</v>
      </c>
      <c r="N1042" s="253">
        <f t="shared" si="211"/>
        <v>0.01</v>
      </c>
      <c r="O1042" s="254" t="str">
        <f t="shared" si="211"/>
        <v>% of fuel shifted</v>
      </c>
      <c r="P1042" s="250"/>
      <c r="Q1042" s="254" t="str">
        <f t="shared" si="212"/>
        <v>industry-ag-main.html#fuel-switching</v>
      </c>
      <c r="R1042" s="254" t="str">
        <f t="shared" si="212"/>
        <v>industry-elec-and-hydrogen.html</v>
      </c>
      <c r="S1042" s="256"/>
      <c r="T1042" s="250"/>
    </row>
    <row r="1043" spans="1:20">
      <c r="A1043" s="254" t="str">
        <f t="shared" si="210"/>
        <v>Industry</v>
      </c>
      <c r="B1043" s="254" t="str">
        <f t="shared" si="210"/>
        <v>Electrification + Hydrogen</v>
      </c>
      <c r="C1043" s="254" t="str">
        <f t="shared" si="210"/>
        <v>Fraction of Industrial Fuel Use Shifted to Other Fuels</v>
      </c>
      <c r="D1043" s="255" t="s">
        <v>2107</v>
      </c>
      <c r="E1043" s="250" t="s">
        <v>811</v>
      </c>
      <c r="F1043" s="180" t="s">
        <v>2165</v>
      </c>
      <c r="G1043" s="250" t="s">
        <v>2157</v>
      </c>
      <c r="H1043" s="43">
        <v>1391</v>
      </c>
      <c r="I1043" s="250" t="s">
        <v>333</v>
      </c>
      <c r="J1043" s="254" t="str">
        <f t="shared" si="211"/>
        <v>Electrification + Hydrogen</v>
      </c>
      <c r="K1043" s="254" t="str">
        <f t="shared" si="211"/>
        <v>indst fuel type shifting</v>
      </c>
      <c r="L1043" s="253">
        <f t="shared" si="211"/>
        <v>0</v>
      </c>
      <c r="M1043" s="253">
        <f t="shared" si="211"/>
        <v>1</v>
      </c>
      <c r="N1043" s="253">
        <f t="shared" si="211"/>
        <v>0.01</v>
      </c>
      <c r="O1043" s="254" t="str">
        <f t="shared" si="211"/>
        <v>% of fuel shifted</v>
      </c>
      <c r="P1043" s="250"/>
      <c r="Q1043" s="254" t="str">
        <f t="shared" si="212"/>
        <v>industry-ag-main.html#fuel-switching</v>
      </c>
      <c r="R1043" s="254" t="str">
        <f t="shared" si="212"/>
        <v>industry-elec-and-hydrogen.html</v>
      </c>
      <c r="S1043" s="256"/>
      <c r="T1043" s="250"/>
    </row>
    <row r="1044" spans="1:20">
      <c r="A1044" s="254" t="str">
        <f t="shared" si="210"/>
        <v>Industry</v>
      </c>
      <c r="B1044" s="254" t="str">
        <f t="shared" si="210"/>
        <v>Electrification + Hydrogen</v>
      </c>
      <c r="C1044" s="254" t="str">
        <f t="shared" si="210"/>
        <v>Fraction of Industrial Fuel Use Shifted to Other Fuels</v>
      </c>
      <c r="D1044" s="255" t="s">
        <v>2107</v>
      </c>
      <c r="E1044" s="250" t="s">
        <v>813</v>
      </c>
      <c r="F1044" s="180" t="s">
        <v>2165</v>
      </c>
      <c r="G1044" s="250" t="s">
        <v>2156</v>
      </c>
      <c r="H1044" s="43">
        <v>1392</v>
      </c>
      <c r="I1044" s="250" t="s">
        <v>333</v>
      </c>
      <c r="J1044" s="254" t="str">
        <f t="shared" si="211"/>
        <v>Electrification + Hydrogen</v>
      </c>
      <c r="K1044" s="254" t="str">
        <f t="shared" si="211"/>
        <v>indst fuel type shifting</v>
      </c>
      <c r="L1044" s="253">
        <f t="shared" si="211"/>
        <v>0</v>
      </c>
      <c r="M1044" s="253">
        <f t="shared" si="211"/>
        <v>1</v>
      </c>
      <c r="N1044" s="253">
        <f t="shared" si="211"/>
        <v>0.01</v>
      </c>
      <c r="O1044" s="254" t="str">
        <f t="shared" si="211"/>
        <v>% of fuel shifted</v>
      </c>
      <c r="P1044" s="250"/>
      <c r="Q1044" s="254" t="str">
        <f t="shared" si="212"/>
        <v>industry-ag-main.html#fuel-switching</v>
      </c>
      <c r="R1044" s="254" t="str">
        <f t="shared" si="212"/>
        <v>industry-elec-and-hydrogen.html</v>
      </c>
      <c r="S1044" s="256"/>
      <c r="T1044" s="250"/>
    </row>
    <row r="1045" spans="1:20">
      <c r="A1045" s="254" t="str">
        <f t="shared" si="210"/>
        <v>Industry</v>
      </c>
      <c r="B1045" s="254" t="str">
        <f t="shared" si="210"/>
        <v>Electrification + Hydrogen</v>
      </c>
      <c r="C1045" s="254" t="str">
        <f t="shared" si="210"/>
        <v>Fraction of Industrial Fuel Use Shifted to Other Fuels</v>
      </c>
      <c r="D1045" s="255" t="s">
        <v>2107</v>
      </c>
      <c r="E1045" s="250" t="s">
        <v>815</v>
      </c>
      <c r="F1045" s="180" t="s">
        <v>2165</v>
      </c>
      <c r="G1045" s="250" t="s">
        <v>2155</v>
      </c>
      <c r="H1045" s="43">
        <v>1393</v>
      </c>
      <c r="I1045" s="250" t="s">
        <v>333</v>
      </c>
      <c r="J1045" s="254" t="str">
        <f t="shared" si="211"/>
        <v>Electrification + Hydrogen</v>
      </c>
      <c r="K1045" s="254" t="str">
        <f t="shared" si="211"/>
        <v>indst fuel type shifting</v>
      </c>
      <c r="L1045" s="253">
        <f t="shared" si="211"/>
        <v>0</v>
      </c>
      <c r="M1045" s="253">
        <f t="shared" si="211"/>
        <v>1</v>
      </c>
      <c r="N1045" s="253">
        <f t="shared" si="211"/>
        <v>0.01</v>
      </c>
      <c r="O1045" s="254" t="str">
        <f t="shared" si="211"/>
        <v>% of fuel shifted</v>
      </c>
      <c r="P1045" s="250"/>
      <c r="Q1045" s="254" t="str">
        <f t="shared" si="212"/>
        <v>industry-ag-main.html#fuel-switching</v>
      </c>
      <c r="R1045" s="254" t="str">
        <f t="shared" si="212"/>
        <v>industry-elec-and-hydrogen.html</v>
      </c>
      <c r="S1045" s="256"/>
      <c r="T1045" s="250"/>
    </row>
    <row r="1046" spans="1:20">
      <c r="A1046" s="254" t="str">
        <f t="shared" si="210"/>
        <v>Industry</v>
      </c>
      <c r="B1046" s="254" t="str">
        <f t="shared" si="210"/>
        <v>Electrification + Hydrogen</v>
      </c>
      <c r="C1046" s="254" t="str">
        <f t="shared" si="210"/>
        <v>Fraction of Industrial Fuel Use Shifted to Other Fuels</v>
      </c>
      <c r="D1046" s="255" t="s">
        <v>2107</v>
      </c>
      <c r="E1046" s="250" t="s">
        <v>817</v>
      </c>
      <c r="F1046" s="180" t="s">
        <v>2165</v>
      </c>
      <c r="G1046" s="250" t="s">
        <v>2154</v>
      </c>
      <c r="H1046" s="43">
        <v>1394</v>
      </c>
      <c r="I1046" s="250" t="s">
        <v>333</v>
      </c>
      <c r="J1046" s="254" t="str">
        <f t="shared" si="211"/>
        <v>Electrification + Hydrogen</v>
      </c>
      <c r="K1046" s="254" t="str">
        <f t="shared" si="211"/>
        <v>indst fuel type shifting</v>
      </c>
      <c r="L1046" s="253">
        <f t="shared" si="211"/>
        <v>0</v>
      </c>
      <c r="M1046" s="253">
        <f t="shared" si="211"/>
        <v>1</v>
      </c>
      <c r="N1046" s="253">
        <f t="shared" si="211"/>
        <v>0.01</v>
      </c>
      <c r="O1046" s="254" t="str">
        <f t="shared" si="211"/>
        <v>% of fuel shifted</v>
      </c>
      <c r="P1046" s="250"/>
      <c r="Q1046" s="254" t="str">
        <f t="shared" si="212"/>
        <v>industry-ag-main.html#fuel-switching</v>
      </c>
      <c r="R1046" s="254" t="str">
        <f t="shared" si="212"/>
        <v>industry-elec-and-hydrogen.html</v>
      </c>
      <c r="S1046" s="256"/>
      <c r="T1046" s="250"/>
    </row>
    <row r="1047" spans="1:20">
      <c r="A1047" s="254" t="str">
        <f t="shared" si="210"/>
        <v>Industry</v>
      </c>
      <c r="B1047" s="254" t="str">
        <f t="shared" si="210"/>
        <v>Electrification + Hydrogen</v>
      </c>
      <c r="C1047" s="254" t="str">
        <f t="shared" si="210"/>
        <v>Fraction of Industrial Fuel Use Shifted to Other Fuels</v>
      </c>
      <c r="D1047" s="255" t="s">
        <v>2107</v>
      </c>
      <c r="E1047" s="250" t="s">
        <v>819</v>
      </c>
      <c r="F1047" s="180" t="s">
        <v>2165</v>
      </c>
      <c r="G1047" s="250" t="s">
        <v>2153</v>
      </c>
      <c r="H1047" s="43">
        <v>1395</v>
      </c>
      <c r="I1047" s="250" t="s">
        <v>333</v>
      </c>
      <c r="J1047" s="254" t="str">
        <f t="shared" si="211"/>
        <v>Electrification + Hydrogen</v>
      </c>
      <c r="K1047" s="254" t="str">
        <f t="shared" si="211"/>
        <v>indst fuel type shifting</v>
      </c>
      <c r="L1047" s="253">
        <f t="shared" si="211"/>
        <v>0</v>
      </c>
      <c r="M1047" s="253">
        <f t="shared" si="211"/>
        <v>1</v>
      </c>
      <c r="N1047" s="253">
        <f t="shared" si="211"/>
        <v>0.01</v>
      </c>
      <c r="O1047" s="254" t="str">
        <f t="shared" si="211"/>
        <v>% of fuel shifted</v>
      </c>
      <c r="P1047" s="250"/>
      <c r="Q1047" s="254" t="str">
        <f t="shared" si="212"/>
        <v>industry-ag-main.html#fuel-switching</v>
      </c>
      <c r="R1047" s="254" t="str">
        <f t="shared" si="212"/>
        <v>industry-elec-and-hydrogen.html</v>
      </c>
      <c r="S1047" s="256"/>
      <c r="T1047" s="250"/>
    </row>
    <row r="1048" spans="1:20">
      <c r="A1048" s="254" t="str">
        <f t="shared" si="210"/>
        <v>Industry</v>
      </c>
      <c r="B1048" s="254" t="str">
        <f t="shared" si="210"/>
        <v>Electrification + Hydrogen</v>
      </c>
      <c r="C1048" s="254" t="str">
        <f t="shared" si="210"/>
        <v>Fraction of Industrial Fuel Use Shifted to Other Fuels</v>
      </c>
      <c r="D1048" s="255" t="s">
        <v>2107</v>
      </c>
      <c r="E1048" s="250" t="s">
        <v>821</v>
      </c>
      <c r="F1048" s="180" t="s">
        <v>2165</v>
      </c>
      <c r="G1048" s="250" t="s">
        <v>2152</v>
      </c>
      <c r="H1048" s="43">
        <v>1396</v>
      </c>
      <c r="I1048" s="250" t="s">
        <v>333</v>
      </c>
      <c r="J1048" s="254" t="str">
        <f t="shared" si="211"/>
        <v>Electrification + Hydrogen</v>
      </c>
      <c r="K1048" s="254" t="str">
        <f t="shared" si="211"/>
        <v>indst fuel type shifting</v>
      </c>
      <c r="L1048" s="253">
        <f t="shared" si="211"/>
        <v>0</v>
      </c>
      <c r="M1048" s="253">
        <f t="shared" si="211"/>
        <v>1</v>
      </c>
      <c r="N1048" s="253">
        <f t="shared" si="211"/>
        <v>0.01</v>
      </c>
      <c r="O1048" s="254" t="str">
        <f t="shared" si="211"/>
        <v>% of fuel shifted</v>
      </c>
      <c r="P1048" s="250"/>
      <c r="Q1048" s="254" t="str">
        <f t="shared" si="212"/>
        <v>industry-ag-main.html#fuel-switching</v>
      </c>
      <c r="R1048" s="254" t="str">
        <f t="shared" si="212"/>
        <v>industry-elec-and-hydrogen.html</v>
      </c>
      <c r="S1048" s="256"/>
      <c r="T1048" s="250"/>
    </row>
    <row r="1049" spans="1:20">
      <c r="A1049" s="254" t="str">
        <f t="shared" si="210"/>
        <v>Industry</v>
      </c>
      <c r="B1049" s="254" t="str">
        <f t="shared" si="210"/>
        <v>Electrification + Hydrogen</v>
      </c>
      <c r="C1049" s="254" t="str">
        <f t="shared" si="210"/>
        <v>Fraction of Industrial Fuel Use Shifted to Other Fuels</v>
      </c>
      <c r="D1049" s="255" t="s">
        <v>2107</v>
      </c>
      <c r="E1049" s="250" t="s">
        <v>823</v>
      </c>
      <c r="F1049" s="180" t="s">
        <v>2165</v>
      </c>
      <c r="G1049" s="250" t="s">
        <v>2150</v>
      </c>
      <c r="H1049" s="43">
        <v>1397</v>
      </c>
      <c r="I1049" s="250" t="s">
        <v>311</v>
      </c>
      <c r="J1049" s="254" t="str">
        <f t="shared" si="211"/>
        <v>Electrification + Hydrogen</v>
      </c>
      <c r="K1049" s="254" t="str">
        <f t="shared" si="211"/>
        <v>indst fuel type shifting</v>
      </c>
      <c r="L1049" s="253">
        <f t="shared" si="211"/>
        <v>0</v>
      </c>
      <c r="M1049" s="253">
        <f t="shared" si="211"/>
        <v>1</v>
      </c>
      <c r="N1049" s="253">
        <f t="shared" si="211"/>
        <v>0.01</v>
      </c>
      <c r="O1049" s="254" t="str">
        <f t="shared" si="211"/>
        <v>% of fuel shifted</v>
      </c>
      <c r="P104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254" t="str">
        <f t="shared" si="212"/>
        <v>industry-ag-main.html#fuel-switching</v>
      </c>
      <c r="R1049" s="254" t="str">
        <f t="shared" si="212"/>
        <v>industry-elec-and-hydrogen.html</v>
      </c>
      <c r="S1049" s="256"/>
      <c r="T1049" s="250"/>
    </row>
    <row r="1050" spans="1:20">
      <c r="A1050" s="254" t="str">
        <f t="shared" si="210"/>
        <v>Industry</v>
      </c>
      <c r="B1050" s="254" t="str">
        <f t="shared" si="210"/>
        <v>Electrification + Hydrogen</v>
      </c>
      <c r="C1050" s="254" t="str">
        <f t="shared" si="210"/>
        <v>Fraction of Industrial Fuel Use Shifted to Other Fuels</v>
      </c>
      <c r="D1050" s="255" t="s">
        <v>2105</v>
      </c>
      <c r="E1050" s="250" t="s">
        <v>800</v>
      </c>
      <c r="F1050" s="180" t="s">
        <v>2164</v>
      </c>
      <c r="G1050" s="250" t="s">
        <v>2160</v>
      </c>
      <c r="H1050" s="43">
        <v>1398</v>
      </c>
      <c r="I1050" s="250" t="s">
        <v>311</v>
      </c>
      <c r="J1050" s="254" t="str">
        <f t="shared" si="211"/>
        <v>Electrification + Hydrogen</v>
      </c>
      <c r="K1050" s="254" t="str">
        <f t="shared" si="211"/>
        <v>indst fuel type shifting</v>
      </c>
      <c r="L1050" s="253">
        <f t="shared" si="211"/>
        <v>0</v>
      </c>
      <c r="M1050" s="253">
        <f t="shared" si="211"/>
        <v>1</v>
      </c>
      <c r="N1050" s="253">
        <f t="shared" si="211"/>
        <v>0.01</v>
      </c>
      <c r="O1050" s="254" t="str">
        <f t="shared" si="211"/>
        <v>% of fuel shifted</v>
      </c>
      <c r="P105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254" t="str">
        <f t="shared" si="212"/>
        <v>industry-ag-main.html#fuel-switching</v>
      </c>
      <c r="R1050" s="254" t="str">
        <f t="shared" si="212"/>
        <v>industry-elec-and-hydrogen.html</v>
      </c>
      <c r="S1050" s="256"/>
      <c r="T1050" s="250"/>
    </row>
    <row r="1051" spans="1:20">
      <c r="A1051" s="254" t="str">
        <f t="shared" si="210"/>
        <v>Industry</v>
      </c>
      <c r="B1051" s="254" t="str">
        <f t="shared" si="210"/>
        <v>Electrification + Hydrogen</v>
      </c>
      <c r="C1051" s="254" t="str">
        <f t="shared" si="210"/>
        <v>Fraction of Industrial Fuel Use Shifted to Other Fuels</v>
      </c>
      <c r="D1051" s="255" t="s">
        <v>2105</v>
      </c>
      <c r="E1051" s="250" t="s">
        <v>807</v>
      </c>
      <c r="F1051" s="180" t="s">
        <v>2164</v>
      </c>
      <c r="G1051" s="250" t="s">
        <v>2159</v>
      </c>
      <c r="H1051" s="43">
        <v>1399</v>
      </c>
      <c r="I1051" s="250" t="s">
        <v>333</v>
      </c>
      <c r="J1051" s="254" t="str">
        <f t="shared" ref="J1051:O1060" si="213">J$860</f>
        <v>Electrification + Hydrogen</v>
      </c>
      <c r="K1051" s="254" t="str">
        <f t="shared" si="213"/>
        <v>indst fuel type shifting</v>
      </c>
      <c r="L1051" s="253">
        <f t="shared" si="213"/>
        <v>0</v>
      </c>
      <c r="M1051" s="253">
        <f t="shared" si="213"/>
        <v>1</v>
      </c>
      <c r="N1051" s="253">
        <f t="shared" si="213"/>
        <v>0.01</v>
      </c>
      <c r="O1051" s="254" t="str">
        <f t="shared" si="213"/>
        <v>% of fuel shifted</v>
      </c>
      <c r="P1051" s="250"/>
      <c r="Q1051" s="254" t="str">
        <f t="shared" si="212"/>
        <v>industry-ag-main.html#fuel-switching</v>
      </c>
      <c r="R1051" s="254" t="str">
        <f t="shared" si="212"/>
        <v>industry-elec-and-hydrogen.html</v>
      </c>
      <c r="S1051" s="256"/>
      <c r="T1051" s="250"/>
    </row>
    <row r="1052" spans="1:20">
      <c r="A1052" s="254" t="str">
        <f t="shared" si="210"/>
        <v>Industry</v>
      </c>
      <c r="B1052" s="254" t="str">
        <f t="shared" si="210"/>
        <v>Electrification + Hydrogen</v>
      </c>
      <c r="C1052" s="254" t="str">
        <f t="shared" si="210"/>
        <v>Fraction of Industrial Fuel Use Shifted to Other Fuels</v>
      </c>
      <c r="D1052" s="255" t="s">
        <v>2105</v>
      </c>
      <c r="E1052" s="250" t="s">
        <v>809</v>
      </c>
      <c r="F1052" s="180" t="s">
        <v>2164</v>
      </c>
      <c r="G1052" s="250" t="s">
        <v>2158</v>
      </c>
      <c r="H1052" s="43">
        <v>1400</v>
      </c>
      <c r="I1052" s="250" t="s">
        <v>333</v>
      </c>
      <c r="J1052" s="254" t="str">
        <f t="shared" si="213"/>
        <v>Electrification + Hydrogen</v>
      </c>
      <c r="K1052" s="254" t="str">
        <f t="shared" si="213"/>
        <v>indst fuel type shifting</v>
      </c>
      <c r="L1052" s="253">
        <f t="shared" si="213"/>
        <v>0</v>
      </c>
      <c r="M1052" s="253">
        <f t="shared" si="213"/>
        <v>1</v>
      </c>
      <c r="N1052" s="253">
        <f t="shared" si="213"/>
        <v>0.01</v>
      </c>
      <c r="O1052" s="254" t="str">
        <f t="shared" si="213"/>
        <v>% of fuel shifted</v>
      </c>
      <c r="P1052" s="250"/>
      <c r="Q1052" s="254" t="str">
        <f t="shared" si="212"/>
        <v>industry-ag-main.html#fuel-switching</v>
      </c>
      <c r="R1052" s="254" t="str">
        <f t="shared" si="212"/>
        <v>industry-elec-and-hydrogen.html</v>
      </c>
      <c r="S1052" s="256"/>
      <c r="T1052" s="250"/>
    </row>
    <row r="1053" spans="1:20">
      <c r="A1053" s="254" t="str">
        <f t="shared" si="210"/>
        <v>Industry</v>
      </c>
      <c r="B1053" s="254" t="str">
        <f t="shared" si="210"/>
        <v>Electrification + Hydrogen</v>
      </c>
      <c r="C1053" s="254" t="str">
        <f t="shared" si="210"/>
        <v>Fraction of Industrial Fuel Use Shifted to Other Fuels</v>
      </c>
      <c r="D1053" s="255" t="s">
        <v>2105</v>
      </c>
      <c r="E1053" s="250" t="s">
        <v>811</v>
      </c>
      <c r="F1053" s="180" t="s">
        <v>2164</v>
      </c>
      <c r="G1053" s="250" t="s">
        <v>2157</v>
      </c>
      <c r="H1053" s="43">
        <v>1401</v>
      </c>
      <c r="I1053" s="250" t="s">
        <v>333</v>
      </c>
      <c r="J1053" s="254" t="str">
        <f t="shared" si="213"/>
        <v>Electrification + Hydrogen</v>
      </c>
      <c r="K1053" s="254" t="str">
        <f t="shared" si="213"/>
        <v>indst fuel type shifting</v>
      </c>
      <c r="L1053" s="253">
        <f t="shared" si="213"/>
        <v>0</v>
      </c>
      <c r="M1053" s="253">
        <f t="shared" si="213"/>
        <v>1</v>
      </c>
      <c r="N1053" s="253">
        <f t="shared" si="213"/>
        <v>0.01</v>
      </c>
      <c r="O1053" s="254" t="str">
        <f t="shared" si="213"/>
        <v>% of fuel shifted</v>
      </c>
      <c r="P1053" s="250"/>
      <c r="Q1053" s="254" t="str">
        <f t="shared" si="212"/>
        <v>industry-ag-main.html#fuel-switching</v>
      </c>
      <c r="R1053" s="254" t="str">
        <f t="shared" si="212"/>
        <v>industry-elec-and-hydrogen.html</v>
      </c>
      <c r="S1053" s="256"/>
      <c r="T1053" s="250"/>
    </row>
    <row r="1054" spans="1:20">
      <c r="A1054" s="254" t="str">
        <f t="shared" si="210"/>
        <v>Industry</v>
      </c>
      <c r="B1054" s="254" t="str">
        <f t="shared" si="210"/>
        <v>Electrification + Hydrogen</v>
      </c>
      <c r="C1054" s="254" t="str">
        <f t="shared" si="210"/>
        <v>Fraction of Industrial Fuel Use Shifted to Other Fuels</v>
      </c>
      <c r="D1054" s="255" t="s">
        <v>2105</v>
      </c>
      <c r="E1054" s="250" t="s">
        <v>813</v>
      </c>
      <c r="F1054" s="180" t="s">
        <v>2164</v>
      </c>
      <c r="G1054" s="250" t="s">
        <v>2156</v>
      </c>
      <c r="H1054" s="43">
        <v>1402</v>
      </c>
      <c r="I1054" s="250" t="s">
        <v>333</v>
      </c>
      <c r="J1054" s="254" t="str">
        <f t="shared" si="213"/>
        <v>Electrification + Hydrogen</v>
      </c>
      <c r="K1054" s="254" t="str">
        <f t="shared" si="213"/>
        <v>indst fuel type shifting</v>
      </c>
      <c r="L1054" s="253">
        <f t="shared" si="213"/>
        <v>0</v>
      </c>
      <c r="M1054" s="253">
        <f t="shared" si="213"/>
        <v>1</v>
      </c>
      <c r="N1054" s="253">
        <f t="shared" si="213"/>
        <v>0.01</v>
      </c>
      <c r="O1054" s="254" t="str">
        <f t="shared" si="213"/>
        <v>% of fuel shifted</v>
      </c>
      <c r="P1054" s="250"/>
      <c r="Q1054" s="254" t="str">
        <f t="shared" si="212"/>
        <v>industry-ag-main.html#fuel-switching</v>
      </c>
      <c r="R1054" s="254" t="str">
        <f t="shared" si="212"/>
        <v>industry-elec-and-hydrogen.html</v>
      </c>
      <c r="S1054" s="256"/>
      <c r="T1054" s="250"/>
    </row>
    <row r="1055" spans="1:20">
      <c r="A1055" s="254" t="str">
        <f t="shared" si="210"/>
        <v>Industry</v>
      </c>
      <c r="B1055" s="254" t="str">
        <f t="shared" si="210"/>
        <v>Electrification + Hydrogen</v>
      </c>
      <c r="C1055" s="254" t="str">
        <f t="shared" si="210"/>
        <v>Fraction of Industrial Fuel Use Shifted to Other Fuels</v>
      </c>
      <c r="D1055" s="255" t="s">
        <v>2105</v>
      </c>
      <c r="E1055" s="250" t="s">
        <v>815</v>
      </c>
      <c r="F1055" s="180" t="s">
        <v>2164</v>
      </c>
      <c r="G1055" s="250" t="s">
        <v>2155</v>
      </c>
      <c r="H1055" s="43">
        <v>1403</v>
      </c>
      <c r="I1055" s="250" t="s">
        <v>333</v>
      </c>
      <c r="J1055" s="254" t="str">
        <f t="shared" si="213"/>
        <v>Electrification + Hydrogen</v>
      </c>
      <c r="K1055" s="254" t="str">
        <f t="shared" si="213"/>
        <v>indst fuel type shifting</v>
      </c>
      <c r="L1055" s="253">
        <f t="shared" si="213"/>
        <v>0</v>
      </c>
      <c r="M1055" s="253">
        <f t="shared" si="213"/>
        <v>1</v>
      </c>
      <c r="N1055" s="253">
        <f t="shared" si="213"/>
        <v>0.01</v>
      </c>
      <c r="O1055" s="254" t="str">
        <f t="shared" si="213"/>
        <v>% of fuel shifted</v>
      </c>
      <c r="P1055" s="250"/>
      <c r="Q1055" s="254" t="str">
        <f t="shared" si="212"/>
        <v>industry-ag-main.html#fuel-switching</v>
      </c>
      <c r="R1055" s="254" t="str">
        <f t="shared" si="212"/>
        <v>industry-elec-and-hydrogen.html</v>
      </c>
      <c r="S1055" s="256"/>
      <c r="T1055" s="250"/>
    </row>
    <row r="1056" spans="1:20">
      <c r="A1056" s="254" t="str">
        <f t="shared" si="210"/>
        <v>Industry</v>
      </c>
      <c r="B1056" s="254" t="str">
        <f t="shared" si="210"/>
        <v>Electrification + Hydrogen</v>
      </c>
      <c r="C1056" s="254" t="str">
        <f t="shared" si="210"/>
        <v>Fraction of Industrial Fuel Use Shifted to Other Fuels</v>
      </c>
      <c r="D1056" s="255" t="s">
        <v>2105</v>
      </c>
      <c r="E1056" s="250" t="s">
        <v>817</v>
      </c>
      <c r="F1056" s="180" t="s">
        <v>2164</v>
      </c>
      <c r="G1056" s="250" t="s">
        <v>2154</v>
      </c>
      <c r="H1056" s="43">
        <v>1404</v>
      </c>
      <c r="I1056" s="250" t="s">
        <v>333</v>
      </c>
      <c r="J1056" s="254" t="str">
        <f t="shared" si="213"/>
        <v>Electrification + Hydrogen</v>
      </c>
      <c r="K1056" s="254" t="str">
        <f t="shared" si="213"/>
        <v>indst fuel type shifting</v>
      </c>
      <c r="L1056" s="253">
        <f t="shared" si="213"/>
        <v>0</v>
      </c>
      <c r="M1056" s="253">
        <f t="shared" si="213"/>
        <v>1</v>
      </c>
      <c r="N1056" s="253">
        <f t="shared" si="213"/>
        <v>0.01</v>
      </c>
      <c r="O1056" s="254" t="str">
        <f t="shared" si="213"/>
        <v>% of fuel shifted</v>
      </c>
      <c r="P1056" s="250"/>
      <c r="Q1056" s="254" t="str">
        <f t="shared" si="212"/>
        <v>industry-ag-main.html#fuel-switching</v>
      </c>
      <c r="R1056" s="254" t="str">
        <f t="shared" si="212"/>
        <v>industry-elec-and-hydrogen.html</v>
      </c>
      <c r="S1056" s="256"/>
      <c r="T1056" s="250"/>
    </row>
    <row r="1057" spans="1:20">
      <c r="A1057" s="254" t="str">
        <f t="shared" si="210"/>
        <v>Industry</v>
      </c>
      <c r="B1057" s="254" t="str">
        <f t="shared" si="210"/>
        <v>Electrification + Hydrogen</v>
      </c>
      <c r="C1057" s="254" t="str">
        <f t="shared" si="210"/>
        <v>Fraction of Industrial Fuel Use Shifted to Other Fuels</v>
      </c>
      <c r="D1057" s="255" t="s">
        <v>2105</v>
      </c>
      <c r="E1057" s="250" t="s">
        <v>819</v>
      </c>
      <c r="F1057" s="180" t="s">
        <v>2164</v>
      </c>
      <c r="G1057" s="250" t="s">
        <v>2153</v>
      </c>
      <c r="H1057" s="43">
        <v>1405</v>
      </c>
      <c r="I1057" s="250" t="s">
        <v>333</v>
      </c>
      <c r="J1057" s="254" t="str">
        <f t="shared" si="213"/>
        <v>Electrification + Hydrogen</v>
      </c>
      <c r="K1057" s="254" t="str">
        <f t="shared" si="213"/>
        <v>indst fuel type shifting</v>
      </c>
      <c r="L1057" s="253">
        <f t="shared" si="213"/>
        <v>0</v>
      </c>
      <c r="M1057" s="253">
        <f t="shared" si="213"/>
        <v>1</v>
      </c>
      <c r="N1057" s="253">
        <f t="shared" si="213"/>
        <v>0.01</v>
      </c>
      <c r="O1057" s="254" t="str">
        <f t="shared" si="213"/>
        <v>% of fuel shifted</v>
      </c>
      <c r="P1057" s="250"/>
      <c r="Q1057" s="254" t="str">
        <f t="shared" si="212"/>
        <v>industry-ag-main.html#fuel-switching</v>
      </c>
      <c r="R1057" s="254" t="str">
        <f t="shared" si="212"/>
        <v>industry-elec-and-hydrogen.html</v>
      </c>
      <c r="S1057" s="256"/>
      <c r="T1057" s="250"/>
    </row>
    <row r="1058" spans="1:20">
      <c r="A1058" s="254" t="str">
        <f t="shared" si="210"/>
        <v>Industry</v>
      </c>
      <c r="B1058" s="254" t="str">
        <f t="shared" si="210"/>
        <v>Electrification + Hydrogen</v>
      </c>
      <c r="C1058" s="254" t="str">
        <f t="shared" si="210"/>
        <v>Fraction of Industrial Fuel Use Shifted to Other Fuels</v>
      </c>
      <c r="D1058" s="255" t="s">
        <v>2105</v>
      </c>
      <c r="E1058" s="250" t="s">
        <v>821</v>
      </c>
      <c r="F1058" s="180" t="s">
        <v>2164</v>
      </c>
      <c r="G1058" s="250" t="s">
        <v>2152</v>
      </c>
      <c r="H1058" s="43">
        <v>1406</v>
      </c>
      <c r="I1058" s="250" t="s">
        <v>333</v>
      </c>
      <c r="J1058" s="254" t="str">
        <f t="shared" si="213"/>
        <v>Electrification + Hydrogen</v>
      </c>
      <c r="K1058" s="254" t="str">
        <f t="shared" si="213"/>
        <v>indst fuel type shifting</v>
      </c>
      <c r="L1058" s="253">
        <f t="shared" si="213"/>
        <v>0</v>
      </c>
      <c r="M1058" s="253">
        <f t="shared" si="213"/>
        <v>1</v>
      </c>
      <c r="N1058" s="253">
        <f t="shared" si="213"/>
        <v>0.01</v>
      </c>
      <c r="O1058" s="254" t="str">
        <f t="shared" si="213"/>
        <v>% of fuel shifted</v>
      </c>
      <c r="P1058" s="250"/>
      <c r="Q1058" s="254" t="str">
        <f t="shared" si="212"/>
        <v>industry-ag-main.html#fuel-switching</v>
      </c>
      <c r="R1058" s="254" t="str">
        <f t="shared" si="212"/>
        <v>industry-elec-and-hydrogen.html</v>
      </c>
      <c r="S1058" s="256"/>
      <c r="T1058" s="250"/>
    </row>
    <row r="1059" spans="1:20">
      <c r="A1059" s="254" t="str">
        <f t="shared" si="210"/>
        <v>Industry</v>
      </c>
      <c r="B1059" s="254" t="str">
        <f t="shared" si="210"/>
        <v>Electrification + Hydrogen</v>
      </c>
      <c r="C1059" s="254" t="str">
        <f t="shared" si="210"/>
        <v>Fraction of Industrial Fuel Use Shifted to Other Fuels</v>
      </c>
      <c r="D1059" s="255" t="s">
        <v>2105</v>
      </c>
      <c r="E1059" s="250" t="s">
        <v>823</v>
      </c>
      <c r="F1059" s="180" t="s">
        <v>2164</v>
      </c>
      <c r="G1059" s="250" t="s">
        <v>2150</v>
      </c>
      <c r="H1059" s="43">
        <v>1407</v>
      </c>
      <c r="I1059" s="250" t="s">
        <v>311</v>
      </c>
      <c r="J1059" s="254" t="str">
        <f t="shared" si="213"/>
        <v>Electrification + Hydrogen</v>
      </c>
      <c r="K1059" s="254" t="str">
        <f t="shared" si="213"/>
        <v>indst fuel type shifting</v>
      </c>
      <c r="L1059" s="253">
        <f t="shared" si="213"/>
        <v>0</v>
      </c>
      <c r="M1059" s="253">
        <f t="shared" si="213"/>
        <v>1</v>
      </c>
      <c r="N1059" s="253">
        <f t="shared" si="213"/>
        <v>0.01</v>
      </c>
      <c r="O1059" s="254" t="str">
        <f t="shared" si="213"/>
        <v>% of fuel shifted</v>
      </c>
      <c r="P105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254" t="str">
        <f t="shared" si="212"/>
        <v>industry-ag-main.html#fuel-switching</v>
      </c>
      <c r="R1059" s="254" t="str">
        <f t="shared" si="212"/>
        <v>industry-elec-and-hydrogen.html</v>
      </c>
      <c r="S1059" s="256"/>
      <c r="T1059" s="250"/>
    </row>
    <row r="1060" spans="1:20">
      <c r="A1060" s="254" t="str">
        <f t="shared" si="210"/>
        <v>Industry</v>
      </c>
      <c r="B1060" s="254" t="str">
        <f t="shared" si="210"/>
        <v>Electrification + Hydrogen</v>
      </c>
      <c r="C1060" s="254" t="str">
        <f t="shared" si="210"/>
        <v>Fraction of Industrial Fuel Use Shifted to Other Fuels</v>
      </c>
      <c r="D1060" s="255" t="s">
        <v>2103</v>
      </c>
      <c r="E1060" s="250" t="s">
        <v>800</v>
      </c>
      <c r="F1060" s="180" t="s">
        <v>2163</v>
      </c>
      <c r="G1060" s="250" t="s">
        <v>2160</v>
      </c>
      <c r="H1060" s="43">
        <v>1408</v>
      </c>
      <c r="I1060" s="250" t="s">
        <v>311</v>
      </c>
      <c r="J1060" s="254" t="str">
        <f t="shared" si="213"/>
        <v>Electrification + Hydrogen</v>
      </c>
      <c r="K1060" s="254" t="str">
        <f t="shared" si="213"/>
        <v>indst fuel type shifting</v>
      </c>
      <c r="L1060" s="253">
        <f t="shared" si="213"/>
        <v>0</v>
      </c>
      <c r="M1060" s="253">
        <f t="shared" si="213"/>
        <v>1</v>
      </c>
      <c r="N1060" s="253">
        <f t="shared" si="213"/>
        <v>0.01</v>
      </c>
      <c r="O1060" s="254" t="str">
        <f t="shared" si="213"/>
        <v>% of fuel shifted</v>
      </c>
      <c r="P106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254" t="str">
        <f t="shared" si="212"/>
        <v>industry-ag-main.html#fuel-switching</v>
      </c>
      <c r="R1060" s="254" t="str">
        <f t="shared" si="212"/>
        <v>industry-elec-and-hydrogen.html</v>
      </c>
      <c r="S1060" s="256"/>
      <c r="T1060" s="250"/>
    </row>
    <row r="1061" spans="1:20">
      <c r="A1061" s="254" t="str">
        <f t="shared" ref="A1061:C1080" si="214">A$860</f>
        <v>Industry</v>
      </c>
      <c r="B1061" s="254" t="str">
        <f t="shared" si="214"/>
        <v>Electrification + Hydrogen</v>
      </c>
      <c r="C1061" s="254" t="str">
        <f t="shared" si="214"/>
        <v>Fraction of Industrial Fuel Use Shifted to Other Fuels</v>
      </c>
      <c r="D1061" s="255" t="s">
        <v>2103</v>
      </c>
      <c r="E1061" s="250" t="s">
        <v>807</v>
      </c>
      <c r="F1061" s="180" t="s">
        <v>2163</v>
      </c>
      <c r="G1061" s="250" t="s">
        <v>2159</v>
      </c>
      <c r="H1061" s="43">
        <v>1409</v>
      </c>
      <c r="I1061" s="250" t="s">
        <v>333</v>
      </c>
      <c r="J1061" s="254" t="str">
        <f t="shared" ref="J1061:O1070" si="215">J$860</f>
        <v>Electrification + Hydrogen</v>
      </c>
      <c r="K1061" s="254" t="str">
        <f t="shared" si="215"/>
        <v>indst fuel type shifting</v>
      </c>
      <c r="L1061" s="253">
        <f t="shared" si="215"/>
        <v>0</v>
      </c>
      <c r="M1061" s="253">
        <f t="shared" si="215"/>
        <v>1</v>
      </c>
      <c r="N1061" s="253">
        <f t="shared" si="215"/>
        <v>0.01</v>
      </c>
      <c r="O1061" s="254" t="str">
        <f t="shared" si="215"/>
        <v>% of fuel shifted</v>
      </c>
      <c r="P1061" s="250"/>
      <c r="Q1061" s="254" t="str">
        <f t="shared" ref="Q1061:R1080" si="216">Q$860</f>
        <v>industry-ag-main.html#fuel-switching</v>
      </c>
      <c r="R1061" s="254" t="str">
        <f t="shared" si="216"/>
        <v>industry-elec-and-hydrogen.html</v>
      </c>
      <c r="S1061" s="256"/>
      <c r="T1061" s="250"/>
    </row>
    <row r="1062" spans="1:20">
      <c r="A1062" s="254" t="str">
        <f t="shared" si="214"/>
        <v>Industry</v>
      </c>
      <c r="B1062" s="254" t="str">
        <f t="shared" si="214"/>
        <v>Electrification + Hydrogen</v>
      </c>
      <c r="C1062" s="254" t="str">
        <f t="shared" si="214"/>
        <v>Fraction of Industrial Fuel Use Shifted to Other Fuels</v>
      </c>
      <c r="D1062" s="255" t="s">
        <v>2103</v>
      </c>
      <c r="E1062" s="250" t="s">
        <v>809</v>
      </c>
      <c r="F1062" s="180" t="s">
        <v>2163</v>
      </c>
      <c r="G1062" s="250" t="s">
        <v>2158</v>
      </c>
      <c r="H1062" s="43">
        <v>1410</v>
      </c>
      <c r="I1062" s="250" t="s">
        <v>333</v>
      </c>
      <c r="J1062" s="254" t="str">
        <f t="shared" si="215"/>
        <v>Electrification + Hydrogen</v>
      </c>
      <c r="K1062" s="254" t="str">
        <f t="shared" si="215"/>
        <v>indst fuel type shifting</v>
      </c>
      <c r="L1062" s="253">
        <f t="shared" si="215"/>
        <v>0</v>
      </c>
      <c r="M1062" s="253">
        <f t="shared" si="215"/>
        <v>1</v>
      </c>
      <c r="N1062" s="253">
        <f t="shared" si="215"/>
        <v>0.01</v>
      </c>
      <c r="O1062" s="254" t="str">
        <f t="shared" si="215"/>
        <v>% of fuel shifted</v>
      </c>
      <c r="P1062" s="250"/>
      <c r="Q1062" s="254" t="str">
        <f t="shared" si="216"/>
        <v>industry-ag-main.html#fuel-switching</v>
      </c>
      <c r="R1062" s="254" t="str">
        <f t="shared" si="216"/>
        <v>industry-elec-and-hydrogen.html</v>
      </c>
      <c r="S1062" s="256"/>
      <c r="T1062" s="250"/>
    </row>
    <row r="1063" spans="1:20">
      <c r="A1063" s="254" t="str">
        <f t="shared" si="214"/>
        <v>Industry</v>
      </c>
      <c r="B1063" s="254" t="str">
        <f t="shared" si="214"/>
        <v>Electrification + Hydrogen</v>
      </c>
      <c r="C1063" s="254" t="str">
        <f t="shared" si="214"/>
        <v>Fraction of Industrial Fuel Use Shifted to Other Fuels</v>
      </c>
      <c r="D1063" s="255" t="s">
        <v>2103</v>
      </c>
      <c r="E1063" s="250" t="s">
        <v>811</v>
      </c>
      <c r="F1063" s="180" t="s">
        <v>2163</v>
      </c>
      <c r="G1063" s="250" t="s">
        <v>2157</v>
      </c>
      <c r="H1063" s="43">
        <v>1411</v>
      </c>
      <c r="I1063" s="250" t="s">
        <v>333</v>
      </c>
      <c r="J1063" s="254" t="str">
        <f t="shared" si="215"/>
        <v>Electrification + Hydrogen</v>
      </c>
      <c r="K1063" s="254" t="str">
        <f t="shared" si="215"/>
        <v>indst fuel type shifting</v>
      </c>
      <c r="L1063" s="253">
        <f t="shared" si="215"/>
        <v>0</v>
      </c>
      <c r="M1063" s="253">
        <f t="shared" si="215"/>
        <v>1</v>
      </c>
      <c r="N1063" s="253">
        <f t="shared" si="215"/>
        <v>0.01</v>
      </c>
      <c r="O1063" s="254" t="str">
        <f t="shared" si="215"/>
        <v>% of fuel shifted</v>
      </c>
      <c r="P1063" s="250"/>
      <c r="Q1063" s="254" t="str">
        <f t="shared" si="216"/>
        <v>industry-ag-main.html#fuel-switching</v>
      </c>
      <c r="R1063" s="254" t="str">
        <f t="shared" si="216"/>
        <v>industry-elec-and-hydrogen.html</v>
      </c>
      <c r="S1063" s="256"/>
      <c r="T1063" s="250"/>
    </row>
    <row r="1064" spans="1:20">
      <c r="A1064" s="254" t="str">
        <f t="shared" si="214"/>
        <v>Industry</v>
      </c>
      <c r="B1064" s="254" t="str">
        <f t="shared" si="214"/>
        <v>Electrification + Hydrogen</v>
      </c>
      <c r="C1064" s="254" t="str">
        <f t="shared" si="214"/>
        <v>Fraction of Industrial Fuel Use Shifted to Other Fuels</v>
      </c>
      <c r="D1064" s="255" t="s">
        <v>2103</v>
      </c>
      <c r="E1064" s="250" t="s">
        <v>813</v>
      </c>
      <c r="F1064" s="180" t="s">
        <v>2163</v>
      </c>
      <c r="G1064" s="250" t="s">
        <v>2156</v>
      </c>
      <c r="H1064" s="43">
        <v>1412</v>
      </c>
      <c r="I1064" s="250" t="s">
        <v>333</v>
      </c>
      <c r="J1064" s="254" t="str">
        <f t="shared" si="215"/>
        <v>Electrification + Hydrogen</v>
      </c>
      <c r="K1064" s="254" t="str">
        <f t="shared" si="215"/>
        <v>indst fuel type shifting</v>
      </c>
      <c r="L1064" s="253">
        <f t="shared" si="215"/>
        <v>0</v>
      </c>
      <c r="M1064" s="253">
        <f t="shared" si="215"/>
        <v>1</v>
      </c>
      <c r="N1064" s="253">
        <f t="shared" si="215"/>
        <v>0.01</v>
      </c>
      <c r="O1064" s="254" t="str">
        <f t="shared" si="215"/>
        <v>% of fuel shifted</v>
      </c>
      <c r="P1064" s="250"/>
      <c r="Q1064" s="254" t="str">
        <f t="shared" si="216"/>
        <v>industry-ag-main.html#fuel-switching</v>
      </c>
      <c r="R1064" s="254" t="str">
        <f t="shared" si="216"/>
        <v>industry-elec-and-hydrogen.html</v>
      </c>
      <c r="S1064" s="256"/>
      <c r="T1064" s="250"/>
    </row>
    <row r="1065" spans="1:20">
      <c r="A1065" s="254" t="str">
        <f t="shared" si="214"/>
        <v>Industry</v>
      </c>
      <c r="B1065" s="254" t="str">
        <f t="shared" si="214"/>
        <v>Electrification + Hydrogen</v>
      </c>
      <c r="C1065" s="254" t="str">
        <f t="shared" si="214"/>
        <v>Fraction of Industrial Fuel Use Shifted to Other Fuels</v>
      </c>
      <c r="D1065" s="255" t="s">
        <v>2103</v>
      </c>
      <c r="E1065" s="250" t="s">
        <v>815</v>
      </c>
      <c r="F1065" s="180" t="s">
        <v>2163</v>
      </c>
      <c r="G1065" s="250" t="s">
        <v>2155</v>
      </c>
      <c r="H1065" s="43">
        <v>1413</v>
      </c>
      <c r="I1065" s="250" t="s">
        <v>333</v>
      </c>
      <c r="J1065" s="254" t="str">
        <f t="shared" si="215"/>
        <v>Electrification + Hydrogen</v>
      </c>
      <c r="K1065" s="254" t="str">
        <f t="shared" si="215"/>
        <v>indst fuel type shifting</v>
      </c>
      <c r="L1065" s="253">
        <f t="shared" si="215"/>
        <v>0</v>
      </c>
      <c r="M1065" s="253">
        <f t="shared" si="215"/>
        <v>1</v>
      </c>
      <c r="N1065" s="253">
        <f t="shared" si="215"/>
        <v>0.01</v>
      </c>
      <c r="O1065" s="254" t="str">
        <f t="shared" si="215"/>
        <v>% of fuel shifted</v>
      </c>
      <c r="P1065" s="250"/>
      <c r="Q1065" s="254" t="str">
        <f t="shared" si="216"/>
        <v>industry-ag-main.html#fuel-switching</v>
      </c>
      <c r="R1065" s="254" t="str">
        <f t="shared" si="216"/>
        <v>industry-elec-and-hydrogen.html</v>
      </c>
      <c r="S1065" s="256"/>
      <c r="T1065" s="250"/>
    </row>
    <row r="1066" spans="1:20">
      <c r="A1066" s="254" t="str">
        <f t="shared" si="214"/>
        <v>Industry</v>
      </c>
      <c r="B1066" s="254" t="str">
        <f t="shared" si="214"/>
        <v>Electrification + Hydrogen</v>
      </c>
      <c r="C1066" s="254" t="str">
        <f t="shared" si="214"/>
        <v>Fraction of Industrial Fuel Use Shifted to Other Fuels</v>
      </c>
      <c r="D1066" s="255" t="s">
        <v>2103</v>
      </c>
      <c r="E1066" s="250" t="s">
        <v>817</v>
      </c>
      <c r="F1066" s="180" t="s">
        <v>2163</v>
      </c>
      <c r="G1066" s="250" t="s">
        <v>2154</v>
      </c>
      <c r="H1066" s="43">
        <v>1414</v>
      </c>
      <c r="I1066" s="250" t="s">
        <v>333</v>
      </c>
      <c r="J1066" s="254" t="str">
        <f t="shared" si="215"/>
        <v>Electrification + Hydrogen</v>
      </c>
      <c r="K1066" s="254" t="str">
        <f t="shared" si="215"/>
        <v>indst fuel type shifting</v>
      </c>
      <c r="L1066" s="253">
        <f t="shared" si="215"/>
        <v>0</v>
      </c>
      <c r="M1066" s="253">
        <f t="shared" si="215"/>
        <v>1</v>
      </c>
      <c r="N1066" s="253">
        <f t="shared" si="215"/>
        <v>0.01</v>
      </c>
      <c r="O1066" s="254" t="str">
        <f t="shared" si="215"/>
        <v>% of fuel shifted</v>
      </c>
      <c r="P1066" s="250"/>
      <c r="Q1066" s="254" t="str">
        <f t="shared" si="216"/>
        <v>industry-ag-main.html#fuel-switching</v>
      </c>
      <c r="R1066" s="254" t="str">
        <f t="shared" si="216"/>
        <v>industry-elec-and-hydrogen.html</v>
      </c>
      <c r="S1066" s="256"/>
      <c r="T1066" s="250"/>
    </row>
    <row r="1067" spans="1:20">
      <c r="A1067" s="254" t="str">
        <f t="shared" si="214"/>
        <v>Industry</v>
      </c>
      <c r="B1067" s="254" t="str">
        <f t="shared" si="214"/>
        <v>Electrification + Hydrogen</v>
      </c>
      <c r="C1067" s="254" t="str">
        <f t="shared" si="214"/>
        <v>Fraction of Industrial Fuel Use Shifted to Other Fuels</v>
      </c>
      <c r="D1067" s="255" t="s">
        <v>2103</v>
      </c>
      <c r="E1067" s="250" t="s">
        <v>819</v>
      </c>
      <c r="F1067" s="180" t="s">
        <v>2163</v>
      </c>
      <c r="G1067" s="250" t="s">
        <v>2153</v>
      </c>
      <c r="H1067" s="43">
        <v>1415</v>
      </c>
      <c r="I1067" s="250" t="s">
        <v>333</v>
      </c>
      <c r="J1067" s="254" t="str">
        <f t="shared" si="215"/>
        <v>Electrification + Hydrogen</v>
      </c>
      <c r="K1067" s="254" t="str">
        <f t="shared" si="215"/>
        <v>indst fuel type shifting</v>
      </c>
      <c r="L1067" s="253">
        <f t="shared" si="215"/>
        <v>0</v>
      </c>
      <c r="M1067" s="253">
        <f t="shared" si="215"/>
        <v>1</v>
      </c>
      <c r="N1067" s="253">
        <f t="shared" si="215"/>
        <v>0.01</v>
      </c>
      <c r="O1067" s="254" t="str">
        <f t="shared" si="215"/>
        <v>% of fuel shifted</v>
      </c>
      <c r="P1067" s="250"/>
      <c r="Q1067" s="254" t="str">
        <f t="shared" si="216"/>
        <v>industry-ag-main.html#fuel-switching</v>
      </c>
      <c r="R1067" s="254" t="str">
        <f t="shared" si="216"/>
        <v>industry-elec-and-hydrogen.html</v>
      </c>
      <c r="S1067" s="256"/>
      <c r="T1067" s="250"/>
    </row>
    <row r="1068" spans="1:20">
      <c r="A1068" s="254" t="str">
        <f t="shared" si="214"/>
        <v>Industry</v>
      </c>
      <c r="B1068" s="254" t="str">
        <f t="shared" si="214"/>
        <v>Electrification + Hydrogen</v>
      </c>
      <c r="C1068" s="254" t="str">
        <f t="shared" si="214"/>
        <v>Fraction of Industrial Fuel Use Shifted to Other Fuels</v>
      </c>
      <c r="D1068" s="255" t="s">
        <v>2103</v>
      </c>
      <c r="E1068" s="250" t="s">
        <v>821</v>
      </c>
      <c r="F1068" s="180" t="s">
        <v>2163</v>
      </c>
      <c r="G1068" s="250" t="s">
        <v>2152</v>
      </c>
      <c r="H1068" s="43">
        <v>1416</v>
      </c>
      <c r="I1068" s="250" t="s">
        <v>333</v>
      </c>
      <c r="J1068" s="254" t="str">
        <f t="shared" si="215"/>
        <v>Electrification + Hydrogen</v>
      </c>
      <c r="K1068" s="254" t="str">
        <f t="shared" si="215"/>
        <v>indst fuel type shifting</v>
      </c>
      <c r="L1068" s="253">
        <f t="shared" si="215"/>
        <v>0</v>
      </c>
      <c r="M1068" s="253">
        <f t="shared" si="215"/>
        <v>1</v>
      </c>
      <c r="N1068" s="253">
        <f t="shared" si="215"/>
        <v>0.01</v>
      </c>
      <c r="O1068" s="254" t="str">
        <f t="shared" si="215"/>
        <v>% of fuel shifted</v>
      </c>
      <c r="P1068" s="250"/>
      <c r="Q1068" s="254" t="str">
        <f t="shared" si="216"/>
        <v>industry-ag-main.html#fuel-switching</v>
      </c>
      <c r="R1068" s="254" t="str">
        <f t="shared" si="216"/>
        <v>industry-elec-and-hydrogen.html</v>
      </c>
      <c r="S1068" s="256"/>
      <c r="T1068" s="250"/>
    </row>
    <row r="1069" spans="1:20">
      <c r="A1069" s="254" t="str">
        <f t="shared" si="214"/>
        <v>Industry</v>
      </c>
      <c r="B1069" s="254" t="str">
        <f t="shared" si="214"/>
        <v>Electrification + Hydrogen</v>
      </c>
      <c r="C1069" s="254" t="str">
        <f t="shared" si="214"/>
        <v>Fraction of Industrial Fuel Use Shifted to Other Fuels</v>
      </c>
      <c r="D1069" s="255" t="s">
        <v>2103</v>
      </c>
      <c r="E1069" s="250" t="s">
        <v>823</v>
      </c>
      <c r="F1069" s="180" t="s">
        <v>2163</v>
      </c>
      <c r="G1069" s="250" t="s">
        <v>2150</v>
      </c>
      <c r="H1069" s="43">
        <v>1417</v>
      </c>
      <c r="I1069" s="250" t="s">
        <v>311</v>
      </c>
      <c r="J1069" s="254" t="str">
        <f t="shared" si="215"/>
        <v>Electrification + Hydrogen</v>
      </c>
      <c r="K1069" s="254" t="str">
        <f t="shared" si="215"/>
        <v>indst fuel type shifting</v>
      </c>
      <c r="L1069" s="253">
        <f t="shared" si="215"/>
        <v>0</v>
      </c>
      <c r="M1069" s="253">
        <f t="shared" si="215"/>
        <v>1</v>
      </c>
      <c r="N1069" s="253">
        <f t="shared" si="215"/>
        <v>0.01</v>
      </c>
      <c r="O1069" s="254" t="str">
        <f t="shared" si="215"/>
        <v>% of fuel shifted</v>
      </c>
      <c r="P106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254" t="str">
        <f t="shared" si="216"/>
        <v>industry-ag-main.html#fuel-switching</v>
      </c>
      <c r="R1069" s="254" t="str">
        <f t="shared" si="216"/>
        <v>industry-elec-and-hydrogen.html</v>
      </c>
      <c r="S1069" s="256"/>
      <c r="T1069" s="250"/>
    </row>
    <row r="1070" spans="1:20">
      <c r="A1070" s="254" t="str">
        <f t="shared" si="214"/>
        <v>Industry</v>
      </c>
      <c r="B1070" s="254" t="str">
        <f t="shared" si="214"/>
        <v>Electrification + Hydrogen</v>
      </c>
      <c r="C1070" s="254" t="str">
        <f t="shared" si="214"/>
        <v>Fraction of Industrial Fuel Use Shifted to Other Fuels</v>
      </c>
      <c r="D1070" s="255" t="s">
        <v>2101</v>
      </c>
      <c r="E1070" s="250" t="s">
        <v>800</v>
      </c>
      <c r="F1070" s="180" t="s">
        <v>2162</v>
      </c>
      <c r="G1070" s="250" t="s">
        <v>2160</v>
      </c>
      <c r="H1070" s="43">
        <v>1418</v>
      </c>
      <c r="I1070" s="250" t="s">
        <v>311</v>
      </c>
      <c r="J1070" s="254" t="str">
        <f t="shared" si="215"/>
        <v>Electrification + Hydrogen</v>
      </c>
      <c r="K1070" s="254" t="str">
        <f t="shared" si="215"/>
        <v>indst fuel type shifting</v>
      </c>
      <c r="L1070" s="253">
        <f t="shared" si="215"/>
        <v>0</v>
      </c>
      <c r="M1070" s="253">
        <f t="shared" si="215"/>
        <v>1</v>
      </c>
      <c r="N1070" s="253">
        <f t="shared" si="215"/>
        <v>0.01</v>
      </c>
      <c r="O1070" s="254" t="str">
        <f t="shared" si="215"/>
        <v>% of fuel shifted</v>
      </c>
      <c r="P107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254" t="str">
        <f t="shared" si="216"/>
        <v>industry-ag-main.html#fuel-switching</v>
      </c>
      <c r="R1070" s="254" t="str">
        <f t="shared" si="216"/>
        <v>industry-elec-and-hydrogen.html</v>
      </c>
      <c r="S1070" s="256"/>
      <c r="T1070" s="250"/>
    </row>
    <row r="1071" spans="1:20">
      <c r="A1071" s="254" t="str">
        <f t="shared" si="214"/>
        <v>Industry</v>
      </c>
      <c r="B1071" s="254" t="str">
        <f t="shared" si="214"/>
        <v>Electrification + Hydrogen</v>
      </c>
      <c r="C1071" s="254" t="str">
        <f t="shared" si="214"/>
        <v>Fraction of Industrial Fuel Use Shifted to Other Fuels</v>
      </c>
      <c r="D1071" s="255" t="s">
        <v>2101</v>
      </c>
      <c r="E1071" s="250" t="s">
        <v>807</v>
      </c>
      <c r="F1071" s="180" t="s">
        <v>2162</v>
      </c>
      <c r="G1071" s="250" t="s">
        <v>2159</v>
      </c>
      <c r="H1071" s="43">
        <v>1419</v>
      </c>
      <c r="I1071" s="250" t="s">
        <v>333</v>
      </c>
      <c r="J1071" s="254" t="str">
        <f t="shared" ref="J1071:O1080" si="217">J$860</f>
        <v>Electrification + Hydrogen</v>
      </c>
      <c r="K1071" s="254" t="str">
        <f t="shared" si="217"/>
        <v>indst fuel type shifting</v>
      </c>
      <c r="L1071" s="253">
        <f t="shared" si="217"/>
        <v>0</v>
      </c>
      <c r="M1071" s="253">
        <f t="shared" si="217"/>
        <v>1</v>
      </c>
      <c r="N1071" s="253">
        <f t="shared" si="217"/>
        <v>0.01</v>
      </c>
      <c r="O1071" s="254" t="str">
        <f t="shared" si="217"/>
        <v>% of fuel shifted</v>
      </c>
      <c r="P1071" s="250"/>
      <c r="Q1071" s="254" t="str">
        <f t="shared" si="216"/>
        <v>industry-ag-main.html#fuel-switching</v>
      </c>
      <c r="R1071" s="254" t="str">
        <f t="shared" si="216"/>
        <v>industry-elec-and-hydrogen.html</v>
      </c>
      <c r="S1071" s="256"/>
      <c r="T1071" s="250"/>
    </row>
    <row r="1072" spans="1:20">
      <c r="A1072" s="254" t="str">
        <f t="shared" si="214"/>
        <v>Industry</v>
      </c>
      <c r="B1072" s="254" t="str">
        <f t="shared" si="214"/>
        <v>Electrification + Hydrogen</v>
      </c>
      <c r="C1072" s="254" t="str">
        <f t="shared" si="214"/>
        <v>Fraction of Industrial Fuel Use Shifted to Other Fuels</v>
      </c>
      <c r="D1072" s="255" t="s">
        <v>2101</v>
      </c>
      <c r="E1072" s="250" t="s">
        <v>809</v>
      </c>
      <c r="F1072" s="180" t="s">
        <v>2162</v>
      </c>
      <c r="G1072" s="250" t="s">
        <v>2158</v>
      </c>
      <c r="H1072" s="43">
        <v>1420</v>
      </c>
      <c r="I1072" s="250" t="s">
        <v>333</v>
      </c>
      <c r="J1072" s="254" t="str">
        <f t="shared" si="217"/>
        <v>Electrification + Hydrogen</v>
      </c>
      <c r="K1072" s="254" t="str">
        <f t="shared" si="217"/>
        <v>indst fuel type shifting</v>
      </c>
      <c r="L1072" s="253">
        <f t="shared" si="217"/>
        <v>0</v>
      </c>
      <c r="M1072" s="253">
        <f t="shared" si="217"/>
        <v>1</v>
      </c>
      <c r="N1072" s="253">
        <f t="shared" si="217"/>
        <v>0.01</v>
      </c>
      <c r="O1072" s="254" t="str">
        <f t="shared" si="217"/>
        <v>% of fuel shifted</v>
      </c>
      <c r="P1072" s="250"/>
      <c r="Q1072" s="254" t="str">
        <f t="shared" si="216"/>
        <v>industry-ag-main.html#fuel-switching</v>
      </c>
      <c r="R1072" s="254" t="str">
        <f t="shared" si="216"/>
        <v>industry-elec-and-hydrogen.html</v>
      </c>
      <c r="S1072" s="256"/>
      <c r="T1072" s="250"/>
    </row>
    <row r="1073" spans="1:20">
      <c r="A1073" s="254" t="str">
        <f t="shared" si="214"/>
        <v>Industry</v>
      </c>
      <c r="B1073" s="254" t="str">
        <f t="shared" si="214"/>
        <v>Electrification + Hydrogen</v>
      </c>
      <c r="C1073" s="254" t="str">
        <f t="shared" si="214"/>
        <v>Fraction of Industrial Fuel Use Shifted to Other Fuels</v>
      </c>
      <c r="D1073" s="255" t="s">
        <v>2101</v>
      </c>
      <c r="E1073" s="250" t="s">
        <v>811</v>
      </c>
      <c r="F1073" s="180" t="s">
        <v>2162</v>
      </c>
      <c r="G1073" s="250" t="s">
        <v>2157</v>
      </c>
      <c r="H1073" s="43">
        <v>1421</v>
      </c>
      <c r="I1073" s="250" t="s">
        <v>333</v>
      </c>
      <c r="J1073" s="254" t="str">
        <f t="shared" si="217"/>
        <v>Electrification + Hydrogen</v>
      </c>
      <c r="K1073" s="254" t="str">
        <f t="shared" si="217"/>
        <v>indst fuel type shifting</v>
      </c>
      <c r="L1073" s="253">
        <f t="shared" si="217"/>
        <v>0</v>
      </c>
      <c r="M1073" s="253">
        <f t="shared" si="217"/>
        <v>1</v>
      </c>
      <c r="N1073" s="253">
        <f t="shared" si="217"/>
        <v>0.01</v>
      </c>
      <c r="O1073" s="254" t="str">
        <f t="shared" si="217"/>
        <v>% of fuel shifted</v>
      </c>
      <c r="P1073" s="250"/>
      <c r="Q1073" s="254" t="str">
        <f t="shared" si="216"/>
        <v>industry-ag-main.html#fuel-switching</v>
      </c>
      <c r="R1073" s="254" t="str">
        <f t="shared" si="216"/>
        <v>industry-elec-and-hydrogen.html</v>
      </c>
      <c r="S1073" s="256"/>
      <c r="T1073" s="250"/>
    </row>
    <row r="1074" spans="1:20">
      <c r="A1074" s="254" t="str">
        <f t="shared" si="214"/>
        <v>Industry</v>
      </c>
      <c r="B1074" s="254" t="str">
        <f t="shared" si="214"/>
        <v>Electrification + Hydrogen</v>
      </c>
      <c r="C1074" s="254" t="str">
        <f t="shared" si="214"/>
        <v>Fraction of Industrial Fuel Use Shifted to Other Fuels</v>
      </c>
      <c r="D1074" s="255" t="s">
        <v>2101</v>
      </c>
      <c r="E1074" s="250" t="s">
        <v>813</v>
      </c>
      <c r="F1074" s="180" t="s">
        <v>2162</v>
      </c>
      <c r="G1074" s="250" t="s">
        <v>2156</v>
      </c>
      <c r="H1074" s="43">
        <v>1422</v>
      </c>
      <c r="I1074" s="250" t="s">
        <v>333</v>
      </c>
      <c r="J1074" s="254" t="str">
        <f t="shared" si="217"/>
        <v>Electrification + Hydrogen</v>
      </c>
      <c r="K1074" s="254" t="str">
        <f t="shared" si="217"/>
        <v>indst fuel type shifting</v>
      </c>
      <c r="L1074" s="253">
        <f t="shared" si="217"/>
        <v>0</v>
      </c>
      <c r="M1074" s="253">
        <f t="shared" si="217"/>
        <v>1</v>
      </c>
      <c r="N1074" s="253">
        <f t="shared" si="217"/>
        <v>0.01</v>
      </c>
      <c r="O1074" s="254" t="str">
        <f t="shared" si="217"/>
        <v>% of fuel shifted</v>
      </c>
      <c r="P1074" s="250"/>
      <c r="Q1074" s="254" t="str">
        <f t="shared" si="216"/>
        <v>industry-ag-main.html#fuel-switching</v>
      </c>
      <c r="R1074" s="254" t="str">
        <f t="shared" si="216"/>
        <v>industry-elec-and-hydrogen.html</v>
      </c>
      <c r="S1074" s="256"/>
      <c r="T1074" s="250"/>
    </row>
    <row r="1075" spans="1:20">
      <c r="A1075" s="254" t="str">
        <f t="shared" si="214"/>
        <v>Industry</v>
      </c>
      <c r="B1075" s="254" t="str">
        <f t="shared" si="214"/>
        <v>Electrification + Hydrogen</v>
      </c>
      <c r="C1075" s="254" t="str">
        <f t="shared" si="214"/>
        <v>Fraction of Industrial Fuel Use Shifted to Other Fuels</v>
      </c>
      <c r="D1075" s="255" t="s">
        <v>2101</v>
      </c>
      <c r="E1075" s="250" t="s">
        <v>815</v>
      </c>
      <c r="F1075" s="180" t="s">
        <v>2162</v>
      </c>
      <c r="G1075" s="250" t="s">
        <v>2155</v>
      </c>
      <c r="H1075" s="43">
        <v>1423</v>
      </c>
      <c r="I1075" s="250" t="s">
        <v>333</v>
      </c>
      <c r="J1075" s="254" t="str">
        <f t="shared" si="217"/>
        <v>Electrification + Hydrogen</v>
      </c>
      <c r="K1075" s="254" t="str">
        <f t="shared" si="217"/>
        <v>indst fuel type shifting</v>
      </c>
      <c r="L1075" s="253">
        <f t="shared" si="217"/>
        <v>0</v>
      </c>
      <c r="M1075" s="253">
        <f t="shared" si="217"/>
        <v>1</v>
      </c>
      <c r="N1075" s="253">
        <f t="shared" si="217"/>
        <v>0.01</v>
      </c>
      <c r="O1075" s="254" t="str">
        <f t="shared" si="217"/>
        <v>% of fuel shifted</v>
      </c>
      <c r="P1075" s="250"/>
      <c r="Q1075" s="254" t="str">
        <f t="shared" si="216"/>
        <v>industry-ag-main.html#fuel-switching</v>
      </c>
      <c r="R1075" s="254" t="str">
        <f t="shared" si="216"/>
        <v>industry-elec-and-hydrogen.html</v>
      </c>
      <c r="S1075" s="256"/>
      <c r="T1075" s="250"/>
    </row>
    <row r="1076" spans="1:20">
      <c r="A1076" s="254" t="str">
        <f t="shared" si="214"/>
        <v>Industry</v>
      </c>
      <c r="B1076" s="254" t="str">
        <f t="shared" si="214"/>
        <v>Electrification + Hydrogen</v>
      </c>
      <c r="C1076" s="254" t="str">
        <f t="shared" si="214"/>
        <v>Fraction of Industrial Fuel Use Shifted to Other Fuels</v>
      </c>
      <c r="D1076" s="255" t="s">
        <v>2101</v>
      </c>
      <c r="E1076" s="250" t="s">
        <v>817</v>
      </c>
      <c r="F1076" s="180" t="s">
        <v>2162</v>
      </c>
      <c r="G1076" s="250" t="s">
        <v>2154</v>
      </c>
      <c r="H1076" s="43">
        <v>1424</v>
      </c>
      <c r="I1076" s="250" t="s">
        <v>333</v>
      </c>
      <c r="J1076" s="254" t="str">
        <f t="shared" si="217"/>
        <v>Electrification + Hydrogen</v>
      </c>
      <c r="K1076" s="254" t="str">
        <f t="shared" si="217"/>
        <v>indst fuel type shifting</v>
      </c>
      <c r="L1076" s="253">
        <f t="shared" si="217"/>
        <v>0</v>
      </c>
      <c r="M1076" s="253">
        <f t="shared" si="217"/>
        <v>1</v>
      </c>
      <c r="N1076" s="253">
        <f t="shared" si="217"/>
        <v>0.01</v>
      </c>
      <c r="O1076" s="254" t="str">
        <f t="shared" si="217"/>
        <v>% of fuel shifted</v>
      </c>
      <c r="P1076" s="250"/>
      <c r="Q1076" s="254" t="str">
        <f t="shared" si="216"/>
        <v>industry-ag-main.html#fuel-switching</v>
      </c>
      <c r="R1076" s="254" t="str">
        <f t="shared" si="216"/>
        <v>industry-elec-and-hydrogen.html</v>
      </c>
      <c r="S1076" s="256"/>
      <c r="T1076" s="250"/>
    </row>
    <row r="1077" spans="1:20">
      <c r="A1077" s="254" t="str">
        <f t="shared" si="214"/>
        <v>Industry</v>
      </c>
      <c r="B1077" s="254" t="str">
        <f t="shared" si="214"/>
        <v>Electrification + Hydrogen</v>
      </c>
      <c r="C1077" s="254" t="str">
        <f t="shared" si="214"/>
        <v>Fraction of Industrial Fuel Use Shifted to Other Fuels</v>
      </c>
      <c r="D1077" s="255" t="s">
        <v>2101</v>
      </c>
      <c r="E1077" s="250" t="s">
        <v>819</v>
      </c>
      <c r="F1077" s="180" t="s">
        <v>2162</v>
      </c>
      <c r="G1077" s="250" t="s">
        <v>2153</v>
      </c>
      <c r="H1077" s="43">
        <v>1425</v>
      </c>
      <c r="I1077" s="250" t="s">
        <v>333</v>
      </c>
      <c r="J1077" s="254" t="str">
        <f t="shared" si="217"/>
        <v>Electrification + Hydrogen</v>
      </c>
      <c r="K1077" s="254" t="str">
        <f t="shared" si="217"/>
        <v>indst fuel type shifting</v>
      </c>
      <c r="L1077" s="253">
        <f t="shared" si="217"/>
        <v>0</v>
      </c>
      <c r="M1077" s="253">
        <f t="shared" si="217"/>
        <v>1</v>
      </c>
      <c r="N1077" s="253">
        <f t="shared" si="217"/>
        <v>0.01</v>
      </c>
      <c r="O1077" s="254" t="str">
        <f t="shared" si="217"/>
        <v>% of fuel shifted</v>
      </c>
      <c r="P1077" s="250"/>
      <c r="Q1077" s="254" t="str">
        <f t="shared" si="216"/>
        <v>industry-ag-main.html#fuel-switching</v>
      </c>
      <c r="R1077" s="254" t="str">
        <f t="shared" si="216"/>
        <v>industry-elec-and-hydrogen.html</v>
      </c>
      <c r="S1077" s="256"/>
      <c r="T1077" s="250"/>
    </row>
    <row r="1078" spans="1:20">
      <c r="A1078" s="254" t="str">
        <f t="shared" si="214"/>
        <v>Industry</v>
      </c>
      <c r="B1078" s="254" t="str">
        <f t="shared" si="214"/>
        <v>Electrification + Hydrogen</v>
      </c>
      <c r="C1078" s="254" t="str">
        <f t="shared" si="214"/>
        <v>Fraction of Industrial Fuel Use Shifted to Other Fuels</v>
      </c>
      <c r="D1078" s="255" t="s">
        <v>2101</v>
      </c>
      <c r="E1078" s="250" t="s">
        <v>821</v>
      </c>
      <c r="F1078" s="180" t="s">
        <v>2162</v>
      </c>
      <c r="G1078" s="250" t="s">
        <v>2152</v>
      </c>
      <c r="H1078" s="43">
        <v>1426</v>
      </c>
      <c r="I1078" s="250" t="s">
        <v>333</v>
      </c>
      <c r="J1078" s="254" t="str">
        <f t="shared" si="217"/>
        <v>Electrification + Hydrogen</v>
      </c>
      <c r="K1078" s="254" t="str">
        <f t="shared" si="217"/>
        <v>indst fuel type shifting</v>
      </c>
      <c r="L1078" s="253">
        <f t="shared" si="217"/>
        <v>0</v>
      </c>
      <c r="M1078" s="253">
        <f t="shared" si="217"/>
        <v>1</v>
      </c>
      <c r="N1078" s="253">
        <f t="shared" si="217"/>
        <v>0.01</v>
      </c>
      <c r="O1078" s="254" t="str">
        <f t="shared" si="217"/>
        <v>% of fuel shifted</v>
      </c>
      <c r="P1078" s="250"/>
      <c r="Q1078" s="254" t="str">
        <f t="shared" si="216"/>
        <v>industry-ag-main.html#fuel-switching</v>
      </c>
      <c r="R1078" s="254" t="str">
        <f t="shared" si="216"/>
        <v>industry-elec-and-hydrogen.html</v>
      </c>
      <c r="S1078" s="256"/>
      <c r="T1078" s="250"/>
    </row>
    <row r="1079" spans="1:20">
      <c r="A1079" s="254" t="str">
        <f t="shared" si="214"/>
        <v>Industry</v>
      </c>
      <c r="B1079" s="254" t="str">
        <f t="shared" si="214"/>
        <v>Electrification + Hydrogen</v>
      </c>
      <c r="C1079" s="254" t="str">
        <f t="shared" si="214"/>
        <v>Fraction of Industrial Fuel Use Shifted to Other Fuels</v>
      </c>
      <c r="D1079" s="255" t="s">
        <v>2101</v>
      </c>
      <c r="E1079" s="250" t="s">
        <v>823</v>
      </c>
      <c r="F1079" s="180" t="s">
        <v>2162</v>
      </c>
      <c r="G1079" s="250" t="s">
        <v>2150</v>
      </c>
      <c r="H1079" s="43">
        <v>1427</v>
      </c>
      <c r="I1079" s="250" t="s">
        <v>311</v>
      </c>
      <c r="J1079" s="254" t="str">
        <f t="shared" si="217"/>
        <v>Electrification + Hydrogen</v>
      </c>
      <c r="K1079" s="254" t="str">
        <f t="shared" si="217"/>
        <v>indst fuel type shifting</v>
      </c>
      <c r="L1079" s="253">
        <f t="shared" si="217"/>
        <v>0</v>
      </c>
      <c r="M1079" s="253">
        <f t="shared" si="217"/>
        <v>1</v>
      </c>
      <c r="N1079" s="253">
        <f t="shared" si="217"/>
        <v>0.01</v>
      </c>
      <c r="O1079" s="254" t="str">
        <f t="shared" si="217"/>
        <v>% of fuel shifted</v>
      </c>
      <c r="P107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254" t="str">
        <f t="shared" si="216"/>
        <v>industry-ag-main.html#fuel-switching</v>
      </c>
      <c r="R1079" s="254" t="str">
        <f t="shared" si="216"/>
        <v>industry-elec-and-hydrogen.html</v>
      </c>
      <c r="S1079" s="256"/>
      <c r="T1079" s="250"/>
    </row>
    <row r="1080" spans="1:20">
      <c r="A1080" s="254" t="str">
        <f t="shared" si="214"/>
        <v>Industry</v>
      </c>
      <c r="B1080" s="254" t="str">
        <f t="shared" si="214"/>
        <v>Electrification + Hydrogen</v>
      </c>
      <c r="C1080" s="254" t="str">
        <f t="shared" si="214"/>
        <v>Fraction of Industrial Fuel Use Shifted to Other Fuels</v>
      </c>
      <c r="D1080" s="255" t="s">
        <v>2099</v>
      </c>
      <c r="E1080" s="250" t="s">
        <v>800</v>
      </c>
      <c r="F1080" s="180" t="s">
        <v>2145</v>
      </c>
      <c r="G1080" s="250" t="s">
        <v>2160</v>
      </c>
      <c r="H1080" s="43">
        <v>1428</v>
      </c>
      <c r="I1080" s="250" t="s">
        <v>311</v>
      </c>
      <c r="J1080" s="254" t="str">
        <f t="shared" si="217"/>
        <v>Electrification + Hydrogen</v>
      </c>
      <c r="K1080" s="254" t="str">
        <f t="shared" si="217"/>
        <v>indst fuel type shifting</v>
      </c>
      <c r="L1080" s="253">
        <f t="shared" si="217"/>
        <v>0</v>
      </c>
      <c r="M1080" s="253">
        <f t="shared" si="217"/>
        <v>1</v>
      </c>
      <c r="N1080" s="253">
        <f t="shared" si="217"/>
        <v>0.01</v>
      </c>
      <c r="O1080" s="254" t="str">
        <f t="shared" si="217"/>
        <v>% of fuel shifted</v>
      </c>
      <c r="P108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254" t="str">
        <f t="shared" si="216"/>
        <v>industry-ag-main.html#fuel-switching</v>
      </c>
      <c r="R1080" s="254" t="str">
        <f t="shared" si="216"/>
        <v>industry-elec-and-hydrogen.html</v>
      </c>
      <c r="S1080" s="256"/>
      <c r="T1080" s="250"/>
    </row>
    <row r="1081" spans="1:20">
      <c r="A1081" s="254" t="str">
        <f t="shared" ref="A1081:C1100" si="218">A$860</f>
        <v>Industry</v>
      </c>
      <c r="B1081" s="254" t="str">
        <f t="shared" si="218"/>
        <v>Electrification + Hydrogen</v>
      </c>
      <c r="C1081" s="254" t="str">
        <f t="shared" si="218"/>
        <v>Fraction of Industrial Fuel Use Shifted to Other Fuels</v>
      </c>
      <c r="D1081" s="255" t="s">
        <v>2099</v>
      </c>
      <c r="E1081" s="250" t="s">
        <v>807</v>
      </c>
      <c r="F1081" s="180" t="s">
        <v>2145</v>
      </c>
      <c r="G1081" s="250" t="s">
        <v>2159</v>
      </c>
      <c r="H1081" s="43">
        <v>1429</v>
      </c>
      <c r="I1081" s="250" t="s">
        <v>333</v>
      </c>
      <c r="J1081" s="254" t="str">
        <f t="shared" ref="J1081:O1090" si="219">J$860</f>
        <v>Electrification + Hydrogen</v>
      </c>
      <c r="K1081" s="254" t="str">
        <f t="shared" si="219"/>
        <v>indst fuel type shifting</v>
      </c>
      <c r="L1081" s="253">
        <f t="shared" si="219"/>
        <v>0</v>
      </c>
      <c r="M1081" s="253">
        <f t="shared" si="219"/>
        <v>1</v>
      </c>
      <c r="N1081" s="253">
        <f t="shared" si="219"/>
        <v>0.01</v>
      </c>
      <c r="O1081" s="254" t="str">
        <f t="shared" si="219"/>
        <v>% of fuel shifted</v>
      </c>
      <c r="P1081" s="250"/>
      <c r="Q1081" s="254" t="str">
        <f t="shared" ref="Q1081:R1100" si="220">Q$860</f>
        <v>industry-ag-main.html#fuel-switching</v>
      </c>
      <c r="R1081" s="254" t="str">
        <f t="shared" si="220"/>
        <v>industry-elec-and-hydrogen.html</v>
      </c>
      <c r="S1081" s="256"/>
      <c r="T1081" s="250"/>
    </row>
    <row r="1082" spans="1:20">
      <c r="A1082" s="254" t="str">
        <f t="shared" si="218"/>
        <v>Industry</v>
      </c>
      <c r="B1082" s="254" t="str">
        <f t="shared" si="218"/>
        <v>Electrification + Hydrogen</v>
      </c>
      <c r="C1082" s="254" t="str">
        <f t="shared" si="218"/>
        <v>Fraction of Industrial Fuel Use Shifted to Other Fuels</v>
      </c>
      <c r="D1082" s="255" t="s">
        <v>2099</v>
      </c>
      <c r="E1082" s="250" t="s">
        <v>809</v>
      </c>
      <c r="F1082" s="180" t="s">
        <v>2145</v>
      </c>
      <c r="G1082" s="250" t="s">
        <v>2158</v>
      </c>
      <c r="H1082" s="43">
        <v>1430</v>
      </c>
      <c r="I1082" s="250" t="s">
        <v>333</v>
      </c>
      <c r="J1082" s="254" t="str">
        <f t="shared" si="219"/>
        <v>Electrification + Hydrogen</v>
      </c>
      <c r="K1082" s="254" t="str">
        <f t="shared" si="219"/>
        <v>indst fuel type shifting</v>
      </c>
      <c r="L1082" s="253">
        <f t="shared" si="219"/>
        <v>0</v>
      </c>
      <c r="M1082" s="253">
        <f t="shared" si="219"/>
        <v>1</v>
      </c>
      <c r="N1082" s="253">
        <f t="shared" si="219"/>
        <v>0.01</v>
      </c>
      <c r="O1082" s="254" t="str">
        <f t="shared" si="219"/>
        <v>% of fuel shifted</v>
      </c>
      <c r="P1082" s="250"/>
      <c r="Q1082" s="254" t="str">
        <f t="shared" si="220"/>
        <v>industry-ag-main.html#fuel-switching</v>
      </c>
      <c r="R1082" s="254" t="str">
        <f t="shared" si="220"/>
        <v>industry-elec-and-hydrogen.html</v>
      </c>
      <c r="S1082" s="256"/>
      <c r="T1082" s="250"/>
    </row>
    <row r="1083" spans="1:20">
      <c r="A1083" s="254" t="str">
        <f t="shared" si="218"/>
        <v>Industry</v>
      </c>
      <c r="B1083" s="254" t="str">
        <f t="shared" si="218"/>
        <v>Electrification + Hydrogen</v>
      </c>
      <c r="C1083" s="254" t="str">
        <f t="shared" si="218"/>
        <v>Fraction of Industrial Fuel Use Shifted to Other Fuels</v>
      </c>
      <c r="D1083" s="255" t="s">
        <v>2099</v>
      </c>
      <c r="E1083" s="250" t="s">
        <v>811</v>
      </c>
      <c r="F1083" s="180" t="s">
        <v>2145</v>
      </c>
      <c r="G1083" s="250" t="s">
        <v>2157</v>
      </c>
      <c r="H1083" s="43">
        <v>1431</v>
      </c>
      <c r="I1083" s="250" t="s">
        <v>333</v>
      </c>
      <c r="J1083" s="254" t="str">
        <f t="shared" si="219"/>
        <v>Electrification + Hydrogen</v>
      </c>
      <c r="K1083" s="254" t="str">
        <f t="shared" si="219"/>
        <v>indst fuel type shifting</v>
      </c>
      <c r="L1083" s="253">
        <f t="shared" si="219"/>
        <v>0</v>
      </c>
      <c r="M1083" s="253">
        <f t="shared" si="219"/>
        <v>1</v>
      </c>
      <c r="N1083" s="253">
        <f t="shared" si="219"/>
        <v>0.01</v>
      </c>
      <c r="O1083" s="254" t="str">
        <f t="shared" si="219"/>
        <v>% of fuel shifted</v>
      </c>
      <c r="P1083" s="250"/>
      <c r="Q1083" s="254" t="str">
        <f t="shared" si="220"/>
        <v>industry-ag-main.html#fuel-switching</v>
      </c>
      <c r="R1083" s="254" t="str">
        <f t="shared" si="220"/>
        <v>industry-elec-and-hydrogen.html</v>
      </c>
      <c r="S1083" s="256"/>
      <c r="T1083" s="250"/>
    </row>
    <row r="1084" spans="1:20">
      <c r="A1084" s="254" t="str">
        <f t="shared" si="218"/>
        <v>Industry</v>
      </c>
      <c r="B1084" s="254" t="str">
        <f t="shared" si="218"/>
        <v>Electrification + Hydrogen</v>
      </c>
      <c r="C1084" s="254" t="str">
        <f t="shared" si="218"/>
        <v>Fraction of Industrial Fuel Use Shifted to Other Fuels</v>
      </c>
      <c r="D1084" s="255" t="s">
        <v>2099</v>
      </c>
      <c r="E1084" s="250" t="s">
        <v>813</v>
      </c>
      <c r="F1084" s="180" t="s">
        <v>2145</v>
      </c>
      <c r="G1084" s="250" t="s">
        <v>2156</v>
      </c>
      <c r="H1084" s="43">
        <v>1432</v>
      </c>
      <c r="I1084" s="250" t="s">
        <v>333</v>
      </c>
      <c r="J1084" s="254" t="str">
        <f t="shared" si="219"/>
        <v>Electrification + Hydrogen</v>
      </c>
      <c r="K1084" s="254" t="str">
        <f t="shared" si="219"/>
        <v>indst fuel type shifting</v>
      </c>
      <c r="L1084" s="253">
        <f t="shared" si="219"/>
        <v>0</v>
      </c>
      <c r="M1084" s="253">
        <f t="shared" si="219"/>
        <v>1</v>
      </c>
      <c r="N1084" s="253">
        <f t="shared" si="219"/>
        <v>0.01</v>
      </c>
      <c r="O1084" s="254" t="str">
        <f t="shared" si="219"/>
        <v>% of fuel shifted</v>
      </c>
      <c r="P1084" s="250"/>
      <c r="Q1084" s="254" t="str">
        <f t="shared" si="220"/>
        <v>industry-ag-main.html#fuel-switching</v>
      </c>
      <c r="R1084" s="254" t="str">
        <f t="shared" si="220"/>
        <v>industry-elec-and-hydrogen.html</v>
      </c>
      <c r="S1084" s="256"/>
      <c r="T1084" s="250"/>
    </row>
    <row r="1085" spans="1:20">
      <c r="A1085" s="254" t="str">
        <f t="shared" si="218"/>
        <v>Industry</v>
      </c>
      <c r="B1085" s="254" t="str">
        <f t="shared" si="218"/>
        <v>Electrification + Hydrogen</v>
      </c>
      <c r="C1085" s="254" t="str">
        <f t="shared" si="218"/>
        <v>Fraction of Industrial Fuel Use Shifted to Other Fuels</v>
      </c>
      <c r="D1085" s="255" t="s">
        <v>2099</v>
      </c>
      <c r="E1085" s="250" t="s">
        <v>815</v>
      </c>
      <c r="F1085" s="180" t="s">
        <v>2145</v>
      </c>
      <c r="G1085" s="250" t="s">
        <v>2155</v>
      </c>
      <c r="H1085" s="43">
        <v>1433</v>
      </c>
      <c r="I1085" s="250" t="s">
        <v>333</v>
      </c>
      <c r="J1085" s="254" t="str">
        <f t="shared" si="219"/>
        <v>Electrification + Hydrogen</v>
      </c>
      <c r="K1085" s="254" t="str">
        <f t="shared" si="219"/>
        <v>indst fuel type shifting</v>
      </c>
      <c r="L1085" s="253">
        <f t="shared" si="219"/>
        <v>0</v>
      </c>
      <c r="M1085" s="253">
        <f t="shared" si="219"/>
        <v>1</v>
      </c>
      <c r="N1085" s="253">
        <f t="shared" si="219"/>
        <v>0.01</v>
      </c>
      <c r="O1085" s="254" t="str">
        <f t="shared" si="219"/>
        <v>% of fuel shifted</v>
      </c>
      <c r="P1085" s="250"/>
      <c r="Q1085" s="254" t="str">
        <f t="shared" si="220"/>
        <v>industry-ag-main.html#fuel-switching</v>
      </c>
      <c r="R1085" s="254" t="str">
        <f t="shared" si="220"/>
        <v>industry-elec-and-hydrogen.html</v>
      </c>
      <c r="S1085" s="256"/>
      <c r="T1085" s="250"/>
    </row>
    <row r="1086" spans="1:20">
      <c r="A1086" s="254" t="str">
        <f t="shared" si="218"/>
        <v>Industry</v>
      </c>
      <c r="B1086" s="254" t="str">
        <f t="shared" si="218"/>
        <v>Electrification + Hydrogen</v>
      </c>
      <c r="C1086" s="254" t="str">
        <f t="shared" si="218"/>
        <v>Fraction of Industrial Fuel Use Shifted to Other Fuels</v>
      </c>
      <c r="D1086" s="255" t="s">
        <v>2099</v>
      </c>
      <c r="E1086" s="250" t="s">
        <v>817</v>
      </c>
      <c r="F1086" s="180" t="s">
        <v>2145</v>
      </c>
      <c r="G1086" s="250" t="s">
        <v>2154</v>
      </c>
      <c r="H1086" s="43">
        <v>1434</v>
      </c>
      <c r="I1086" s="250" t="s">
        <v>333</v>
      </c>
      <c r="J1086" s="254" t="str">
        <f t="shared" si="219"/>
        <v>Electrification + Hydrogen</v>
      </c>
      <c r="K1086" s="254" t="str">
        <f t="shared" si="219"/>
        <v>indst fuel type shifting</v>
      </c>
      <c r="L1086" s="253">
        <f t="shared" si="219"/>
        <v>0</v>
      </c>
      <c r="M1086" s="253">
        <f t="shared" si="219"/>
        <v>1</v>
      </c>
      <c r="N1086" s="253">
        <f t="shared" si="219"/>
        <v>0.01</v>
      </c>
      <c r="O1086" s="254" t="str">
        <f t="shared" si="219"/>
        <v>% of fuel shifted</v>
      </c>
      <c r="P1086" s="250"/>
      <c r="Q1086" s="254" t="str">
        <f t="shared" si="220"/>
        <v>industry-ag-main.html#fuel-switching</v>
      </c>
      <c r="R1086" s="254" t="str">
        <f t="shared" si="220"/>
        <v>industry-elec-and-hydrogen.html</v>
      </c>
      <c r="S1086" s="256"/>
      <c r="T1086" s="250"/>
    </row>
    <row r="1087" spans="1:20">
      <c r="A1087" s="254" t="str">
        <f t="shared" si="218"/>
        <v>Industry</v>
      </c>
      <c r="B1087" s="254" t="str">
        <f t="shared" si="218"/>
        <v>Electrification + Hydrogen</v>
      </c>
      <c r="C1087" s="254" t="str">
        <f t="shared" si="218"/>
        <v>Fraction of Industrial Fuel Use Shifted to Other Fuels</v>
      </c>
      <c r="D1087" s="255" t="s">
        <v>2099</v>
      </c>
      <c r="E1087" s="250" t="s">
        <v>819</v>
      </c>
      <c r="F1087" s="180" t="s">
        <v>2145</v>
      </c>
      <c r="G1087" s="250" t="s">
        <v>2153</v>
      </c>
      <c r="H1087" s="43">
        <v>1435</v>
      </c>
      <c r="I1087" s="250" t="s">
        <v>333</v>
      </c>
      <c r="J1087" s="254" t="str">
        <f t="shared" si="219"/>
        <v>Electrification + Hydrogen</v>
      </c>
      <c r="K1087" s="254" t="str">
        <f t="shared" si="219"/>
        <v>indst fuel type shifting</v>
      </c>
      <c r="L1087" s="253">
        <f t="shared" si="219"/>
        <v>0</v>
      </c>
      <c r="M1087" s="253">
        <f t="shared" si="219"/>
        <v>1</v>
      </c>
      <c r="N1087" s="253">
        <f t="shared" si="219"/>
        <v>0.01</v>
      </c>
      <c r="O1087" s="254" t="str">
        <f t="shared" si="219"/>
        <v>% of fuel shifted</v>
      </c>
      <c r="P1087" s="250"/>
      <c r="Q1087" s="254" t="str">
        <f t="shared" si="220"/>
        <v>industry-ag-main.html#fuel-switching</v>
      </c>
      <c r="R1087" s="254" t="str">
        <f t="shared" si="220"/>
        <v>industry-elec-and-hydrogen.html</v>
      </c>
      <c r="S1087" s="256"/>
      <c r="T1087" s="250"/>
    </row>
    <row r="1088" spans="1:20">
      <c r="A1088" s="254" t="str">
        <f t="shared" si="218"/>
        <v>Industry</v>
      </c>
      <c r="B1088" s="254" t="str">
        <f t="shared" si="218"/>
        <v>Electrification + Hydrogen</v>
      </c>
      <c r="C1088" s="254" t="str">
        <f t="shared" si="218"/>
        <v>Fraction of Industrial Fuel Use Shifted to Other Fuels</v>
      </c>
      <c r="D1088" s="255" t="s">
        <v>2099</v>
      </c>
      <c r="E1088" s="250" t="s">
        <v>821</v>
      </c>
      <c r="F1088" s="180" t="s">
        <v>2145</v>
      </c>
      <c r="G1088" s="250" t="s">
        <v>2152</v>
      </c>
      <c r="H1088" s="43">
        <v>1436</v>
      </c>
      <c r="I1088" s="250" t="s">
        <v>333</v>
      </c>
      <c r="J1088" s="254" t="str">
        <f t="shared" si="219"/>
        <v>Electrification + Hydrogen</v>
      </c>
      <c r="K1088" s="254" t="str">
        <f t="shared" si="219"/>
        <v>indst fuel type shifting</v>
      </c>
      <c r="L1088" s="253">
        <f t="shared" si="219"/>
        <v>0</v>
      </c>
      <c r="M1088" s="253">
        <f t="shared" si="219"/>
        <v>1</v>
      </c>
      <c r="N1088" s="253">
        <f t="shared" si="219"/>
        <v>0.01</v>
      </c>
      <c r="O1088" s="254" t="str">
        <f t="shared" si="219"/>
        <v>% of fuel shifted</v>
      </c>
      <c r="P1088" s="250"/>
      <c r="Q1088" s="254" t="str">
        <f t="shared" si="220"/>
        <v>industry-ag-main.html#fuel-switching</v>
      </c>
      <c r="R1088" s="254" t="str">
        <f t="shared" si="220"/>
        <v>industry-elec-and-hydrogen.html</v>
      </c>
      <c r="S1088" s="256"/>
      <c r="T1088" s="250"/>
    </row>
    <row r="1089" spans="1:20">
      <c r="A1089" s="254" t="str">
        <f t="shared" si="218"/>
        <v>Industry</v>
      </c>
      <c r="B1089" s="254" t="str">
        <f t="shared" si="218"/>
        <v>Electrification + Hydrogen</v>
      </c>
      <c r="C1089" s="254" t="str">
        <f t="shared" si="218"/>
        <v>Fraction of Industrial Fuel Use Shifted to Other Fuels</v>
      </c>
      <c r="D1089" s="255" t="s">
        <v>2099</v>
      </c>
      <c r="E1089" s="250" t="s">
        <v>823</v>
      </c>
      <c r="F1089" s="180" t="s">
        <v>2145</v>
      </c>
      <c r="G1089" s="250" t="s">
        <v>2150</v>
      </c>
      <c r="H1089" s="43">
        <v>1437</v>
      </c>
      <c r="I1089" s="250" t="s">
        <v>311</v>
      </c>
      <c r="J1089" s="254" t="str">
        <f t="shared" si="219"/>
        <v>Electrification + Hydrogen</v>
      </c>
      <c r="K1089" s="254" t="str">
        <f t="shared" si="219"/>
        <v>indst fuel type shifting</v>
      </c>
      <c r="L1089" s="253">
        <f t="shared" si="219"/>
        <v>0</v>
      </c>
      <c r="M1089" s="253">
        <f t="shared" si="219"/>
        <v>1</v>
      </c>
      <c r="N1089" s="253">
        <f t="shared" si="219"/>
        <v>0.01</v>
      </c>
      <c r="O1089" s="254" t="str">
        <f t="shared" si="219"/>
        <v>% of fuel shifted</v>
      </c>
      <c r="P108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254" t="str">
        <f t="shared" si="220"/>
        <v>industry-ag-main.html#fuel-switching</v>
      </c>
      <c r="R1089" s="254" t="str">
        <f t="shared" si="220"/>
        <v>industry-elec-and-hydrogen.html</v>
      </c>
      <c r="S1089" s="256"/>
      <c r="T1089" s="250"/>
    </row>
    <row r="1090" spans="1:20">
      <c r="A1090" s="254" t="str">
        <f t="shared" si="218"/>
        <v>Industry</v>
      </c>
      <c r="B1090" s="254" t="str">
        <f t="shared" si="218"/>
        <v>Electrification + Hydrogen</v>
      </c>
      <c r="C1090" s="254" t="str">
        <f t="shared" si="218"/>
        <v>Fraction of Industrial Fuel Use Shifted to Other Fuels</v>
      </c>
      <c r="D1090" s="255" t="s">
        <v>2097</v>
      </c>
      <c r="E1090" s="250" t="s">
        <v>800</v>
      </c>
      <c r="F1090" s="180" t="s">
        <v>2161</v>
      </c>
      <c r="G1090" s="250" t="s">
        <v>2160</v>
      </c>
      <c r="H1090" s="43">
        <v>1438</v>
      </c>
      <c r="I1090" s="250" t="s">
        <v>333</v>
      </c>
      <c r="J1090" s="254" t="str">
        <f t="shared" si="219"/>
        <v>Electrification + Hydrogen</v>
      </c>
      <c r="K1090" s="254" t="str">
        <f t="shared" si="219"/>
        <v>indst fuel type shifting</v>
      </c>
      <c r="L1090" s="253">
        <f t="shared" si="219"/>
        <v>0</v>
      </c>
      <c r="M1090" s="253">
        <f t="shared" si="219"/>
        <v>1</v>
      </c>
      <c r="N1090" s="253">
        <f t="shared" si="219"/>
        <v>0.01</v>
      </c>
      <c r="O1090" s="254" t="str">
        <f t="shared" si="219"/>
        <v>% of fuel shifted</v>
      </c>
      <c r="P1090" s="254"/>
      <c r="Q1090" s="254" t="str">
        <f t="shared" si="220"/>
        <v>industry-ag-main.html#fuel-switching</v>
      </c>
      <c r="R1090" s="254" t="str">
        <f t="shared" si="220"/>
        <v>industry-elec-and-hydrogen.html</v>
      </c>
      <c r="S1090" s="256"/>
      <c r="T1090" s="250"/>
    </row>
    <row r="1091" spans="1:20">
      <c r="A1091" s="254" t="str">
        <f t="shared" si="218"/>
        <v>Industry</v>
      </c>
      <c r="B1091" s="254" t="str">
        <f t="shared" si="218"/>
        <v>Electrification + Hydrogen</v>
      </c>
      <c r="C1091" s="254" t="str">
        <f t="shared" si="218"/>
        <v>Fraction of Industrial Fuel Use Shifted to Other Fuels</v>
      </c>
      <c r="D1091" s="255" t="s">
        <v>2097</v>
      </c>
      <c r="E1091" s="250" t="s">
        <v>807</v>
      </c>
      <c r="F1091" s="180" t="s">
        <v>2161</v>
      </c>
      <c r="G1091" s="250" t="s">
        <v>2159</v>
      </c>
      <c r="H1091" s="43">
        <v>1439</v>
      </c>
      <c r="I1091" s="250" t="s">
        <v>333</v>
      </c>
      <c r="J1091" s="254" t="str">
        <f t="shared" ref="J1091:O1100" si="221">J$860</f>
        <v>Electrification + Hydrogen</v>
      </c>
      <c r="K1091" s="254" t="str">
        <f t="shared" si="221"/>
        <v>indst fuel type shifting</v>
      </c>
      <c r="L1091" s="253">
        <f t="shared" si="221"/>
        <v>0</v>
      </c>
      <c r="M1091" s="253">
        <f t="shared" si="221"/>
        <v>1</v>
      </c>
      <c r="N1091" s="253">
        <f t="shared" si="221"/>
        <v>0.01</v>
      </c>
      <c r="O1091" s="254" t="str">
        <f t="shared" si="221"/>
        <v>% of fuel shifted</v>
      </c>
      <c r="P1091" s="250"/>
      <c r="Q1091" s="254" t="str">
        <f t="shared" si="220"/>
        <v>industry-ag-main.html#fuel-switching</v>
      </c>
      <c r="R1091" s="254" t="str">
        <f t="shared" si="220"/>
        <v>industry-elec-and-hydrogen.html</v>
      </c>
      <c r="S1091" s="256"/>
      <c r="T1091" s="250"/>
    </row>
    <row r="1092" spans="1:20">
      <c r="A1092" s="254" t="str">
        <f t="shared" si="218"/>
        <v>Industry</v>
      </c>
      <c r="B1092" s="254" t="str">
        <f t="shared" si="218"/>
        <v>Electrification + Hydrogen</v>
      </c>
      <c r="C1092" s="254" t="str">
        <f t="shared" si="218"/>
        <v>Fraction of Industrial Fuel Use Shifted to Other Fuels</v>
      </c>
      <c r="D1092" s="255" t="s">
        <v>2097</v>
      </c>
      <c r="E1092" s="250" t="s">
        <v>809</v>
      </c>
      <c r="F1092" s="180" t="s">
        <v>2161</v>
      </c>
      <c r="G1092" s="250" t="s">
        <v>2158</v>
      </c>
      <c r="H1092" s="43">
        <v>1440</v>
      </c>
      <c r="I1092" s="250" t="s">
        <v>333</v>
      </c>
      <c r="J1092" s="254" t="str">
        <f t="shared" si="221"/>
        <v>Electrification + Hydrogen</v>
      </c>
      <c r="K1092" s="254" t="str">
        <f t="shared" si="221"/>
        <v>indst fuel type shifting</v>
      </c>
      <c r="L1092" s="253">
        <f t="shared" si="221"/>
        <v>0</v>
      </c>
      <c r="M1092" s="253">
        <f t="shared" si="221"/>
        <v>1</v>
      </c>
      <c r="N1092" s="253">
        <f t="shared" si="221"/>
        <v>0.01</v>
      </c>
      <c r="O1092" s="254" t="str">
        <f t="shared" si="221"/>
        <v>% of fuel shifted</v>
      </c>
      <c r="P1092" s="250"/>
      <c r="Q1092" s="254" t="str">
        <f t="shared" si="220"/>
        <v>industry-ag-main.html#fuel-switching</v>
      </c>
      <c r="R1092" s="254" t="str">
        <f t="shared" si="220"/>
        <v>industry-elec-and-hydrogen.html</v>
      </c>
      <c r="S1092" s="256"/>
      <c r="T1092" s="250"/>
    </row>
    <row r="1093" spans="1:20">
      <c r="A1093" s="254" t="str">
        <f t="shared" si="218"/>
        <v>Industry</v>
      </c>
      <c r="B1093" s="254" t="str">
        <f t="shared" si="218"/>
        <v>Electrification + Hydrogen</v>
      </c>
      <c r="C1093" s="254" t="str">
        <f t="shared" si="218"/>
        <v>Fraction of Industrial Fuel Use Shifted to Other Fuels</v>
      </c>
      <c r="D1093" s="255" t="s">
        <v>2097</v>
      </c>
      <c r="E1093" s="250" t="s">
        <v>811</v>
      </c>
      <c r="F1093" s="180" t="s">
        <v>2161</v>
      </c>
      <c r="G1093" s="250" t="s">
        <v>2157</v>
      </c>
      <c r="H1093" s="43">
        <v>1441</v>
      </c>
      <c r="I1093" s="250" t="s">
        <v>333</v>
      </c>
      <c r="J1093" s="254" t="str">
        <f t="shared" si="221"/>
        <v>Electrification + Hydrogen</v>
      </c>
      <c r="K1093" s="254" t="str">
        <f t="shared" si="221"/>
        <v>indst fuel type shifting</v>
      </c>
      <c r="L1093" s="253">
        <f t="shared" si="221"/>
        <v>0</v>
      </c>
      <c r="M1093" s="253">
        <f t="shared" si="221"/>
        <v>1</v>
      </c>
      <c r="N1093" s="253">
        <f t="shared" si="221"/>
        <v>0.01</v>
      </c>
      <c r="O1093" s="254" t="str">
        <f t="shared" si="221"/>
        <v>% of fuel shifted</v>
      </c>
      <c r="P1093" s="250"/>
      <c r="Q1093" s="254" t="str">
        <f t="shared" si="220"/>
        <v>industry-ag-main.html#fuel-switching</v>
      </c>
      <c r="R1093" s="254" t="str">
        <f t="shared" si="220"/>
        <v>industry-elec-and-hydrogen.html</v>
      </c>
      <c r="S1093" s="256"/>
      <c r="T1093" s="250"/>
    </row>
    <row r="1094" spans="1:20">
      <c r="A1094" s="254" t="str">
        <f t="shared" si="218"/>
        <v>Industry</v>
      </c>
      <c r="B1094" s="254" t="str">
        <f t="shared" si="218"/>
        <v>Electrification + Hydrogen</v>
      </c>
      <c r="C1094" s="254" t="str">
        <f t="shared" si="218"/>
        <v>Fraction of Industrial Fuel Use Shifted to Other Fuels</v>
      </c>
      <c r="D1094" s="255" t="s">
        <v>2097</v>
      </c>
      <c r="E1094" s="250" t="s">
        <v>813</v>
      </c>
      <c r="F1094" s="180" t="s">
        <v>2161</v>
      </c>
      <c r="G1094" s="250" t="s">
        <v>2156</v>
      </c>
      <c r="H1094" s="43">
        <v>1442</v>
      </c>
      <c r="I1094" s="250" t="s">
        <v>333</v>
      </c>
      <c r="J1094" s="254" t="str">
        <f t="shared" si="221"/>
        <v>Electrification + Hydrogen</v>
      </c>
      <c r="K1094" s="254" t="str">
        <f t="shared" si="221"/>
        <v>indst fuel type shifting</v>
      </c>
      <c r="L1094" s="253">
        <f t="shared" si="221"/>
        <v>0</v>
      </c>
      <c r="M1094" s="253">
        <f t="shared" si="221"/>
        <v>1</v>
      </c>
      <c r="N1094" s="253">
        <f t="shared" si="221"/>
        <v>0.01</v>
      </c>
      <c r="O1094" s="254" t="str">
        <f t="shared" si="221"/>
        <v>% of fuel shifted</v>
      </c>
      <c r="P1094" s="250"/>
      <c r="Q1094" s="254" t="str">
        <f t="shared" si="220"/>
        <v>industry-ag-main.html#fuel-switching</v>
      </c>
      <c r="R1094" s="254" t="str">
        <f t="shared" si="220"/>
        <v>industry-elec-and-hydrogen.html</v>
      </c>
      <c r="S1094" s="256"/>
      <c r="T1094" s="250"/>
    </row>
    <row r="1095" spans="1:20">
      <c r="A1095" s="254" t="str">
        <f t="shared" si="218"/>
        <v>Industry</v>
      </c>
      <c r="B1095" s="254" t="str">
        <f t="shared" si="218"/>
        <v>Electrification + Hydrogen</v>
      </c>
      <c r="C1095" s="254" t="str">
        <f t="shared" si="218"/>
        <v>Fraction of Industrial Fuel Use Shifted to Other Fuels</v>
      </c>
      <c r="D1095" s="255" t="s">
        <v>2097</v>
      </c>
      <c r="E1095" s="250" t="s">
        <v>815</v>
      </c>
      <c r="F1095" s="180" t="s">
        <v>2161</v>
      </c>
      <c r="G1095" s="250" t="s">
        <v>2155</v>
      </c>
      <c r="H1095" s="43">
        <v>1443</v>
      </c>
      <c r="I1095" s="250" t="s">
        <v>333</v>
      </c>
      <c r="J1095" s="254" t="str">
        <f t="shared" si="221"/>
        <v>Electrification + Hydrogen</v>
      </c>
      <c r="K1095" s="254" t="str">
        <f t="shared" si="221"/>
        <v>indst fuel type shifting</v>
      </c>
      <c r="L1095" s="253">
        <f t="shared" si="221"/>
        <v>0</v>
      </c>
      <c r="M1095" s="253">
        <f t="shared" si="221"/>
        <v>1</v>
      </c>
      <c r="N1095" s="253">
        <f t="shared" si="221"/>
        <v>0.01</v>
      </c>
      <c r="O1095" s="254" t="str">
        <f t="shared" si="221"/>
        <v>% of fuel shifted</v>
      </c>
      <c r="P1095" s="250"/>
      <c r="Q1095" s="254" t="str">
        <f t="shared" si="220"/>
        <v>industry-ag-main.html#fuel-switching</v>
      </c>
      <c r="R1095" s="254" t="str">
        <f t="shared" si="220"/>
        <v>industry-elec-and-hydrogen.html</v>
      </c>
      <c r="S1095" s="256"/>
      <c r="T1095" s="250"/>
    </row>
    <row r="1096" spans="1:20">
      <c r="A1096" s="254" t="str">
        <f t="shared" si="218"/>
        <v>Industry</v>
      </c>
      <c r="B1096" s="254" t="str">
        <f t="shared" si="218"/>
        <v>Electrification + Hydrogen</v>
      </c>
      <c r="C1096" s="254" t="str">
        <f t="shared" si="218"/>
        <v>Fraction of Industrial Fuel Use Shifted to Other Fuels</v>
      </c>
      <c r="D1096" s="255" t="s">
        <v>2097</v>
      </c>
      <c r="E1096" s="250" t="s">
        <v>817</v>
      </c>
      <c r="F1096" s="180" t="s">
        <v>2161</v>
      </c>
      <c r="G1096" s="250" t="s">
        <v>2154</v>
      </c>
      <c r="H1096" s="43">
        <v>1444</v>
      </c>
      <c r="I1096" s="250" t="s">
        <v>333</v>
      </c>
      <c r="J1096" s="254" t="str">
        <f t="shared" si="221"/>
        <v>Electrification + Hydrogen</v>
      </c>
      <c r="K1096" s="254" t="str">
        <f t="shared" si="221"/>
        <v>indst fuel type shifting</v>
      </c>
      <c r="L1096" s="253">
        <f t="shared" si="221"/>
        <v>0</v>
      </c>
      <c r="M1096" s="253">
        <f t="shared" si="221"/>
        <v>1</v>
      </c>
      <c r="N1096" s="253">
        <f t="shared" si="221"/>
        <v>0.01</v>
      </c>
      <c r="O1096" s="254" t="str">
        <f t="shared" si="221"/>
        <v>% of fuel shifted</v>
      </c>
      <c r="P1096" s="250"/>
      <c r="Q1096" s="254" t="str">
        <f t="shared" si="220"/>
        <v>industry-ag-main.html#fuel-switching</v>
      </c>
      <c r="R1096" s="254" t="str">
        <f t="shared" si="220"/>
        <v>industry-elec-and-hydrogen.html</v>
      </c>
      <c r="S1096" s="256"/>
      <c r="T1096" s="250"/>
    </row>
    <row r="1097" spans="1:20">
      <c r="A1097" s="254" t="str">
        <f t="shared" si="218"/>
        <v>Industry</v>
      </c>
      <c r="B1097" s="254" t="str">
        <f t="shared" si="218"/>
        <v>Electrification + Hydrogen</v>
      </c>
      <c r="C1097" s="254" t="str">
        <f t="shared" si="218"/>
        <v>Fraction of Industrial Fuel Use Shifted to Other Fuels</v>
      </c>
      <c r="D1097" s="255" t="s">
        <v>2097</v>
      </c>
      <c r="E1097" s="250" t="s">
        <v>819</v>
      </c>
      <c r="F1097" s="180" t="s">
        <v>2161</v>
      </c>
      <c r="G1097" s="250" t="s">
        <v>2153</v>
      </c>
      <c r="H1097" s="43">
        <v>1445</v>
      </c>
      <c r="I1097" s="250" t="s">
        <v>333</v>
      </c>
      <c r="J1097" s="254" t="str">
        <f t="shared" si="221"/>
        <v>Electrification + Hydrogen</v>
      </c>
      <c r="K1097" s="254" t="str">
        <f t="shared" si="221"/>
        <v>indst fuel type shifting</v>
      </c>
      <c r="L1097" s="253">
        <f t="shared" si="221"/>
        <v>0</v>
      </c>
      <c r="M1097" s="253">
        <f t="shared" si="221"/>
        <v>1</v>
      </c>
      <c r="N1097" s="253">
        <f t="shared" si="221"/>
        <v>0.01</v>
      </c>
      <c r="O1097" s="254" t="str">
        <f t="shared" si="221"/>
        <v>% of fuel shifted</v>
      </c>
      <c r="P1097" s="250"/>
      <c r="Q1097" s="254" t="str">
        <f t="shared" si="220"/>
        <v>industry-ag-main.html#fuel-switching</v>
      </c>
      <c r="R1097" s="254" t="str">
        <f t="shared" si="220"/>
        <v>industry-elec-and-hydrogen.html</v>
      </c>
      <c r="S1097" s="256"/>
      <c r="T1097" s="250"/>
    </row>
    <row r="1098" spans="1:20">
      <c r="A1098" s="254" t="str">
        <f t="shared" si="218"/>
        <v>Industry</v>
      </c>
      <c r="B1098" s="254" t="str">
        <f t="shared" si="218"/>
        <v>Electrification + Hydrogen</v>
      </c>
      <c r="C1098" s="254" t="str">
        <f t="shared" si="218"/>
        <v>Fraction of Industrial Fuel Use Shifted to Other Fuels</v>
      </c>
      <c r="D1098" s="255" t="s">
        <v>2097</v>
      </c>
      <c r="E1098" s="250" t="s">
        <v>821</v>
      </c>
      <c r="F1098" s="180" t="s">
        <v>2161</v>
      </c>
      <c r="G1098" s="250" t="s">
        <v>2152</v>
      </c>
      <c r="H1098" s="43">
        <v>1446</v>
      </c>
      <c r="I1098" s="250" t="s">
        <v>333</v>
      </c>
      <c r="J1098" s="254" t="str">
        <f t="shared" si="221"/>
        <v>Electrification + Hydrogen</v>
      </c>
      <c r="K1098" s="254" t="str">
        <f t="shared" si="221"/>
        <v>indst fuel type shifting</v>
      </c>
      <c r="L1098" s="253">
        <f t="shared" si="221"/>
        <v>0</v>
      </c>
      <c r="M1098" s="253">
        <f t="shared" si="221"/>
        <v>1</v>
      </c>
      <c r="N1098" s="253">
        <f t="shared" si="221"/>
        <v>0.01</v>
      </c>
      <c r="O1098" s="254" t="str">
        <f t="shared" si="221"/>
        <v>% of fuel shifted</v>
      </c>
      <c r="P1098" s="250"/>
      <c r="Q1098" s="254" t="str">
        <f t="shared" si="220"/>
        <v>industry-ag-main.html#fuel-switching</v>
      </c>
      <c r="R1098" s="254" t="str">
        <f t="shared" si="220"/>
        <v>industry-elec-and-hydrogen.html</v>
      </c>
      <c r="S1098" s="256"/>
      <c r="T1098" s="250"/>
    </row>
    <row r="1099" spans="1:20">
      <c r="A1099" s="254" t="str">
        <f t="shared" si="218"/>
        <v>Industry</v>
      </c>
      <c r="B1099" s="254" t="str">
        <f t="shared" si="218"/>
        <v>Electrification + Hydrogen</v>
      </c>
      <c r="C1099" s="254" t="str">
        <f t="shared" si="218"/>
        <v>Fraction of Industrial Fuel Use Shifted to Other Fuels</v>
      </c>
      <c r="D1099" s="255" t="s">
        <v>2097</v>
      </c>
      <c r="E1099" s="250" t="s">
        <v>823</v>
      </c>
      <c r="F1099" s="180" t="s">
        <v>2161</v>
      </c>
      <c r="G1099" s="250" t="s">
        <v>2150</v>
      </c>
      <c r="H1099" s="43">
        <v>1447</v>
      </c>
      <c r="I1099" s="250" t="s">
        <v>333</v>
      </c>
      <c r="J1099" s="254" t="str">
        <f t="shared" si="221"/>
        <v>Electrification + Hydrogen</v>
      </c>
      <c r="K1099" s="254" t="str">
        <f t="shared" si="221"/>
        <v>indst fuel type shifting</v>
      </c>
      <c r="L1099" s="253">
        <f t="shared" si="221"/>
        <v>0</v>
      </c>
      <c r="M1099" s="253">
        <f t="shared" si="221"/>
        <v>1</v>
      </c>
      <c r="N1099" s="253">
        <f t="shared" si="221"/>
        <v>0.01</v>
      </c>
      <c r="O1099" s="254" t="str">
        <f t="shared" si="221"/>
        <v>% of fuel shifted</v>
      </c>
      <c r="P1099" s="254"/>
      <c r="Q1099" s="254" t="str">
        <f t="shared" si="220"/>
        <v>industry-ag-main.html#fuel-switching</v>
      </c>
      <c r="R1099" s="254" t="str">
        <f t="shared" si="220"/>
        <v>industry-elec-and-hydrogen.html</v>
      </c>
      <c r="S1099" s="256"/>
      <c r="T1099" s="250"/>
    </row>
    <row r="1100" spans="1:20">
      <c r="A1100" s="254" t="str">
        <f t="shared" si="218"/>
        <v>Industry</v>
      </c>
      <c r="B1100" s="254" t="str">
        <f t="shared" si="218"/>
        <v>Electrification + Hydrogen</v>
      </c>
      <c r="C1100" s="254" t="str">
        <f t="shared" si="218"/>
        <v>Fraction of Industrial Fuel Use Shifted to Other Fuels</v>
      </c>
      <c r="D1100" s="255" t="s">
        <v>2095</v>
      </c>
      <c r="E1100" s="250" t="s">
        <v>800</v>
      </c>
      <c r="F1100" s="180" t="s">
        <v>2151</v>
      </c>
      <c r="G1100" s="250" t="s">
        <v>2160</v>
      </c>
      <c r="H1100" s="43">
        <v>1448</v>
      </c>
      <c r="I1100" s="250" t="s">
        <v>311</v>
      </c>
      <c r="J1100" s="254" t="str">
        <f t="shared" si="221"/>
        <v>Electrification + Hydrogen</v>
      </c>
      <c r="K1100" s="254" t="str">
        <f t="shared" si="221"/>
        <v>indst fuel type shifting</v>
      </c>
      <c r="L1100" s="253">
        <f t="shared" si="221"/>
        <v>0</v>
      </c>
      <c r="M1100" s="253">
        <f t="shared" si="221"/>
        <v>1</v>
      </c>
      <c r="N1100" s="253">
        <f t="shared" si="221"/>
        <v>0.01</v>
      </c>
      <c r="O1100" s="254" t="str">
        <f t="shared" si="221"/>
        <v>% of fuel shifted</v>
      </c>
      <c r="P110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254" t="str">
        <f t="shared" si="220"/>
        <v>industry-ag-main.html#fuel-switching</v>
      </c>
      <c r="R1100" s="254" t="str">
        <f t="shared" si="220"/>
        <v>industry-elec-and-hydrogen.html</v>
      </c>
      <c r="S1100" s="256"/>
      <c r="T1100" s="250"/>
    </row>
    <row r="1101" spans="1:20">
      <c r="A1101" s="254" t="str">
        <f t="shared" ref="A1101:C1109" si="222">A$860</f>
        <v>Industry</v>
      </c>
      <c r="B1101" s="254" t="str">
        <f t="shared" si="222"/>
        <v>Electrification + Hydrogen</v>
      </c>
      <c r="C1101" s="254" t="str">
        <f t="shared" si="222"/>
        <v>Fraction of Industrial Fuel Use Shifted to Other Fuels</v>
      </c>
      <c r="D1101" s="255" t="s">
        <v>2095</v>
      </c>
      <c r="E1101" s="250" t="s">
        <v>807</v>
      </c>
      <c r="F1101" s="180" t="s">
        <v>2151</v>
      </c>
      <c r="G1101" s="250" t="s">
        <v>2159</v>
      </c>
      <c r="H1101" s="43">
        <v>1449</v>
      </c>
      <c r="I1101" s="250" t="s">
        <v>333</v>
      </c>
      <c r="J1101" s="254" t="str">
        <f t="shared" ref="J1101:O1109" si="223">J$860</f>
        <v>Electrification + Hydrogen</v>
      </c>
      <c r="K1101" s="254" t="str">
        <f t="shared" si="223"/>
        <v>indst fuel type shifting</v>
      </c>
      <c r="L1101" s="253">
        <f t="shared" si="223"/>
        <v>0</v>
      </c>
      <c r="M1101" s="253">
        <f t="shared" si="223"/>
        <v>1</v>
      </c>
      <c r="N1101" s="253">
        <f t="shared" si="223"/>
        <v>0.01</v>
      </c>
      <c r="O1101" s="254" t="str">
        <f t="shared" si="223"/>
        <v>% of fuel shifted</v>
      </c>
      <c r="P1101" s="250"/>
      <c r="Q1101" s="254" t="str">
        <f t="shared" ref="Q1101:R1109" si="224">Q$860</f>
        <v>industry-ag-main.html#fuel-switching</v>
      </c>
      <c r="R1101" s="254" t="str">
        <f t="shared" si="224"/>
        <v>industry-elec-and-hydrogen.html</v>
      </c>
      <c r="S1101" s="256"/>
      <c r="T1101" s="250"/>
    </row>
    <row r="1102" spans="1:20">
      <c r="A1102" s="254" t="str">
        <f t="shared" si="222"/>
        <v>Industry</v>
      </c>
      <c r="B1102" s="254" t="str">
        <f t="shared" si="222"/>
        <v>Electrification + Hydrogen</v>
      </c>
      <c r="C1102" s="254" t="str">
        <f t="shared" si="222"/>
        <v>Fraction of Industrial Fuel Use Shifted to Other Fuels</v>
      </c>
      <c r="D1102" s="255" t="s">
        <v>2095</v>
      </c>
      <c r="E1102" s="250" t="s">
        <v>809</v>
      </c>
      <c r="F1102" s="180" t="s">
        <v>2151</v>
      </c>
      <c r="G1102" s="250" t="s">
        <v>2158</v>
      </c>
      <c r="H1102" s="43">
        <v>1450</v>
      </c>
      <c r="I1102" s="250" t="s">
        <v>333</v>
      </c>
      <c r="J1102" s="254" t="str">
        <f t="shared" si="223"/>
        <v>Electrification + Hydrogen</v>
      </c>
      <c r="K1102" s="254" t="str">
        <f t="shared" si="223"/>
        <v>indst fuel type shifting</v>
      </c>
      <c r="L1102" s="253">
        <f t="shared" si="223"/>
        <v>0</v>
      </c>
      <c r="M1102" s="253">
        <f t="shared" si="223"/>
        <v>1</v>
      </c>
      <c r="N1102" s="253">
        <f t="shared" si="223"/>
        <v>0.01</v>
      </c>
      <c r="O1102" s="254" t="str">
        <f t="shared" si="223"/>
        <v>% of fuel shifted</v>
      </c>
      <c r="P1102" s="250"/>
      <c r="Q1102" s="254" t="str">
        <f t="shared" si="224"/>
        <v>industry-ag-main.html#fuel-switching</v>
      </c>
      <c r="R1102" s="254" t="str">
        <f t="shared" si="224"/>
        <v>industry-elec-and-hydrogen.html</v>
      </c>
      <c r="S1102" s="256"/>
      <c r="T1102" s="250"/>
    </row>
    <row r="1103" spans="1:20">
      <c r="A1103" s="254" t="str">
        <f t="shared" si="222"/>
        <v>Industry</v>
      </c>
      <c r="B1103" s="254" t="str">
        <f t="shared" si="222"/>
        <v>Electrification + Hydrogen</v>
      </c>
      <c r="C1103" s="254" t="str">
        <f t="shared" si="222"/>
        <v>Fraction of Industrial Fuel Use Shifted to Other Fuels</v>
      </c>
      <c r="D1103" s="255" t="s">
        <v>2095</v>
      </c>
      <c r="E1103" s="250" t="s">
        <v>811</v>
      </c>
      <c r="F1103" s="180" t="s">
        <v>2151</v>
      </c>
      <c r="G1103" s="250" t="s">
        <v>2157</v>
      </c>
      <c r="H1103" s="43">
        <v>1451</v>
      </c>
      <c r="I1103" s="250" t="s">
        <v>333</v>
      </c>
      <c r="J1103" s="254" t="str">
        <f t="shared" si="223"/>
        <v>Electrification + Hydrogen</v>
      </c>
      <c r="K1103" s="254" t="str">
        <f t="shared" si="223"/>
        <v>indst fuel type shifting</v>
      </c>
      <c r="L1103" s="253">
        <f t="shared" si="223"/>
        <v>0</v>
      </c>
      <c r="M1103" s="253">
        <f t="shared" si="223"/>
        <v>1</v>
      </c>
      <c r="N1103" s="253">
        <f t="shared" si="223"/>
        <v>0.01</v>
      </c>
      <c r="O1103" s="254" t="str">
        <f t="shared" si="223"/>
        <v>% of fuel shifted</v>
      </c>
      <c r="P1103" s="250"/>
      <c r="Q1103" s="254" t="str">
        <f t="shared" si="224"/>
        <v>industry-ag-main.html#fuel-switching</v>
      </c>
      <c r="R1103" s="254" t="str">
        <f t="shared" si="224"/>
        <v>industry-elec-and-hydrogen.html</v>
      </c>
      <c r="S1103" s="256"/>
      <c r="T1103" s="250"/>
    </row>
    <row r="1104" spans="1:20">
      <c r="A1104" s="254" t="str">
        <f t="shared" si="222"/>
        <v>Industry</v>
      </c>
      <c r="B1104" s="254" t="str">
        <f t="shared" si="222"/>
        <v>Electrification + Hydrogen</v>
      </c>
      <c r="C1104" s="254" t="str">
        <f t="shared" si="222"/>
        <v>Fraction of Industrial Fuel Use Shifted to Other Fuels</v>
      </c>
      <c r="D1104" s="255" t="s">
        <v>2095</v>
      </c>
      <c r="E1104" s="250" t="s">
        <v>813</v>
      </c>
      <c r="F1104" s="180" t="s">
        <v>2151</v>
      </c>
      <c r="G1104" s="250" t="s">
        <v>2156</v>
      </c>
      <c r="H1104" s="43">
        <v>1452</v>
      </c>
      <c r="I1104" s="250" t="s">
        <v>333</v>
      </c>
      <c r="J1104" s="254" t="str">
        <f t="shared" si="223"/>
        <v>Electrification + Hydrogen</v>
      </c>
      <c r="K1104" s="254" t="str">
        <f t="shared" si="223"/>
        <v>indst fuel type shifting</v>
      </c>
      <c r="L1104" s="253">
        <f t="shared" si="223"/>
        <v>0</v>
      </c>
      <c r="M1104" s="253">
        <f t="shared" si="223"/>
        <v>1</v>
      </c>
      <c r="N1104" s="253">
        <f t="shared" si="223"/>
        <v>0.01</v>
      </c>
      <c r="O1104" s="254" t="str">
        <f t="shared" si="223"/>
        <v>% of fuel shifted</v>
      </c>
      <c r="P1104" s="250"/>
      <c r="Q1104" s="254" t="str">
        <f t="shared" si="224"/>
        <v>industry-ag-main.html#fuel-switching</v>
      </c>
      <c r="R1104" s="254" t="str">
        <f t="shared" si="224"/>
        <v>industry-elec-and-hydrogen.html</v>
      </c>
      <c r="S1104" s="256"/>
      <c r="T1104" s="250"/>
    </row>
    <row r="1105" spans="1:20">
      <c r="A1105" s="254" t="str">
        <f t="shared" si="222"/>
        <v>Industry</v>
      </c>
      <c r="B1105" s="254" t="str">
        <f t="shared" si="222"/>
        <v>Electrification + Hydrogen</v>
      </c>
      <c r="C1105" s="254" t="str">
        <f t="shared" si="222"/>
        <v>Fraction of Industrial Fuel Use Shifted to Other Fuels</v>
      </c>
      <c r="D1105" s="255" t="s">
        <v>2095</v>
      </c>
      <c r="E1105" s="250" t="s">
        <v>815</v>
      </c>
      <c r="F1105" s="180" t="s">
        <v>2151</v>
      </c>
      <c r="G1105" s="250" t="s">
        <v>2155</v>
      </c>
      <c r="H1105" s="43">
        <v>1453</v>
      </c>
      <c r="I1105" s="250" t="s">
        <v>333</v>
      </c>
      <c r="J1105" s="254" t="str">
        <f t="shared" si="223"/>
        <v>Electrification + Hydrogen</v>
      </c>
      <c r="K1105" s="254" t="str">
        <f t="shared" si="223"/>
        <v>indst fuel type shifting</v>
      </c>
      <c r="L1105" s="253">
        <f t="shared" si="223"/>
        <v>0</v>
      </c>
      <c r="M1105" s="253">
        <f t="shared" si="223"/>
        <v>1</v>
      </c>
      <c r="N1105" s="253">
        <f t="shared" si="223"/>
        <v>0.01</v>
      </c>
      <c r="O1105" s="254" t="str">
        <f t="shared" si="223"/>
        <v>% of fuel shifted</v>
      </c>
      <c r="P1105" s="250"/>
      <c r="Q1105" s="254" t="str">
        <f t="shared" si="224"/>
        <v>industry-ag-main.html#fuel-switching</v>
      </c>
      <c r="R1105" s="254" t="str">
        <f t="shared" si="224"/>
        <v>industry-elec-and-hydrogen.html</v>
      </c>
      <c r="S1105" s="256"/>
      <c r="T1105" s="250"/>
    </row>
    <row r="1106" spans="1:20">
      <c r="A1106" s="254" t="str">
        <f t="shared" si="222"/>
        <v>Industry</v>
      </c>
      <c r="B1106" s="254" t="str">
        <f t="shared" si="222"/>
        <v>Electrification + Hydrogen</v>
      </c>
      <c r="C1106" s="254" t="str">
        <f t="shared" si="222"/>
        <v>Fraction of Industrial Fuel Use Shifted to Other Fuels</v>
      </c>
      <c r="D1106" s="255" t="s">
        <v>2095</v>
      </c>
      <c r="E1106" s="250" t="s">
        <v>817</v>
      </c>
      <c r="F1106" s="180" t="s">
        <v>2151</v>
      </c>
      <c r="G1106" s="250" t="s">
        <v>2154</v>
      </c>
      <c r="H1106" s="43">
        <v>1454</v>
      </c>
      <c r="I1106" s="250" t="s">
        <v>333</v>
      </c>
      <c r="J1106" s="254" t="str">
        <f t="shared" si="223"/>
        <v>Electrification + Hydrogen</v>
      </c>
      <c r="K1106" s="254" t="str">
        <f t="shared" si="223"/>
        <v>indst fuel type shifting</v>
      </c>
      <c r="L1106" s="253">
        <f t="shared" si="223"/>
        <v>0</v>
      </c>
      <c r="M1106" s="253">
        <f t="shared" si="223"/>
        <v>1</v>
      </c>
      <c r="N1106" s="253">
        <f t="shared" si="223"/>
        <v>0.01</v>
      </c>
      <c r="O1106" s="254" t="str">
        <f t="shared" si="223"/>
        <v>% of fuel shifted</v>
      </c>
      <c r="P1106" s="250"/>
      <c r="Q1106" s="254" t="str">
        <f t="shared" si="224"/>
        <v>industry-ag-main.html#fuel-switching</v>
      </c>
      <c r="R1106" s="254" t="str">
        <f t="shared" si="224"/>
        <v>industry-elec-and-hydrogen.html</v>
      </c>
      <c r="S1106" s="256"/>
      <c r="T1106" s="250"/>
    </row>
    <row r="1107" spans="1:20">
      <c r="A1107" s="254" t="str">
        <f t="shared" si="222"/>
        <v>Industry</v>
      </c>
      <c r="B1107" s="254" t="str">
        <f t="shared" si="222"/>
        <v>Electrification + Hydrogen</v>
      </c>
      <c r="C1107" s="254" t="str">
        <f t="shared" si="222"/>
        <v>Fraction of Industrial Fuel Use Shifted to Other Fuels</v>
      </c>
      <c r="D1107" s="255" t="s">
        <v>2095</v>
      </c>
      <c r="E1107" s="250" t="s">
        <v>819</v>
      </c>
      <c r="F1107" s="180" t="s">
        <v>2151</v>
      </c>
      <c r="G1107" s="250" t="s">
        <v>2153</v>
      </c>
      <c r="H1107" s="43">
        <v>1455</v>
      </c>
      <c r="I1107" s="250" t="s">
        <v>333</v>
      </c>
      <c r="J1107" s="254" t="str">
        <f t="shared" si="223"/>
        <v>Electrification + Hydrogen</v>
      </c>
      <c r="K1107" s="254" t="str">
        <f t="shared" si="223"/>
        <v>indst fuel type shifting</v>
      </c>
      <c r="L1107" s="253">
        <f t="shared" si="223"/>
        <v>0</v>
      </c>
      <c r="M1107" s="253">
        <f t="shared" si="223"/>
        <v>1</v>
      </c>
      <c r="N1107" s="253">
        <f t="shared" si="223"/>
        <v>0.01</v>
      </c>
      <c r="O1107" s="254" t="str">
        <f t="shared" si="223"/>
        <v>% of fuel shifted</v>
      </c>
      <c r="P1107" s="250"/>
      <c r="Q1107" s="254" t="str">
        <f t="shared" si="224"/>
        <v>industry-ag-main.html#fuel-switching</v>
      </c>
      <c r="R1107" s="254" t="str">
        <f t="shared" si="224"/>
        <v>industry-elec-and-hydrogen.html</v>
      </c>
      <c r="S1107" s="256"/>
      <c r="T1107" s="250"/>
    </row>
    <row r="1108" spans="1:20">
      <c r="A1108" s="254" t="str">
        <f t="shared" si="222"/>
        <v>Industry</v>
      </c>
      <c r="B1108" s="254" t="str">
        <f t="shared" si="222"/>
        <v>Electrification + Hydrogen</v>
      </c>
      <c r="C1108" s="254" t="str">
        <f t="shared" si="222"/>
        <v>Fraction of Industrial Fuel Use Shifted to Other Fuels</v>
      </c>
      <c r="D1108" s="255" t="s">
        <v>2095</v>
      </c>
      <c r="E1108" s="250" t="s">
        <v>821</v>
      </c>
      <c r="F1108" s="180" t="s">
        <v>2151</v>
      </c>
      <c r="G1108" s="250" t="s">
        <v>2152</v>
      </c>
      <c r="H1108" s="43">
        <v>1456</v>
      </c>
      <c r="I1108" s="250" t="s">
        <v>333</v>
      </c>
      <c r="J1108" s="254" t="str">
        <f t="shared" si="223"/>
        <v>Electrification + Hydrogen</v>
      </c>
      <c r="K1108" s="254" t="str">
        <f t="shared" si="223"/>
        <v>indst fuel type shifting</v>
      </c>
      <c r="L1108" s="253">
        <f t="shared" si="223"/>
        <v>0</v>
      </c>
      <c r="M1108" s="253">
        <f t="shared" si="223"/>
        <v>1</v>
      </c>
      <c r="N1108" s="253">
        <f t="shared" si="223"/>
        <v>0.01</v>
      </c>
      <c r="O1108" s="254" t="str">
        <f t="shared" si="223"/>
        <v>% of fuel shifted</v>
      </c>
      <c r="P1108" s="250"/>
      <c r="Q1108" s="254" t="str">
        <f t="shared" si="224"/>
        <v>industry-ag-main.html#fuel-switching</v>
      </c>
      <c r="R1108" s="254" t="str">
        <f t="shared" si="224"/>
        <v>industry-elec-and-hydrogen.html</v>
      </c>
      <c r="S1108" s="256"/>
      <c r="T1108" s="250"/>
    </row>
    <row r="1109" spans="1:20">
      <c r="A1109" s="254" t="str">
        <f t="shared" si="222"/>
        <v>Industry</v>
      </c>
      <c r="B1109" s="254" t="str">
        <f t="shared" si="222"/>
        <v>Electrification + Hydrogen</v>
      </c>
      <c r="C1109" s="254" t="str">
        <f t="shared" si="222"/>
        <v>Fraction of Industrial Fuel Use Shifted to Other Fuels</v>
      </c>
      <c r="D1109" s="255" t="s">
        <v>2095</v>
      </c>
      <c r="E1109" s="250" t="s">
        <v>823</v>
      </c>
      <c r="F1109" s="180" t="s">
        <v>2151</v>
      </c>
      <c r="G1109" s="250" t="s">
        <v>2150</v>
      </c>
      <c r="H1109" s="43">
        <v>1457</v>
      </c>
      <c r="I1109" s="250" t="s">
        <v>311</v>
      </c>
      <c r="J1109" s="254" t="str">
        <f t="shared" si="223"/>
        <v>Electrification + Hydrogen</v>
      </c>
      <c r="K1109" s="254" t="str">
        <f t="shared" si="223"/>
        <v>indst fuel type shifting</v>
      </c>
      <c r="L1109" s="253">
        <f t="shared" si="223"/>
        <v>0</v>
      </c>
      <c r="M1109" s="253">
        <f t="shared" si="223"/>
        <v>1</v>
      </c>
      <c r="N1109" s="253">
        <f t="shared" si="223"/>
        <v>0.01</v>
      </c>
      <c r="O1109" s="254" t="str">
        <f t="shared" si="223"/>
        <v>% of fuel shifted</v>
      </c>
      <c r="P110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254" t="str">
        <f t="shared" si="224"/>
        <v>industry-ag-main.html#fuel-switching</v>
      </c>
      <c r="R1109" s="254" t="str">
        <f t="shared" si="224"/>
        <v>industry-elec-and-hydrogen.html</v>
      </c>
      <c r="S1109" s="256"/>
      <c r="T1109" s="250"/>
    </row>
    <row r="1110" spans="1:20">
      <c r="A1110" s="180" t="s">
        <v>754</v>
      </c>
      <c r="B1110" s="180" t="s">
        <v>901</v>
      </c>
      <c r="C1110" s="180" t="s">
        <v>902</v>
      </c>
      <c r="D1110" s="250" t="s">
        <v>2137</v>
      </c>
      <c r="E1110" s="250"/>
      <c r="F1110" s="180" t="s">
        <v>2147</v>
      </c>
      <c r="G1110" s="250"/>
      <c r="H1110" s="43">
        <v>1458</v>
      </c>
      <c r="I1110" s="250" t="s">
        <v>311</v>
      </c>
      <c r="J1110" s="43" t="s">
        <v>903</v>
      </c>
      <c r="K1110" s="180" t="s">
        <v>904</v>
      </c>
      <c r="L1110" s="5">
        <v>0</v>
      </c>
      <c r="M1110" s="106">
        <v>1</v>
      </c>
      <c r="N1110" s="106">
        <v>0.01</v>
      </c>
      <c r="O1110" s="250" t="s">
        <v>654</v>
      </c>
      <c r="P1110" s="250" t="s">
        <v>2149</v>
      </c>
      <c r="Q1110" s="250" t="s">
        <v>906</v>
      </c>
      <c r="R1110" s="255" t="s">
        <v>907</v>
      </c>
      <c r="S1110" s="256" t="s">
        <v>446</v>
      </c>
      <c r="T1110" s="250"/>
    </row>
    <row r="1111" spans="1:20">
      <c r="A1111" s="254" t="str">
        <f>A$1110</f>
        <v>Industry</v>
      </c>
      <c r="B1111" s="254" t="str">
        <f>B$1110</f>
        <v>Methane Capture</v>
      </c>
      <c r="C1111" s="254" t="str">
        <f>C$1110</f>
        <v>Fraction of Methane Capture Opportunities Achieved</v>
      </c>
      <c r="D1111" s="250" t="s">
        <v>2099</v>
      </c>
      <c r="E1111" s="250"/>
      <c r="F1111" s="180" t="s">
        <v>2145</v>
      </c>
      <c r="G1111" s="250"/>
      <c r="H1111" s="43">
        <v>1459</v>
      </c>
      <c r="I1111" s="250" t="s">
        <v>311</v>
      </c>
      <c r="J1111" s="254" t="str">
        <f t="shared" ref="J1111:O1111" si="225">J$1110</f>
        <v>Methane Capture and Destruction</v>
      </c>
      <c r="K1111" s="254" t="str">
        <f t="shared" si="225"/>
        <v>indst methane capture</v>
      </c>
      <c r="L1111" s="253">
        <f t="shared" si="225"/>
        <v>0</v>
      </c>
      <c r="M1111" s="253">
        <f t="shared" si="225"/>
        <v>1</v>
      </c>
      <c r="N1111" s="253">
        <f t="shared" si="225"/>
        <v>0.01</v>
      </c>
      <c r="O1111" s="254" t="str">
        <f t="shared" si="225"/>
        <v>% of potential achieved</v>
      </c>
      <c r="P1111" s="250" t="s">
        <v>2148</v>
      </c>
      <c r="Q1111" s="254" t="str">
        <f>Q$1110</f>
        <v>industry-ag-main.html#methane-capture</v>
      </c>
      <c r="R1111" s="254" t="str">
        <f>R$1110</f>
        <v>methane-capture.html</v>
      </c>
      <c r="S1111" s="258" t="str">
        <f>S$1110</f>
        <v>Calculated from model data; see the relevant variable(s) in the InputData folder for source information.</v>
      </c>
      <c r="T1111" s="250"/>
    </row>
    <row r="1112" spans="1:20">
      <c r="A1112" s="180" t="s">
        <v>754</v>
      </c>
      <c r="B1112" s="180" t="s">
        <v>910</v>
      </c>
      <c r="C1112" s="180" t="s">
        <v>911</v>
      </c>
      <c r="D1112" s="250" t="s">
        <v>2137</v>
      </c>
      <c r="E1112" s="250"/>
      <c r="F1112" s="180" t="s">
        <v>2147</v>
      </c>
      <c r="G1112" s="250"/>
      <c r="H1112" s="43">
        <v>1460</v>
      </c>
      <c r="I1112" s="250" t="s">
        <v>311</v>
      </c>
      <c r="J1112" s="43" t="s">
        <v>903</v>
      </c>
      <c r="K1112" s="180" t="s">
        <v>912</v>
      </c>
      <c r="L1112" s="5">
        <v>0</v>
      </c>
      <c r="M1112" s="106">
        <v>1</v>
      </c>
      <c r="N1112" s="106">
        <v>0.01</v>
      </c>
      <c r="O1112" s="250" t="s">
        <v>654</v>
      </c>
      <c r="P1112" s="250" t="s">
        <v>2146</v>
      </c>
      <c r="Q1112" s="250" t="s">
        <v>914</v>
      </c>
      <c r="R1112" s="255" t="s">
        <v>915</v>
      </c>
      <c r="S1112" s="256" t="s">
        <v>446</v>
      </c>
      <c r="T1112" s="250"/>
    </row>
    <row r="1113" spans="1:20">
      <c r="A1113" s="254" t="str">
        <f>A$1112</f>
        <v>Industry</v>
      </c>
      <c r="B1113" s="254" t="str">
        <f>B$1112</f>
        <v>Methane Destruction</v>
      </c>
      <c r="C1113" s="254" t="str">
        <f>C$1112</f>
        <v>Fraction of Methane Destruction Opportunities Achieved</v>
      </c>
      <c r="D1113" s="250" t="s">
        <v>2099</v>
      </c>
      <c r="E1113" s="250"/>
      <c r="F1113" s="180" t="s">
        <v>2145</v>
      </c>
      <c r="G1113" s="250"/>
      <c r="H1113" s="43">
        <v>1461</v>
      </c>
      <c r="I1113" s="250" t="s">
        <v>311</v>
      </c>
      <c r="J1113" s="254" t="str">
        <f t="shared" ref="J1113:O1113" si="226">J$1112</f>
        <v>Methane Capture and Destruction</v>
      </c>
      <c r="K1113" s="254" t="str">
        <f t="shared" si="226"/>
        <v>indst methane destruction</v>
      </c>
      <c r="L1113" s="253">
        <f t="shared" si="226"/>
        <v>0</v>
      </c>
      <c r="M1113" s="253">
        <f t="shared" si="226"/>
        <v>1</v>
      </c>
      <c r="N1113" s="253">
        <f t="shared" si="226"/>
        <v>0.01</v>
      </c>
      <c r="O1113" s="254" t="str">
        <f t="shared" si="226"/>
        <v>% of potential achieved</v>
      </c>
      <c r="P1113" s="250" t="s">
        <v>2144</v>
      </c>
      <c r="Q1113" s="254" t="str">
        <f>Q$1112</f>
        <v>industry-ag-main.html#methane-destr</v>
      </c>
      <c r="R1113" s="254" t="str">
        <f>R$1112</f>
        <v>methane-destruction.html</v>
      </c>
      <c r="S1113" s="258" t="str">
        <f>S$1112</f>
        <v>Calculated from model data; see the relevant variable(s) in the InputData folder for source information.</v>
      </c>
      <c r="T1113" s="250"/>
    </row>
    <row r="1114" spans="1:20">
      <c r="A1114" s="180" t="s">
        <v>1087</v>
      </c>
      <c r="B1114" s="254" t="str">
        <f>'[2]PolicyLevers (2)'!B$1024</f>
        <v>Capital Cost Reduction</v>
      </c>
      <c r="C1114" s="180" t="s">
        <v>1134</v>
      </c>
      <c r="D1114" s="180" t="s">
        <v>2142</v>
      </c>
      <c r="E1114" s="250"/>
      <c r="F1114" s="255" t="s">
        <v>2141</v>
      </c>
      <c r="G1114" s="250"/>
      <c r="H1114" s="43">
        <v>1462</v>
      </c>
      <c r="I1114" s="250" t="s">
        <v>311</v>
      </c>
      <c r="J1114" s="254" t="str">
        <f>'[2]PolicyLevers (2)'!J$1017</f>
        <v>R&amp;D Capital Cost Reductions</v>
      </c>
      <c r="K1114" s="180" t="s">
        <v>1136</v>
      </c>
      <c r="L1114" s="106">
        <v>0</v>
      </c>
      <c r="M1114" s="106">
        <v>0.4</v>
      </c>
      <c r="N1114" s="5">
        <v>0.01</v>
      </c>
      <c r="O1114" s="250" t="s">
        <v>1093</v>
      </c>
      <c r="P1114" s="255" t="s">
        <v>2143</v>
      </c>
      <c r="Q1114" s="250" t="s">
        <v>1095</v>
      </c>
      <c r="R1114" s="257" t="s">
        <v>1096</v>
      </c>
      <c r="S1114" s="250" t="s">
        <v>533</v>
      </c>
      <c r="T1114" s="250"/>
    </row>
    <row r="1115" spans="1:20">
      <c r="A1115" s="254" t="str">
        <f t="shared" ref="A1115:C1138" si="227">A$1114</f>
        <v>Research and Development</v>
      </c>
      <c r="B1115" s="254" t="str">
        <f t="shared" si="227"/>
        <v>Capital Cost Reduction</v>
      </c>
      <c r="C1115" s="254" t="str">
        <f t="shared" si="227"/>
        <v>RnD Industry Capital Cost Perc Reduction</v>
      </c>
      <c r="D1115" s="180" t="s">
        <v>2139</v>
      </c>
      <c r="E1115" s="250"/>
      <c r="F1115" s="255" t="s">
        <v>2138</v>
      </c>
      <c r="G1115" s="250"/>
      <c r="H1115" s="43">
        <v>1463</v>
      </c>
      <c r="I1115" s="250" t="s">
        <v>311</v>
      </c>
      <c r="J1115" s="254" t="str">
        <f>'[2]PolicyLevers (2)'!J$1017</f>
        <v>R&amp;D Capital Cost Reductions</v>
      </c>
      <c r="K1115" s="253" t="str">
        <f t="shared" ref="K1115:S1124" si="228">K$1114</f>
        <v>RnD industry capital cost reduction</v>
      </c>
      <c r="L1115" s="253">
        <f t="shared" si="228"/>
        <v>0</v>
      </c>
      <c r="M1115" s="253">
        <f t="shared" si="228"/>
        <v>0.4</v>
      </c>
      <c r="N1115" s="253">
        <f t="shared" si="228"/>
        <v>0.01</v>
      </c>
      <c r="O1115" s="251" t="str">
        <f t="shared" si="228"/>
        <v>% reduction in cost</v>
      </c>
      <c r="P1115"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251" t="str">
        <f t="shared" si="228"/>
        <v>architectural-design.html#rnd</v>
      </c>
      <c r="R1115" s="252" t="str">
        <f t="shared" si="228"/>
        <v>research-and-development.html</v>
      </c>
      <c r="S1115" s="251" t="str">
        <f t="shared" si="228"/>
        <v>none</v>
      </c>
      <c r="T1115" s="250"/>
    </row>
    <row r="1116" spans="1:20">
      <c r="A1116" s="254" t="str">
        <f t="shared" si="227"/>
        <v>Research and Development</v>
      </c>
      <c r="B1116" s="254" t="str">
        <f t="shared" si="227"/>
        <v>Capital Cost Reduction</v>
      </c>
      <c r="C1116" s="254" t="str">
        <f t="shared" si="227"/>
        <v>RnD Industry Capital Cost Perc Reduction</v>
      </c>
      <c r="D1116" s="180" t="s">
        <v>2137</v>
      </c>
      <c r="E1116" s="250"/>
      <c r="F1116" s="255" t="s">
        <v>2136</v>
      </c>
      <c r="G1116" s="250"/>
      <c r="H1116" s="43">
        <v>1464</v>
      </c>
      <c r="I1116" s="250" t="s">
        <v>311</v>
      </c>
      <c r="J1116" s="254" t="str">
        <f>'[2]PolicyLevers (2)'!J$1017</f>
        <v>R&amp;D Capital Cost Reductions</v>
      </c>
      <c r="K1116" s="253" t="str">
        <f t="shared" si="228"/>
        <v>RnD industry capital cost reduction</v>
      </c>
      <c r="L1116" s="253">
        <f t="shared" si="228"/>
        <v>0</v>
      </c>
      <c r="M1116" s="253">
        <f t="shared" si="228"/>
        <v>0.4</v>
      </c>
      <c r="N1116" s="253">
        <f t="shared" si="228"/>
        <v>0.01</v>
      </c>
      <c r="O1116" s="251" t="str">
        <f t="shared" si="228"/>
        <v>% reduction in cost</v>
      </c>
      <c r="P1116"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251" t="str">
        <f t="shared" si="228"/>
        <v>architectural-design.html#rnd</v>
      </c>
      <c r="R1116" s="252" t="str">
        <f t="shared" si="228"/>
        <v>research-and-development.html</v>
      </c>
      <c r="S1116" s="251" t="str">
        <f t="shared" si="228"/>
        <v>none</v>
      </c>
      <c r="T1116" s="250"/>
    </row>
    <row r="1117" spans="1:20">
      <c r="A1117" s="254" t="str">
        <f t="shared" si="227"/>
        <v>Research and Development</v>
      </c>
      <c r="B1117" s="254" t="str">
        <f t="shared" si="227"/>
        <v>Capital Cost Reduction</v>
      </c>
      <c r="C1117" s="254" t="str">
        <f t="shared" si="227"/>
        <v>RnD Industry Capital Cost Perc Reduction</v>
      </c>
      <c r="D1117" s="180" t="s">
        <v>2135</v>
      </c>
      <c r="E1117" s="250"/>
      <c r="F1117" s="255" t="s">
        <v>2134</v>
      </c>
      <c r="G1117" s="250"/>
      <c r="H1117" s="43">
        <v>1465</v>
      </c>
      <c r="I1117" s="250" t="s">
        <v>311</v>
      </c>
      <c r="J1117" s="254" t="str">
        <f>'[2]PolicyLevers (2)'!J$1017</f>
        <v>R&amp;D Capital Cost Reductions</v>
      </c>
      <c r="K1117" s="253" t="str">
        <f t="shared" si="228"/>
        <v>RnD industry capital cost reduction</v>
      </c>
      <c r="L1117" s="253">
        <f t="shared" si="228"/>
        <v>0</v>
      </c>
      <c r="M1117" s="253">
        <f t="shared" si="228"/>
        <v>0.4</v>
      </c>
      <c r="N1117" s="253">
        <f t="shared" si="228"/>
        <v>0.01</v>
      </c>
      <c r="O1117" s="251" t="str">
        <f t="shared" si="228"/>
        <v>% reduction in cost</v>
      </c>
      <c r="P1117"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251" t="str">
        <f t="shared" si="228"/>
        <v>architectural-design.html#rnd</v>
      </c>
      <c r="R1117" s="252" t="str">
        <f t="shared" si="228"/>
        <v>research-and-development.html</v>
      </c>
      <c r="S1117" s="251" t="str">
        <f t="shared" si="228"/>
        <v>none</v>
      </c>
      <c r="T1117" s="250"/>
    </row>
    <row r="1118" spans="1:20">
      <c r="A1118" s="254" t="str">
        <f t="shared" si="227"/>
        <v>Research and Development</v>
      </c>
      <c r="B1118" s="254" t="str">
        <f t="shared" si="227"/>
        <v>Capital Cost Reduction</v>
      </c>
      <c r="C1118" s="254" t="str">
        <f t="shared" si="227"/>
        <v>RnD Industry Capital Cost Perc Reduction</v>
      </c>
      <c r="D1118" s="180" t="s">
        <v>2133</v>
      </c>
      <c r="E1118" s="250"/>
      <c r="F1118" s="255" t="s">
        <v>2132</v>
      </c>
      <c r="G1118" s="250"/>
      <c r="H1118" s="43">
        <v>1466</v>
      </c>
      <c r="I1118" s="250" t="s">
        <v>311</v>
      </c>
      <c r="J1118" s="254" t="str">
        <f>'[2]PolicyLevers (2)'!J$1017</f>
        <v>R&amp;D Capital Cost Reductions</v>
      </c>
      <c r="K1118" s="253" t="str">
        <f t="shared" si="228"/>
        <v>RnD industry capital cost reduction</v>
      </c>
      <c r="L1118" s="253">
        <f t="shared" si="228"/>
        <v>0</v>
      </c>
      <c r="M1118" s="253">
        <f t="shared" si="228"/>
        <v>0.4</v>
      </c>
      <c r="N1118" s="253">
        <f t="shared" si="228"/>
        <v>0.01</v>
      </c>
      <c r="O1118" s="251" t="str">
        <f t="shared" si="228"/>
        <v>% reduction in cost</v>
      </c>
      <c r="P1118"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251" t="str">
        <f t="shared" si="228"/>
        <v>architectural-design.html#rnd</v>
      </c>
      <c r="R1118" s="252" t="str">
        <f t="shared" si="228"/>
        <v>research-and-development.html</v>
      </c>
      <c r="S1118" s="251" t="str">
        <f t="shared" si="228"/>
        <v>none</v>
      </c>
      <c r="T1118" s="250"/>
    </row>
    <row r="1119" spans="1:20">
      <c r="A1119" s="254" t="str">
        <f t="shared" si="227"/>
        <v>Research and Development</v>
      </c>
      <c r="B1119" s="254" t="str">
        <f t="shared" si="227"/>
        <v>Capital Cost Reduction</v>
      </c>
      <c r="C1119" s="254" t="str">
        <f t="shared" si="227"/>
        <v>RnD Industry Capital Cost Perc Reduction</v>
      </c>
      <c r="D1119" s="180" t="s">
        <v>2131</v>
      </c>
      <c r="E1119" s="250"/>
      <c r="F1119" s="255" t="s">
        <v>2130</v>
      </c>
      <c r="G1119" s="250"/>
      <c r="H1119" s="43">
        <v>1467</v>
      </c>
      <c r="I1119" s="250" t="s">
        <v>311</v>
      </c>
      <c r="J1119" s="254" t="str">
        <f>'[2]PolicyLevers (2)'!J$1017</f>
        <v>R&amp;D Capital Cost Reductions</v>
      </c>
      <c r="K1119" s="253" t="str">
        <f t="shared" si="228"/>
        <v>RnD industry capital cost reduction</v>
      </c>
      <c r="L1119" s="253">
        <f t="shared" si="228"/>
        <v>0</v>
      </c>
      <c r="M1119" s="253">
        <f t="shared" si="228"/>
        <v>0.4</v>
      </c>
      <c r="N1119" s="253">
        <f t="shared" si="228"/>
        <v>0.01</v>
      </c>
      <c r="O1119" s="251" t="str">
        <f t="shared" si="228"/>
        <v>% reduction in cost</v>
      </c>
      <c r="P1119"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251" t="str">
        <f t="shared" si="228"/>
        <v>architectural-design.html#rnd</v>
      </c>
      <c r="R1119" s="252" t="str">
        <f t="shared" si="228"/>
        <v>research-and-development.html</v>
      </c>
      <c r="S1119" s="251" t="str">
        <f t="shared" si="228"/>
        <v>none</v>
      </c>
      <c r="T1119" s="250"/>
    </row>
    <row r="1120" spans="1:20">
      <c r="A1120" s="254" t="str">
        <f t="shared" si="227"/>
        <v>Research and Development</v>
      </c>
      <c r="B1120" s="254" t="str">
        <f t="shared" si="227"/>
        <v>Capital Cost Reduction</v>
      </c>
      <c r="C1120" s="254" t="str">
        <f t="shared" si="227"/>
        <v>RnD Industry Capital Cost Perc Reduction</v>
      </c>
      <c r="D1120" s="180" t="s">
        <v>2129</v>
      </c>
      <c r="E1120" s="250"/>
      <c r="F1120" s="255" t="s">
        <v>2128</v>
      </c>
      <c r="G1120" s="250"/>
      <c r="H1120" s="43">
        <v>1468</v>
      </c>
      <c r="I1120" s="250" t="s">
        <v>311</v>
      </c>
      <c r="J1120" s="254" t="str">
        <f>'[2]PolicyLevers (2)'!J$1017</f>
        <v>R&amp;D Capital Cost Reductions</v>
      </c>
      <c r="K1120" s="253" t="str">
        <f t="shared" si="228"/>
        <v>RnD industry capital cost reduction</v>
      </c>
      <c r="L1120" s="253">
        <f t="shared" si="228"/>
        <v>0</v>
      </c>
      <c r="M1120" s="253">
        <f t="shared" si="228"/>
        <v>0.4</v>
      </c>
      <c r="N1120" s="253">
        <f t="shared" si="228"/>
        <v>0.01</v>
      </c>
      <c r="O1120" s="251" t="str">
        <f t="shared" si="228"/>
        <v>% reduction in cost</v>
      </c>
      <c r="P1120"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251" t="str">
        <f t="shared" si="228"/>
        <v>architectural-design.html#rnd</v>
      </c>
      <c r="R1120" s="252" t="str">
        <f t="shared" si="228"/>
        <v>research-and-development.html</v>
      </c>
      <c r="S1120" s="251" t="str">
        <f t="shared" si="228"/>
        <v>none</v>
      </c>
      <c r="T1120" s="250"/>
    </row>
    <row r="1121" spans="1:20">
      <c r="A1121" s="254" t="str">
        <f t="shared" si="227"/>
        <v>Research and Development</v>
      </c>
      <c r="B1121" s="254" t="str">
        <f t="shared" si="227"/>
        <v>Capital Cost Reduction</v>
      </c>
      <c r="C1121" s="254" t="str">
        <f t="shared" si="227"/>
        <v>RnD Industry Capital Cost Perc Reduction</v>
      </c>
      <c r="D1121" s="180" t="s">
        <v>2127</v>
      </c>
      <c r="E1121" s="250"/>
      <c r="F1121" s="255" t="s">
        <v>2126</v>
      </c>
      <c r="G1121" s="250"/>
      <c r="H1121" s="43">
        <v>1469</v>
      </c>
      <c r="I1121" s="250" t="s">
        <v>311</v>
      </c>
      <c r="J1121" s="254" t="str">
        <f>'[2]PolicyLevers (2)'!J$1017</f>
        <v>R&amp;D Capital Cost Reductions</v>
      </c>
      <c r="K1121" s="253" t="str">
        <f t="shared" si="228"/>
        <v>RnD industry capital cost reduction</v>
      </c>
      <c r="L1121" s="253">
        <f t="shared" si="228"/>
        <v>0</v>
      </c>
      <c r="M1121" s="253">
        <f t="shared" si="228"/>
        <v>0.4</v>
      </c>
      <c r="N1121" s="253">
        <f t="shared" si="228"/>
        <v>0.01</v>
      </c>
      <c r="O1121" s="251" t="str">
        <f t="shared" si="228"/>
        <v>% reduction in cost</v>
      </c>
      <c r="P1121"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251" t="str">
        <f t="shared" si="228"/>
        <v>architectural-design.html#rnd</v>
      </c>
      <c r="R1121" s="252" t="str">
        <f t="shared" si="228"/>
        <v>research-and-development.html</v>
      </c>
      <c r="S1121" s="251" t="str">
        <f t="shared" si="228"/>
        <v>none</v>
      </c>
      <c r="T1121" s="250"/>
    </row>
    <row r="1122" spans="1:20">
      <c r="A1122" s="254" t="str">
        <f t="shared" si="227"/>
        <v>Research and Development</v>
      </c>
      <c r="B1122" s="254" t="str">
        <f t="shared" si="227"/>
        <v>Capital Cost Reduction</v>
      </c>
      <c r="C1122" s="254" t="str">
        <f t="shared" si="227"/>
        <v>RnD Industry Capital Cost Perc Reduction</v>
      </c>
      <c r="D1122" s="180" t="s">
        <v>2125</v>
      </c>
      <c r="E1122" s="250"/>
      <c r="F1122" s="255" t="s">
        <v>2124</v>
      </c>
      <c r="G1122" s="250"/>
      <c r="H1122" s="43">
        <v>1470</v>
      </c>
      <c r="I1122" s="250" t="s">
        <v>311</v>
      </c>
      <c r="J1122" s="254" t="str">
        <f>'[2]PolicyLevers (2)'!J$1017</f>
        <v>R&amp;D Capital Cost Reductions</v>
      </c>
      <c r="K1122" s="253" t="str">
        <f t="shared" si="228"/>
        <v>RnD industry capital cost reduction</v>
      </c>
      <c r="L1122" s="253">
        <f t="shared" si="228"/>
        <v>0</v>
      </c>
      <c r="M1122" s="253">
        <f t="shared" si="228"/>
        <v>0.4</v>
      </c>
      <c r="N1122" s="253">
        <f t="shared" si="228"/>
        <v>0.01</v>
      </c>
      <c r="O1122" s="251" t="str">
        <f t="shared" si="228"/>
        <v>% reduction in cost</v>
      </c>
      <c r="P1122"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51" t="str">
        <f t="shared" si="228"/>
        <v>architectural-design.html#rnd</v>
      </c>
      <c r="R1122" s="252" t="str">
        <f t="shared" si="228"/>
        <v>research-and-development.html</v>
      </c>
      <c r="S1122" s="251" t="str">
        <f t="shared" si="228"/>
        <v>none</v>
      </c>
      <c r="T1122" s="250"/>
    </row>
    <row r="1123" spans="1:20">
      <c r="A1123" s="254" t="str">
        <f t="shared" si="227"/>
        <v>Research and Development</v>
      </c>
      <c r="B1123" s="254" t="str">
        <f t="shared" si="227"/>
        <v>Capital Cost Reduction</v>
      </c>
      <c r="C1123" s="254" t="str">
        <f t="shared" si="227"/>
        <v>RnD Industry Capital Cost Perc Reduction</v>
      </c>
      <c r="D1123" s="180" t="s">
        <v>2123</v>
      </c>
      <c r="E1123" s="250"/>
      <c r="F1123" s="255" t="s">
        <v>1142</v>
      </c>
      <c r="G1123" s="250"/>
      <c r="H1123" s="43">
        <v>1471</v>
      </c>
      <c r="I1123" s="250" t="s">
        <v>311</v>
      </c>
      <c r="J1123" s="254" t="str">
        <f>'[2]PolicyLevers (2)'!J$1017</f>
        <v>R&amp;D Capital Cost Reductions</v>
      </c>
      <c r="K1123" s="253" t="str">
        <f t="shared" si="228"/>
        <v>RnD industry capital cost reduction</v>
      </c>
      <c r="L1123" s="253">
        <f t="shared" si="228"/>
        <v>0</v>
      </c>
      <c r="M1123" s="253">
        <f t="shared" si="228"/>
        <v>0.4</v>
      </c>
      <c r="N1123" s="253">
        <f t="shared" si="228"/>
        <v>0.01</v>
      </c>
      <c r="O1123" s="251" t="str">
        <f t="shared" si="228"/>
        <v>% reduction in cost</v>
      </c>
      <c r="P1123"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51" t="str">
        <f t="shared" si="228"/>
        <v>architectural-design.html#rnd</v>
      </c>
      <c r="R1123" s="252" t="str">
        <f t="shared" si="228"/>
        <v>research-and-development.html</v>
      </c>
      <c r="S1123" s="251" t="str">
        <f t="shared" si="228"/>
        <v>none</v>
      </c>
      <c r="T1123" s="250"/>
    </row>
    <row r="1124" spans="1:20">
      <c r="A1124" s="254" t="str">
        <f t="shared" si="227"/>
        <v>Research and Development</v>
      </c>
      <c r="B1124" s="254" t="str">
        <f t="shared" si="227"/>
        <v>Capital Cost Reduction</v>
      </c>
      <c r="C1124" s="254" t="str">
        <f t="shared" si="227"/>
        <v>RnD Industry Capital Cost Perc Reduction</v>
      </c>
      <c r="D1124" s="180" t="s">
        <v>2122</v>
      </c>
      <c r="E1124" s="250"/>
      <c r="F1124" s="255" t="s">
        <v>2121</v>
      </c>
      <c r="G1124" s="250"/>
      <c r="H1124" s="43">
        <v>1472</v>
      </c>
      <c r="I1124" s="250" t="s">
        <v>311</v>
      </c>
      <c r="J1124" s="254" t="str">
        <f>'[2]PolicyLevers (2)'!J$1017</f>
        <v>R&amp;D Capital Cost Reductions</v>
      </c>
      <c r="K1124" s="253" t="str">
        <f t="shared" si="228"/>
        <v>RnD industry capital cost reduction</v>
      </c>
      <c r="L1124" s="253">
        <f t="shared" si="228"/>
        <v>0</v>
      </c>
      <c r="M1124" s="253">
        <f t="shared" si="228"/>
        <v>0.4</v>
      </c>
      <c r="N1124" s="253">
        <f t="shared" si="228"/>
        <v>0.01</v>
      </c>
      <c r="O1124" s="251" t="str">
        <f t="shared" si="228"/>
        <v>% reduction in cost</v>
      </c>
      <c r="P1124"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51" t="str">
        <f t="shared" si="228"/>
        <v>architectural-design.html#rnd</v>
      </c>
      <c r="R1124" s="252" t="str">
        <f t="shared" si="228"/>
        <v>research-and-development.html</v>
      </c>
      <c r="S1124" s="251" t="str">
        <f t="shared" si="228"/>
        <v>none</v>
      </c>
      <c r="T1124" s="250"/>
    </row>
    <row r="1125" spans="1:20">
      <c r="A1125" s="254" t="str">
        <f t="shared" si="227"/>
        <v>Research and Development</v>
      </c>
      <c r="B1125" s="254" t="str">
        <f t="shared" si="227"/>
        <v>Capital Cost Reduction</v>
      </c>
      <c r="C1125" s="254" t="str">
        <f t="shared" si="227"/>
        <v>RnD Industry Capital Cost Perc Reduction</v>
      </c>
      <c r="D1125" s="180" t="s">
        <v>2120</v>
      </c>
      <c r="E1125" s="250"/>
      <c r="F1125" s="255" t="s">
        <v>2119</v>
      </c>
      <c r="G1125" s="250"/>
      <c r="H1125" s="43">
        <v>1473</v>
      </c>
      <c r="I1125" s="250" t="s">
        <v>311</v>
      </c>
      <c r="J1125" s="254" t="str">
        <f>'[2]PolicyLevers (2)'!J$1017</f>
        <v>R&amp;D Capital Cost Reductions</v>
      </c>
      <c r="K1125" s="253" t="str">
        <f t="shared" ref="K1125:S1138" si="229">K$1114</f>
        <v>RnD industry capital cost reduction</v>
      </c>
      <c r="L1125" s="253">
        <f t="shared" si="229"/>
        <v>0</v>
      </c>
      <c r="M1125" s="253">
        <f t="shared" si="229"/>
        <v>0.4</v>
      </c>
      <c r="N1125" s="253">
        <f t="shared" si="229"/>
        <v>0.01</v>
      </c>
      <c r="O1125" s="251" t="str">
        <f t="shared" si="229"/>
        <v>% reduction in cost</v>
      </c>
      <c r="P1125"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51" t="str">
        <f t="shared" si="229"/>
        <v>architectural-design.html#rnd</v>
      </c>
      <c r="R1125" s="252" t="str">
        <f t="shared" si="229"/>
        <v>research-and-development.html</v>
      </c>
      <c r="S1125" s="251" t="str">
        <f t="shared" si="229"/>
        <v>none</v>
      </c>
      <c r="T1125" s="250"/>
    </row>
    <row r="1126" spans="1:20">
      <c r="A1126" s="254" t="str">
        <f t="shared" si="227"/>
        <v>Research and Development</v>
      </c>
      <c r="B1126" s="254" t="str">
        <f t="shared" si="227"/>
        <v>Capital Cost Reduction</v>
      </c>
      <c r="C1126" s="254" t="str">
        <f t="shared" si="227"/>
        <v>RnD Industry Capital Cost Perc Reduction</v>
      </c>
      <c r="D1126" s="180" t="s">
        <v>2118</v>
      </c>
      <c r="E1126" s="250"/>
      <c r="F1126" s="255" t="s">
        <v>2117</v>
      </c>
      <c r="G1126" s="250"/>
      <c r="H1126" s="43">
        <v>1474</v>
      </c>
      <c r="I1126" s="250" t="s">
        <v>311</v>
      </c>
      <c r="J1126" s="254" t="str">
        <f>'[2]PolicyLevers (2)'!J$1017</f>
        <v>R&amp;D Capital Cost Reductions</v>
      </c>
      <c r="K1126" s="253" t="str">
        <f t="shared" si="229"/>
        <v>RnD industry capital cost reduction</v>
      </c>
      <c r="L1126" s="253">
        <f t="shared" si="229"/>
        <v>0</v>
      </c>
      <c r="M1126" s="253">
        <f t="shared" si="229"/>
        <v>0.4</v>
      </c>
      <c r="N1126" s="253">
        <f t="shared" si="229"/>
        <v>0.01</v>
      </c>
      <c r="O1126" s="251" t="str">
        <f t="shared" si="229"/>
        <v>% reduction in cost</v>
      </c>
      <c r="P1126"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51" t="str">
        <f t="shared" si="229"/>
        <v>architectural-design.html#rnd</v>
      </c>
      <c r="R1126" s="252" t="str">
        <f t="shared" si="229"/>
        <v>research-and-development.html</v>
      </c>
      <c r="S1126" s="251" t="str">
        <f t="shared" si="229"/>
        <v>none</v>
      </c>
      <c r="T1126" s="250"/>
    </row>
    <row r="1127" spans="1:20">
      <c r="A1127" s="254" t="str">
        <f t="shared" si="227"/>
        <v>Research and Development</v>
      </c>
      <c r="B1127" s="254" t="str">
        <f t="shared" si="227"/>
        <v>Capital Cost Reduction</v>
      </c>
      <c r="C1127" s="254" t="str">
        <f t="shared" si="227"/>
        <v>RnD Industry Capital Cost Perc Reduction</v>
      </c>
      <c r="D1127" s="180" t="s">
        <v>2116</v>
      </c>
      <c r="E1127" s="250"/>
      <c r="F1127" s="255" t="s">
        <v>1140</v>
      </c>
      <c r="G1127" s="250"/>
      <c r="H1127" s="43">
        <v>1475</v>
      </c>
      <c r="I1127" s="250" t="s">
        <v>311</v>
      </c>
      <c r="J1127" s="254" t="str">
        <f>'[2]PolicyLevers (2)'!J$1017</f>
        <v>R&amp;D Capital Cost Reductions</v>
      </c>
      <c r="K1127" s="253" t="str">
        <f t="shared" si="229"/>
        <v>RnD industry capital cost reduction</v>
      </c>
      <c r="L1127" s="253">
        <f t="shared" si="229"/>
        <v>0</v>
      </c>
      <c r="M1127" s="253">
        <f t="shared" si="229"/>
        <v>0.4</v>
      </c>
      <c r="N1127" s="253">
        <f t="shared" si="229"/>
        <v>0.01</v>
      </c>
      <c r="O1127" s="251" t="str">
        <f t="shared" si="229"/>
        <v>% reduction in cost</v>
      </c>
      <c r="P1127"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51" t="str">
        <f t="shared" si="229"/>
        <v>architectural-design.html#rnd</v>
      </c>
      <c r="R1127" s="252" t="str">
        <f t="shared" si="229"/>
        <v>research-and-development.html</v>
      </c>
      <c r="S1127" s="251" t="str">
        <f t="shared" si="229"/>
        <v>none</v>
      </c>
      <c r="T1127" s="250"/>
    </row>
    <row r="1128" spans="1:20">
      <c r="A1128" s="254" t="str">
        <f t="shared" si="227"/>
        <v>Research and Development</v>
      </c>
      <c r="B1128" s="254" t="str">
        <f t="shared" si="227"/>
        <v>Capital Cost Reduction</v>
      </c>
      <c r="C1128" s="254" t="str">
        <f t="shared" si="227"/>
        <v>RnD Industry Capital Cost Perc Reduction</v>
      </c>
      <c r="D1128" s="180" t="s">
        <v>2115</v>
      </c>
      <c r="E1128" s="250"/>
      <c r="F1128" s="255" t="s">
        <v>2114</v>
      </c>
      <c r="G1128" s="250"/>
      <c r="H1128" s="43">
        <v>1476</v>
      </c>
      <c r="I1128" s="250" t="s">
        <v>311</v>
      </c>
      <c r="J1128" s="254" t="str">
        <f>'[2]PolicyLevers (2)'!J$1017</f>
        <v>R&amp;D Capital Cost Reductions</v>
      </c>
      <c r="K1128" s="253" t="str">
        <f t="shared" si="229"/>
        <v>RnD industry capital cost reduction</v>
      </c>
      <c r="L1128" s="253">
        <f t="shared" si="229"/>
        <v>0</v>
      </c>
      <c r="M1128" s="253">
        <f t="shared" si="229"/>
        <v>0.4</v>
      </c>
      <c r="N1128" s="253">
        <f t="shared" si="229"/>
        <v>0.01</v>
      </c>
      <c r="O1128" s="251" t="str">
        <f t="shared" si="229"/>
        <v>% reduction in cost</v>
      </c>
      <c r="P1128"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51" t="str">
        <f t="shared" si="229"/>
        <v>architectural-design.html#rnd</v>
      </c>
      <c r="R1128" s="252" t="str">
        <f t="shared" si="229"/>
        <v>research-and-development.html</v>
      </c>
      <c r="S1128" s="251" t="str">
        <f t="shared" si="229"/>
        <v>none</v>
      </c>
      <c r="T1128" s="250"/>
    </row>
    <row r="1129" spans="1:20">
      <c r="A1129" s="254" t="str">
        <f t="shared" si="227"/>
        <v>Research and Development</v>
      </c>
      <c r="B1129" s="254" t="str">
        <f t="shared" si="227"/>
        <v>Capital Cost Reduction</v>
      </c>
      <c r="C1129" s="254" t="str">
        <f t="shared" si="227"/>
        <v>RnD Industry Capital Cost Perc Reduction</v>
      </c>
      <c r="D1129" s="180" t="s">
        <v>2113</v>
      </c>
      <c r="E1129" s="250"/>
      <c r="F1129" s="255" t="s">
        <v>2112</v>
      </c>
      <c r="G1129" s="250"/>
      <c r="H1129" s="43">
        <v>1477</v>
      </c>
      <c r="I1129" s="250" t="s">
        <v>311</v>
      </c>
      <c r="J1129" s="254" t="str">
        <f>'[2]PolicyLevers (2)'!J$1017</f>
        <v>R&amp;D Capital Cost Reductions</v>
      </c>
      <c r="K1129" s="253" t="str">
        <f t="shared" si="229"/>
        <v>RnD industry capital cost reduction</v>
      </c>
      <c r="L1129" s="253">
        <f t="shared" si="229"/>
        <v>0</v>
      </c>
      <c r="M1129" s="253">
        <f t="shared" si="229"/>
        <v>0.4</v>
      </c>
      <c r="N1129" s="253">
        <f t="shared" si="229"/>
        <v>0.01</v>
      </c>
      <c r="O1129" s="251" t="str">
        <f t="shared" si="229"/>
        <v>% reduction in cost</v>
      </c>
      <c r="P1129"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51" t="str">
        <f t="shared" si="229"/>
        <v>architectural-design.html#rnd</v>
      </c>
      <c r="R1129" s="252" t="str">
        <f t="shared" si="229"/>
        <v>research-and-development.html</v>
      </c>
      <c r="S1129" s="251" t="str">
        <f t="shared" si="229"/>
        <v>none</v>
      </c>
      <c r="T1129" s="250"/>
    </row>
    <row r="1130" spans="1:20">
      <c r="A1130" s="254" t="str">
        <f t="shared" si="227"/>
        <v>Research and Development</v>
      </c>
      <c r="B1130" s="254" t="str">
        <f t="shared" si="227"/>
        <v>Capital Cost Reduction</v>
      </c>
      <c r="C1130" s="254" t="str">
        <f t="shared" si="227"/>
        <v>RnD Industry Capital Cost Perc Reduction</v>
      </c>
      <c r="D1130" s="180" t="s">
        <v>2111</v>
      </c>
      <c r="E1130" s="250"/>
      <c r="F1130" s="255" t="s">
        <v>2110</v>
      </c>
      <c r="G1130" s="250"/>
      <c r="H1130" s="43">
        <v>1478</v>
      </c>
      <c r="I1130" s="250" t="s">
        <v>311</v>
      </c>
      <c r="J1130" s="254" t="str">
        <f>'[2]PolicyLevers (2)'!J$1017</f>
        <v>R&amp;D Capital Cost Reductions</v>
      </c>
      <c r="K1130" s="253" t="str">
        <f t="shared" si="229"/>
        <v>RnD industry capital cost reduction</v>
      </c>
      <c r="L1130" s="253">
        <f t="shared" si="229"/>
        <v>0</v>
      </c>
      <c r="M1130" s="253">
        <f t="shared" si="229"/>
        <v>0.4</v>
      </c>
      <c r="N1130" s="253">
        <f t="shared" si="229"/>
        <v>0.01</v>
      </c>
      <c r="O1130" s="251" t="str">
        <f t="shared" si="229"/>
        <v>% reduction in cost</v>
      </c>
      <c r="P1130"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51" t="str">
        <f t="shared" si="229"/>
        <v>architectural-design.html#rnd</v>
      </c>
      <c r="R1130" s="252" t="str">
        <f t="shared" si="229"/>
        <v>research-and-development.html</v>
      </c>
      <c r="S1130" s="251" t="str">
        <f t="shared" si="229"/>
        <v>none</v>
      </c>
      <c r="T1130" s="250"/>
    </row>
    <row r="1131" spans="1:20">
      <c r="A1131" s="254" t="str">
        <f t="shared" si="227"/>
        <v>Research and Development</v>
      </c>
      <c r="B1131" s="254" t="str">
        <f t="shared" si="227"/>
        <v>Capital Cost Reduction</v>
      </c>
      <c r="C1131" s="254" t="str">
        <f t="shared" si="227"/>
        <v>RnD Industry Capital Cost Perc Reduction</v>
      </c>
      <c r="D1131" s="180" t="s">
        <v>2109</v>
      </c>
      <c r="E1131" s="250"/>
      <c r="F1131" s="255" t="s">
        <v>2108</v>
      </c>
      <c r="G1131" s="250"/>
      <c r="H1131" s="43">
        <v>1479</v>
      </c>
      <c r="I1131" s="250" t="s">
        <v>311</v>
      </c>
      <c r="J1131" s="254" t="str">
        <f>'[2]PolicyLevers (2)'!J$1017</f>
        <v>R&amp;D Capital Cost Reductions</v>
      </c>
      <c r="K1131" s="253" t="str">
        <f t="shared" si="229"/>
        <v>RnD industry capital cost reduction</v>
      </c>
      <c r="L1131" s="253">
        <f t="shared" si="229"/>
        <v>0</v>
      </c>
      <c r="M1131" s="253">
        <f t="shared" si="229"/>
        <v>0.4</v>
      </c>
      <c r="N1131" s="253">
        <f t="shared" si="229"/>
        <v>0.01</v>
      </c>
      <c r="O1131" s="251" t="str">
        <f t="shared" si="229"/>
        <v>% reduction in cost</v>
      </c>
      <c r="P1131"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51" t="str">
        <f t="shared" si="229"/>
        <v>architectural-design.html#rnd</v>
      </c>
      <c r="R1131" s="252" t="str">
        <f t="shared" si="229"/>
        <v>research-and-development.html</v>
      </c>
      <c r="S1131" s="251" t="str">
        <f t="shared" si="229"/>
        <v>none</v>
      </c>
      <c r="T1131" s="250"/>
    </row>
    <row r="1132" spans="1:20">
      <c r="A1132" s="254" t="str">
        <f t="shared" si="227"/>
        <v>Research and Development</v>
      </c>
      <c r="B1132" s="254" t="str">
        <f t="shared" si="227"/>
        <v>Capital Cost Reduction</v>
      </c>
      <c r="C1132" s="254" t="str">
        <f t="shared" si="227"/>
        <v>RnD Industry Capital Cost Perc Reduction</v>
      </c>
      <c r="D1132" s="180" t="s">
        <v>2107</v>
      </c>
      <c r="E1132" s="250"/>
      <c r="F1132" s="255" t="s">
        <v>2106</v>
      </c>
      <c r="G1132" s="250"/>
      <c r="H1132" s="43">
        <v>1480</v>
      </c>
      <c r="I1132" s="250" t="s">
        <v>311</v>
      </c>
      <c r="J1132" s="254" t="str">
        <f>'[2]PolicyLevers (2)'!J$1017</f>
        <v>R&amp;D Capital Cost Reductions</v>
      </c>
      <c r="K1132" s="253" t="str">
        <f t="shared" si="229"/>
        <v>RnD industry capital cost reduction</v>
      </c>
      <c r="L1132" s="253">
        <f t="shared" si="229"/>
        <v>0</v>
      </c>
      <c r="M1132" s="253">
        <f t="shared" si="229"/>
        <v>0.4</v>
      </c>
      <c r="N1132" s="253">
        <f t="shared" si="229"/>
        <v>0.01</v>
      </c>
      <c r="O1132" s="251" t="str">
        <f t="shared" si="229"/>
        <v>% reduction in cost</v>
      </c>
      <c r="P1132"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51" t="str">
        <f t="shared" si="229"/>
        <v>architectural-design.html#rnd</v>
      </c>
      <c r="R1132" s="252" t="str">
        <f t="shared" si="229"/>
        <v>research-and-development.html</v>
      </c>
      <c r="S1132" s="251" t="str">
        <f t="shared" si="229"/>
        <v>none</v>
      </c>
      <c r="T1132" s="250"/>
    </row>
    <row r="1133" spans="1:20">
      <c r="A1133" s="254" t="str">
        <f t="shared" si="227"/>
        <v>Research and Development</v>
      </c>
      <c r="B1133" s="254" t="str">
        <f t="shared" si="227"/>
        <v>Capital Cost Reduction</v>
      </c>
      <c r="C1133" s="254" t="str">
        <f t="shared" si="227"/>
        <v>RnD Industry Capital Cost Perc Reduction</v>
      </c>
      <c r="D1133" s="180" t="s">
        <v>2105</v>
      </c>
      <c r="E1133" s="250"/>
      <c r="F1133" s="255" t="s">
        <v>2104</v>
      </c>
      <c r="G1133" s="250"/>
      <c r="H1133" s="43">
        <v>1481</v>
      </c>
      <c r="I1133" s="250" t="s">
        <v>311</v>
      </c>
      <c r="J1133" s="254" t="str">
        <f>'[2]PolicyLevers (2)'!J$1017</f>
        <v>R&amp;D Capital Cost Reductions</v>
      </c>
      <c r="K1133" s="253" t="str">
        <f t="shared" si="229"/>
        <v>RnD industry capital cost reduction</v>
      </c>
      <c r="L1133" s="253">
        <f t="shared" si="229"/>
        <v>0</v>
      </c>
      <c r="M1133" s="253">
        <f t="shared" si="229"/>
        <v>0.4</v>
      </c>
      <c r="N1133" s="253">
        <f t="shared" si="229"/>
        <v>0.01</v>
      </c>
      <c r="O1133" s="251" t="str">
        <f t="shared" si="229"/>
        <v>% reduction in cost</v>
      </c>
      <c r="P1133"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51" t="str">
        <f t="shared" si="229"/>
        <v>architectural-design.html#rnd</v>
      </c>
      <c r="R1133" s="252" t="str">
        <f t="shared" si="229"/>
        <v>research-and-development.html</v>
      </c>
      <c r="S1133" s="251" t="str">
        <f t="shared" si="229"/>
        <v>none</v>
      </c>
      <c r="T1133" s="250"/>
    </row>
    <row r="1134" spans="1:20">
      <c r="A1134" s="254" t="str">
        <f t="shared" si="227"/>
        <v>Research and Development</v>
      </c>
      <c r="B1134" s="254" t="str">
        <f t="shared" si="227"/>
        <v>Capital Cost Reduction</v>
      </c>
      <c r="C1134" s="254" t="str">
        <f t="shared" si="227"/>
        <v>RnD Industry Capital Cost Perc Reduction</v>
      </c>
      <c r="D1134" s="180" t="s">
        <v>2103</v>
      </c>
      <c r="E1134" s="250"/>
      <c r="F1134" s="255" t="s">
        <v>2102</v>
      </c>
      <c r="G1134" s="250"/>
      <c r="H1134" s="43">
        <v>1482</v>
      </c>
      <c r="I1134" s="250" t="s">
        <v>311</v>
      </c>
      <c r="J1134" s="254" t="str">
        <f>'[2]PolicyLevers (2)'!J$1017</f>
        <v>R&amp;D Capital Cost Reductions</v>
      </c>
      <c r="K1134" s="253" t="str">
        <f t="shared" si="229"/>
        <v>RnD industry capital cost reduction</v>
      </c>
      <c r="L1134" s="253">
        <f t="shared" si="229"/>
        <v>0</v>
      </c>
      <c r="M1134" s="253">
        <f t="shared" si="229"/>
        <v>0.4</v>
      </c>
      <c r="N1134" s="253">
        <f t="shared" si="229"/>
        <v>0.01</v>
      </c>
      <c r="O1134" s="251" t="str">
        <f t="shared" si="229"/>
        <v>% reduction in cost</v>
      </c>
      <c r="P1134"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51" t="str">
        <f t="shared" si="229"/>
        <v>architectural-design.html#rnd</v>
      </c>
      <c r="R1134" s="252" t="str">
        <f t="shared" si="229"/>
        <v>research-and-development.html</v>
      </c>
      <c r="S1134" s="251" t="str">
        <f t="shared" si="229"/>
        <v>none</v>
      </c>
      <c r="T1134" s="250"/>
    </row>
    <row r="1135" spans="1:20">
      <c r="A1135" s="254" t="str">
        <f t="shared" si="227"/>
        <v>Research and Development</v>
      </c>
      <c r="B1135" s="254" t="str">
        <f t="shared" si="227"/>
        <v>Capital Cost Reduction</v>
      </c>
      <c r="C1135" s="254" t="str">
        <f t="shared" si="227"/>
        <v>RnD Industry Capital Cost Perc Reduction</v>
      </c>
      <c r="D1135" s="180" t="s">
        <v>2101</v>
      </c>
      <c r="E1135" s="250"/>
      <c r="F1135" s="255" t="s">
        <v>2100</v>
      </c>
      <c r="G1135" s="250"/>
      <c r="H1135" s="43">
        <v>1483</v>
      </c>
      <c r="I1135" s="250" t="s">
        <v>311</v>
      </c>
      <c r="J1135" s="254" t="str">
        <f>'[2]PolicyLevers (2)'!J$1017</f>
        <v>R&amp;D Capital Cost Reductions</v>
      </c>
      <c r="K1135" s="253" t="str">
        <f t="shared" si="229"/>
        <v>RnD industry capital cost reduction</v>
      </c>
      <c r="L1135" s="253">
        <f t="shared" si="229"/>
        <v>0</v>
      </c>
      <c r="M1135" s="253">
        <f t="shared" si="229"/>
        <v>0.4</v>
      </c>
      <c r="N1135" s="253">
        <f t="shared" si="229"/>
        <v>0.01</v>
      </c>
      <c r="O1135" s="251" t="str">
        <f t="shared" si="229"/>
        <v>% reduction in cost</v>
      </c>
      <c r="P1135"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51" t="str">
        <f t="shared" si="229"/>
        <v>architectural-design.html#rnd</v>
      </c>
      <c r="R1135" s="252" t="str">
        <f t="shared" si="229"/>
        <v>research-and-development.html</v>
      </c>
      <c r="S1135" s="251" t="str">
        <f t="shared" si="229"/>
        <v>none</v>
      </c>
      <c r="T1135" s="250"/>
    </row>
    <row r="1136" spans="1:20">
      <c r="A1136" s="254" t="str">
        <f t="shared" si="227"/>
        <v>Research and Development</v>
      </c>
      <c r="B1136" s="254" t="str">
        <f t="shared" si="227"/>
        <v>Capital Cost Reduction</v>
      </c>
      <c r="C1136" s="254" t="str">
        <f t="shared" si="227"/>
        <v>RnD Industry Capital Cost Perc Reduction</v>
      </c>
      <c r="D1136" s="180" t="s">
        <v>2099</v>
      </c>
      <c r="E1136" s="250"/>
      <c r="F1136" s="255" t="s">
        <v>2098</v>
      </c>
      <c r="G1136" s="250"/>
      <c r="H1136" s="43">
        <v>1484</v>
      </c>
      <c r="I1136" s="250" t="s">
        <v>311</v>
      </c>
      <c r="J1136" s="254" t="str">
        <f>'[2]PolicyLevers (2)'!J$1017</f>
        <v>R&amp;D Capital Cost Reductions</v>
      </c>
      <c r="K1136" s="253" t="str">
        <f t="shared" si="229"/>
        <v>RnD industry capital cost reduction</v>
      </c>
      <c r="L1136" s="253">
        <f t="shared" si="229"/>
        <v>0</v>
      </c>
      <c r="M1136" s="253">
        <f t="shared" si="229"/>
        <v>0.4</v>
      </c>
      <c r="N1136" s="253">
        <f t="shared" si="229"/>
        <v>0.01</v>
      </c>
      <c r="O1136" s="251" t="str">
        <f t="shared" si="229"/>
        <v>% reduction in cost</v>
      </c>
      <c r="P1136"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51" t="str">
        <f t="shared" si="229"/>
        <v>architectural-design.html#rnd</v>
      </c>
      <c r="R1136" s="252" t="str">
        <f t="shared" si="229"/>
        <v>research-and-development.html</v>
      </c>
      <c r="S1136" s="251" t="str">
        <f t="shared" si="229"/>
        <v>none</v>
      </c>
      <c r="T1136" s="250"/>
    </row>
    <row r="1137" spans="1:20">
      <c r="A1137" s="254" t="str">
        <f t="shared" si="227"/>
        <v>Research and Development</v>
      </c>
      <c r="B1137" s="254" t="str">
        <f t="shared" si="227"/>
        <v>Capital Cost Reduction</v>
      </c>
      <c r="C1137" s="254" t="str">
        <f t="shared" si="227"/>
        <v>RnD Industry Capital Cost Perc Reduction</v>
      </c>
      <c r="D1137" s="180" t="s">
        <v>2097</v>
      </c>
      <c r="E1137" s="250"/>
      <c r="F1137" s="255" t="s">
        <v>2096</v>
      </c>
      <c r="G1137" s="250"/>
      <c r="H1137" s="43">
        <v>1485</v>
      </c>
      <c r="I1137" s="250" t="s">
        <v>311</v>
      </c>
      <c r="J1137" s="254" t="str">
        <f>'[2]PolicyLevers (2)'!J$1017</f>
        <v>R&amp;D Capital Cost Reductions</v>
      </c>
      <c r="K1137" s="253" t="str">
        <f t="shared" si="229"/>
        <v>RnD industry capital cost reduction</v>
      </c>
      <c r="L1137" s="253">
        <f t="shared" si="229"/>
        <v>0</v>
      </c>
      <c r="M1137" s="253">
        <f t="shared" si="229"/>
        <v>0.4</v>
      </c>
      <c r="N1137" s="253">
        <f t="shared" si="229"/>
        <v>0.01</v>
      </c>
      <c r="O1137" s="251" t="str">
        <f t="shared" si="229"/>
        <v>% reduction in cost</v>
      </c>
      <c r="P1137"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51" t="str">
        <f t="shared" si="229"/>
        <v>architectural-design.html#rnd</v>
      </c>
      <c r="R1137" s="252" t="str">
        <f t="shared" si="229"/>
        <v>research-and-development.html</v>
      </c>
      <c r="S1137" s="251" t="str">
        <f t="shared" si="229"/>
        <v>none</v>
      </c>
      <c r="T1137" s="250"/>
    </row>
    <row r="1138" spans="1:20">
      <c r="A1138" s="254" t="str">
        <f t="shared" si="227"/>
        <v>Research and Development</v>
      </c>
      <c r="B1138" s="254" t="str">
        <f t="shared" si="227"/>
        <v>Capital Cost Reduction</v>
      </c>
      <c r="C1138" s="254" t="str">
        <f t="shared" si="227"/>
        <v>RnD Industry Capital Cost Perc Reduction</v>
      </c>
      <c r="D1138" s="180" t="s">
        <v>2095</v>
      </c>
      <c r="E1138" s="250"/>
      <c r="F1138" s="255" t="s">
        <v>2094</v>
      </c>
      <c r="G1138" s="250"/>
      <c r="H1138" s="43">
        <v>1486</v>
      </c>
      <c r="I1138" s="250" t="s">
        <v>311</v>
      </c>
      <c r="J1138" s="254" t="str">
        <f>'[2]PolicyLevers (2)'!J$1017</f>
        <v>R&amp;D Capital Cost Reductions</v>
      </c>
      <c r="K1138" s="253" t="str">
        <f t="shared" si="229"/>
        <v>RnD industry capital cost reduction</v>
      </c>
      <c r="L1138" s="253">
        <f t="shared" si="229"/>
        <v>0</v>
      </c>
      <c r="M1138" s="253">
        <f t="shared" si="229"/>
        <v>0.4</v>
      </c>
      <c r="N1138" s="253">
        <f t="shared" si="229"/>
        <v>0.01</v>
      </c>
      <c r="O1138" s="251" t="str">
        <f t="shared" si="229"/>
        <v>% reduction in cost</v>
      </c>
      <c r="P1138"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51" t="str">
        <f t="shared" si="229"/>
        <v>architectural-design.html#rnd</v>
      </c>
      <c r="R1138" s="252" t="str">
        <f t="shared" si="229"/>
        <v>research-and-development.html</v>
      </c>
      <c r="S1138" s="251" t="str">
        <f t="shared" si="229"/>
        <v>none</v>
      </c>
      <c r="T1138" s="250"/>
    </row>
    <row r="1139" spans="1:20">
      <c r="A1139" s="180" t="s">
        <v>1087</v>
      </c>
      <c r="B1139" s="254" t="str">
        <f>'[2]PolicyLevers (2)'!B$1075</f>
        <v>Fuel Use Reduction</v>
      </c>
      <c r="C1139" s="180" t="s">
        <v>1203</v>
      </c>
      <c r="D1139" s="180" t="s">
        <v>2142</v>
      </c>
      <c r="E1139" s="250"/>
      <c r="F1139" s="255" t="s">
        <v>2141</v>
      </c>
      <c r="G1139" s="250"/>
      <c r="H1139" s="43">
        <v>1487</v>
      </c>
      <c r="I1139" s="250" t="s">
        <v>311</v>
      </c>
      <c r="J1139" s="254" t="str">
        <f>'[2]PolicyLevers (2)'!J$1068</f>
        <v>R&amp;D Fuel Use Reductions</v>
      </c>
      <c r="K1139" s="180" t="s">
        <v>1204</v>
      </c>
      <c r="L1139" s="106">
        <v>0</v>
      </c>
      <c r="M1139" s="106">
        <v>0.4</v>
      </c>
      <c r="N1139" s="5">
        <v>0.01</v>
      </c>
      <c r="O1139" s="250" t="s">
        <v>1186</v>
      </c>
      <c r="P1139" s="250" t="s">
        <v>2140</v>
      </c>
      <c r="Q1139" s="250" t="s">
        <v>1095</v>
      </c>
      <c r="R1139" s="255" t="s">
        <v>1096</v>
      </c>
      <c r="S1139" s="256" t="s">
        <v>533</v>
      </c>
      <c r="T1139" s="250"/>
    </row>
    <row r="1140" spans="1:20">
      <c r="A1140" s="254" t="str">
        <f t="shared" ref="A1140:C1163" si="230">A$1139</f>
        <v>Research and Development</v>
      </c>
      <c r="B1140" s="254" t="str">
        <f t="shared" si="230"/>
        <v>Fuel Use Reduction</v>
      </c>
      <c r="C1140" s="254" t="str">
        <f t="shared" si="230"/>
        <v>RnD Industry Fuel Use Perc Reduction</v>
      </c>
      <c r="D1140" s="180" t="s">
        <v>2139</v>
      </c>
      <c r="E1140" s="250"/>
      <c r="F1140" s="255" t="s">
        <v>2138</v>
      </c>
      <c r="G1140" s="250"/>
      <c r="H1140" s="43">
        <v>1488</v>
      </c>
      <c r="I1140" s="250" t="s">
        <v>311</v>
      </c>
      <c r="J1140" s="254" t="str">
        <f>'[2]PolicyLevers (2)'!J$1068</f>
        <v>R&amp;D Fuel Use Reductions</v>
      </c>
      <c r="K1140" s="253" t="str">
        <f t="shared" ref="K1140:S1149" si="231">K$1139</f>
        <v>RnD industry fuel use reduction</v>
      </c>
      <c r="L1140" s="253">
        <f t="shared" si="231"/>
        <v>0</v>
      </c>
      <c r="M1140" s="253">
        <f t="shared" si="231"/>
        <v>0.4</v>
      </c>
      <c r="N1140" s="253">
        <f t="shared" si="231"/>
        <v>0.01</v>
      </c>
      <c r="O1140" s="251" t="str">
        <f t="shared" si="231"/>
        <v>% reduction in fuel use</v>
      </c>
      <c r="P1140"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51" t="str">
        <f t="shared" si="231"/>
        <v>architectural-design.html#rnd</v>
      </c>
      <c r="R1140" s="252" t="str">
        <f t="shared" si="231"/>
        <v>research-and-development.html</v>
      </c>
      <c r="S1140" s="251" t="str">
        <f t="shared" si="231"/>
        <v>none</v>
      </c>
      <c r="T1140" s="250"/>
    </row>
    <row r="1141" spans="1:20">
      <c r="A1141" s="254" t="str">
        <f t="shared" si="230"/>
        <v>Research and Development</v>
      </c>
      <c r="B1141" s="254" t="str">
        <f t="shared" si="230"/>
        <v>Fuel Use Reduction</v>
      </c>
      <c r="C1141" s="254" t="str">
        <f t="shared" si="230"/>
        <v>RnD Industry Fuel Use Perc Reduction</v>
      </c>
      <c r="D1141" s="180" t="s">
        <v>2137</v>
      </c>
      <c r="E1141" s="250"/>
      <c r="F1141" s="255" t="s">
        <v>2136</v>
      </c>
      <c r="G1141" s="250"/>
      <c r="H1141" s="43">
        <v>1489</v>
      </c>
      <c r="I1141" s="250" t="s">
        <v>311</v>
      </c>
      <c r="J1141" s="254" t="str">
        <f>'[2]PolicyLevers (2)'!J$1068</f>
        <v>R&amp;D Fuel Use Reductions</v>
      </c>
      <c r="K1141" s="253" t="str">
        <f t="shared" si="231"/>
        <v>RnD industry fuel use reduction</v>
      </c>
      <c r="L1141" s="253">
        <f t="shared" si="231"/>
        <v>0</v>
      </c>
      <c r="M1141" s="253">
        <f t="shared" si="231"/>
        <v>0.4</v>
      </c>
      <c r="N1141" s="253">
        <f t="shared" si="231"/>
        <v>0.01</v>
      </c>
      <c r="O1141" s="251" t="str">
        <f t="shared" si="231"/>
        <v>% reduction in fuel use</v>
      </c>
      <c r="P1141"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51" t="str">
        <f t="shared" si="231"/>
        <v>architectural-design.html#rnd</v>
      </c>
      <c r="R1141" s="252" t="str">
        <f t="shared" si="231"/>
        <v>research-and-development.html</v>
      </c>
      <c r="S1141" s="251" t="str">
        <f t="shared" si="231"/>
        <v>none</v>
      </c>
      <c r="T1141" s="250"/>
    </row>
    <row r="1142" spans="1:20">
      <c r="A1142" s="254" t="str">
        <f t="shared" si="230"/>
        <v>Research and Development</v>
      </c>
      <c r="B1142" s="254" t="str">
        <f t="shared" si="230"/>
        <v>Fuel Use Reduction</v>
      </c>
      <c r="C1142" s="254" t="str">
        <f t="shared" si="230"/>
        <v>RnD Industry Fuel Use Perc Reduction</v>
      </c>
      <c r="D1142" s="180" t="s">
        <v>2135</v>
      </c>
      <c r="E1142" s="250"/>
      <c r="F1142" s="255" t="s">
        <v>2134</v>
      </c>
      <c r="G1142" s="250"/>
      <c r="H1142" s="43">
        <v>1490</v>
      </c>
      <c r="I1142" s="250" t="s">
        <v>311</v>
      </c>
      <c r="J1142" s="254" t="str">
        <f>'[2]PolicyLevers (2)'!J$1068</f>
        <v>R&amp;D Fuel Use Reductions</v>
      </c>
      <c r="K1142" s="253" t="str">
        <f t="shared" si="231"/>
        <v>RnD industry fuel use reduction</v>
      </c>
      <c r="L1142" s="253">
        <f t="shared" si="231"/>
        <v>0</v>
      </c>
      <c r="M1142" s="253">
        <f t="shared" si="231"/>
        <v>0.4</v>
      </c>
      <c r="N1142" s="253">
        <f t="shared" si="231"/>
        <v>0.01</v>
      </c>
      <c r="O1142" s="251" t="str">
        <f t="shared" si="231"/>
        <v>% reduction in fuel use</v>
      </c>
      <c r="P1142"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51" t="str">
        <f t="shared" si="231"/>
        <v>architectural-design.html#rnd</v>
      </c>
      <c r="R1142" s="252" t="str">
        <f t="shared" si="231"/>
        <v>research-and-development.html</v>
      </c>
      <c r="S1142" s="251" t="str">
        <f t="shared" si="231"/>
        <v>none</v>
      </c>
      <c r="T1142" s="250"/>
    </row>
    <row r="1143" spans="1:20">
      <c r="A1143" s="254" t="str">
        <f t="shared" si="230"/>
        <v>Research and Development</v>
      </c>
      <c r="B1143" s="254" t="str">
        <f t="shared" si="230"/>
        <v>Fuel Use Reduction</v>
      </c>
      <c r="C1143" s="254" t="str">
        <f t="shared" si="230"/>
        <v>RnD Industry Fuel Use Perc Reduction</v>
      </c>
      <c r="D1143" s="180" t="s">
        <v>2133</v>
      </c>
      <c r="E1143" s="250"/>
      <c r="F1143" s="255" t="s">
        <v>2132</v>
      </c>
      <c r="G1143" s="250"/>
      <c r="H1143" s="43">
        <v>1491</v>
      </c>
      <c r="I1143" s="250" t="s">
        <v>311</v>
      </c>
      <c r="J1143" s="254" t="str">
        <f>'[2]PolicyLevers (2)'!J$1068</f>
        <v>R&amp;D Fuel Use Reductions</v>
      </c>
      <c r="K1143" s="253" t="str">
        <f t="shared" si="231"/>
        <v>RnD industry fuel use reduction</v>
      </c>
      <c r="L1143" s="253">
        <f t="shared" si="231"/>
        <v>0</v>
      </c>
      <c r="M1143" s="253">
        <f t="shared" si="231"/>
        <v>0.4</v>
      </c>
      <c r="N1143" s="253">
        <f t="shared" si="231"/>
        <v>0.01</v>
      </c>
      <c r="O1143" s="251" t="str">
        <f t="shared" si="231"/>
        <v>% reduction in fuel use</v>
      </c>
      <c r="P1143"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51" t="str">
        <f t="shared" si="231"/>
        <v>architectural-design.html#rnd</v>
      </c>
      <c r="R1143" s="252" t="str">
        <f t="shared" si="231"/>
        <v>research-and-development.html</v>
      </c>
      <c r="S1143" s="251" t="str">
        <f t="shared" si="231"/>
        <v>none</v>
      </c>
      <c r="T1143" s="250"/>
    </row>
    <row r="1144" spans="1:20">
      <c r="A1144" s="254" t="str">
        <f t="shared" si="230"/>
        <v>Research and Development</v>
      </c>
      <c r="B1144" s="254" t="str">
        <f t="shared" si="230"/>
        <v>Fuel Use Reduction</v>
      </c>
      <c r="C1144" s="254" t="str">
        <f t="shared" si="230"/>
        <v>RnD Industry Fuel Use Perc Reduction</v>
      </c>
      <c r="D1144" s="180" t="s">
        <v>2131</v>
      </c>
      <c r="E1144" s="250"/>
      <c r="F1144" s="255" t="s">
        <v>2130</v>
      </c>
      <c r="G1144" s="250"/>
      <c r="H1144" s="43">
        <v>1492</v>
      </c>
      <c r="I1144" s="250" t="s">
        <v>311</v>
      </c>
      <c r="J1144" s="254" t="str">
        <f>'[2]PolicyLevers (2)'!J$1068</f>
        <v>R&amp;D Fuel Use Reductions</v>
      </c>
      <c r="K1144" s="253" t="str">
        <f t="shared" si="231"/>
        <v>RnD industry fuel use reduction</v>
      </c>
      <c r="L1144" s="253">
        <f t="shared" si="231"/>
        <v>0</v>
      </c>
      <c r="M1144" s="253">
        <f t="shared" si="231"/>
        <v>0.4</v>
      </c>
      <c r="N1144" s="253">
        <f t="shared" si="231"/>
        <v>0.01</v>
      </c>
      <c r="O1144" s="251" t="str">
        <f t="shared" si="231"/>
        <v>% reduction in fuel use</v>
      </c>
      <c r="P1144"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51" t="str">
        <f t="shared" si="231"/>
        <v>architectural-design.html#rnd</v>
      </c>
      <c r="R1144" s="252" t="str">
        <f t="shared" si="231"/>
        <v>research-and-development.html</v>
      </c>
      <c r="S1144" s="251" t="str">
        <f t="shared" si="231"/>
        <v>none</v>
      </c>
      <c r="T1144" s="250"/>
    </row>
    <row r="1145" spans="1:20">
      <c r="A1145" s="254" t="str">
        <f t="shared" si="230"/>
        <v>Research and Development</v>
      </c>
      <c r="B1145" s="254" t="str">
        <f t="shared" si="230"/>
        <v>Fuel Use Reduction</v>
      </c>
      <c r="C1145" s="254" t="str">
        <f t="shared" si="230"/>
        <v>RnD Industry Fuel Use Perc Reduction</v>
      </c>
      <c r="D1145" s="180" t="s">
        <v>2129</v>
      </c>
      <c r="E1145" s="250"/>
      <c r="F1145" s="255" t="s">
        <v>2128</v>
      </c>
      <c r="G1145" s="250"/>
      <c r="H1145" s="43">
        <v>1493</v>
      </c>
      <c r="I1145" s="250" t="s">
        <v>311</v>
      </c>
      <c r="J1145" s="254" t="str">
        <f>'[2]PolicyLevers (2)'!J$1068</f>
        <v>R&amp;D Fuel Use Reductions</v>
      </c>
      <c r="K1145" s="253" t="str">
        <f t="shared" si="231"/>
        <v>RnD industry fuel use reduction</v>
      </c>
      <c r="L1145" s="253">
        <f t="shared" si="231"/>
        <v>0</v>
      </c>
      <c r="M1145" s="253">
        <f t="shared" si="231"/>
        <v>0.4</v>
      </c>
      <c r="N1145" s="253">
        <f t="shared" si="231"/>
        <v>0.01</v>
      </c>
      <c r="O1145" s="251" t="str">
        <f t="shared" si="231"/>
        <v>% reduction in fuel use</v>
      </c>
      <c r="P1145"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51" t="str">
        <f t="shared" si="231"/>
        <v>architectural-design.html#rnd</v>
      </c>
      <c r="R1145" s="252" t="str">
        <f t="shared" si="231"/>
        <v>research-and-development.html</v>
      </c>
      <c r="S1145" s="251" t="str">
        <f t="shared" si="231"/>
        <v>none</v>
      </c>
      <c r="T1145" s="250"/>
    </row>
    <row r="1146" spans="1:20">
      <c r="A1146" s="254" t="str">
        <f t="shared" si="230"/>
        <v>Research and Development</v>
      </c>
      <c r="B1146" s="254" t="str">
        <f t="shared" si="230"/>
        <v>Fuel Use Reduction</v>
      </c>
      <c r="C1146" s="254" t="str">
        <f t="shared" si="230"/>
        <v>RnD Industry Fuel Use Perc Reduction</v>
      </c>
      <c r="D1146" s="180" t="s">
        <v>2127</v>
      </c>
      <c r="E1146" s="250"/>
      <c r="F1146" s="255" t="s">
        <v>2126</v>
      </c>
      <c r="G1146" s="250"/>
      <c r="H1146" s="43">
        <v>1494</v>
      </c>
      <c r="I1146" s="250" t="s">
        <v>311</v>
      </c>
      <c r="J1146" s="254" t="str">
        <f>'[2]PolicyLevers (2)'!J$1068</f>
        <v>R&amp;D Fuel Use Reductions</v>
      </c>
      <c r="K1146" s="253" t="str">
        <f t="shared" si="231"/>
        <v>RnD industry fuel use reduction</v>
      </c>
      <c r="L1146" s="253">
        <f t="shared" si="231"/>
        <v>0</v>
      </c>
      <c r="M1146" s="253">
        <f t="shared" si="231"/>
        <v>0.4</v>
      </c>
      <c r="N1146" s="253">
        <f t="shared" si="231"/>
        <v>0.01</v>
      </c>
      <c r="O1146" s="251" t="str">
        <f t="shared" si="231"/>
        <v>% reduction in fuel use</v>
      </c>
      <c r="P1146"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51" t="str">
        <f t="shared" si="231"/>
        <v>architectural-design.html#rnd</v>
      </c>
      <c r="R1146" s="252" t="str">
        <f t="shared" si="231"/>
        <v>research-and-development.html</v>
      </c>
      <c r="S1146" s="251" t="str">
        <f t="shared" si="231"/>
        <v>none</v>
      </c>
      <c r="T1146" s="250"/>
    </row>
    <row r="1147" spans="1:20">
      <c r="A1147" s="254" t="str">
        <f t="shared" si="230"/>
        <v>Research and Development</v>
      </c>
      <c r="B1147" s="254" t="str">
        <f t="shared" si="230"/>
        <v>Fuel Use Reduction</v>
      </c>
      <c r="C1147" s="254" t="str">
        <f t="shared" si="230"/>
        <v>RnD Industry Fuel Use Perc Reduction</v>
      </c>
      <c r="D1147" s="180" t="s">
        <v>2125</v>
      </c>
      <c r="E1147" s="250"/>
      <c r="F1147" s="255" t="s">
        <v>2124</v>
      </c>
      <c r="G1147" s="250"/>
      <c r="H1147" s="43">
        <v>1495</v>
      </c>
      <c r="I1147" s="250" t="s">
        <v>311</v>
      </c>
      <c r="J1147" s="254" t="str">
        <f>'[2]PolicyLevers (2)'!J$1068</f>
        <v>R&amp;D Fuel Use Reductions</v>
      </c>
      <c r="K1147" s="253" t="str">
        <f t="shared" si="231"/>
        <v>RnD industry fuel use reduction</v>
      </c>
      <c r="L1147" s="253">
        <f t="shared" si="231"/>
        <v>0</v>
      </c>
      <c r="M1147" s="253">
        <f t="shared" si="231"/>
        <v>0.4</v>
      </c>
      <c r="N1147" s="253">
        <f t="shared" si="231"/>
        <v>0.01</v>
      </c>
      <c r="O1147" s="251" t="str">
        <f t="shared" si="231"/>
        <v>% reduction in fuel use</v>
      </c>
      <c r="P1147"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51" t="str">
        <f t="shared" si="231"/>
        <v>architectural-design.html#rnd</v>
      </c>
      <c r="R1147" s="252" t="str">
        <f t="shared" si="231"/>
        <v>research-and-development.html</v>
      </c>
      <c r="S1147" s="251" t="str">
        <f t="shared" si="231"/>
        <v>none</v>
      </c>
      <c r="T1147" s="250"/>
    </row>
    <row r="1148" spans="1:20">
      <c r="A1148" s="254" t="str">
        <f t="shared" si="230"/>
        <v>Research and Development</v>
      </c>
      <c r="B1148" s="254" t="str">
        <f t="shared" si="230"/>
        <v>Fuel Use Reduction</v>
      </c>
      <c r="C1148" s="254" t="str">
        <f t="shared" si="230"/>
        <v>RnD Industry Fuel Use Perc Reduction</v>
      </c>
      <c r="D1148" s="180" t="s">
        <v>2123</v>
      </c>
      <c r="E1148" s="250"/>
      <c r="F1148" s="255" t="s">
        <v>1142</v>
      </c>
      <c r="G1148" s="250"/>
      <c r="H1148" s="43">
        <v>1496</v>
      </c>
      <c r="I1148" s="250" t="s">
        <v>311</v>
      </c>
      <c r="J1148" s="254" t="str">
        <f>'[2]PolicyLevers (2)'!J$1068</f>
        <v>R&amp;D Fuel Use Reductions</v>
      </c>
      <c r="K1148" s="253" t="str">
        <f t="shared" si="231"/>
        <v>RnD industry fuel use reduction</v>
      </c>
      <c r="L1148" s="253">
        <f t="shared" si="231"/>
        <v>0</v>
      </c>
      <c r="M1148" s="253">
        <f t="shared" si="231"/>
        <v>0.4</v>
      </c>
      <c r="N1148" s="253">
        <f t="shared" si="231"/>
        <v>0.01</v>
      </c>
      <c r="O1148" s="251" t="str">
        <f t="shared" si="231"/>
        <v>% reduction in fuel use</v>
      </c>
      <c r="P1148"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51" t="str">
        <f t="shared" si="231"/>
        <v>architectural-design.html#rnd</v>
      </c>
      <c r="R1148" s="252" t="str">
        <f t="shared" si="231"/>
        <v>research-and-development.html</v>
      </c>
      <c r="S1148" s="251" t="str">
        <f t="shared" si="231"/>
        <v>none</v>
      </c>
      <c r="T1148" s="250"/>
    </row>
    <row r="1149" spans="1:20">
      <c r="A1149" s="254" t="str">
        <f t="shared" si="230"/>
        <v>Research and Development</v>
      </c>
      <c r="B1149" s="254" t="str">
        <f t="shared" si="230"/>
        <v>Fuel Use Reduction</v>
      </c>
      <c r="C1149" s="254" t="str">
        <f t="shared" si="230"/>
        <v>RnD Industry Fuel Use Perc Reduction</v>
      </c>
      <c r="D1149" s="180" t="s">
        <v>2122</v>
      </c>
      <c r="E1149" s="250"/>
      <c r="F1149" s="255" t="s">
        <v>2121</v>
      </c>
      <c r="G1149" s="250"/>
      <c r="H1149" s="43">
        <v>1497</v>
      </c>
      <c r="I1149" s="250" t="s">
        <v>311</v>
      </c>
      <c r="J1149" s="254" t="str">
        <f>'[2]PolicyLevers (2)'!J$1068</f>
        <v>R&amp;D Fuel Use Reductions</v>
      </c>
      <c r="K1149" s="253" t="str">
        <f t="shared" si="231"/>
        <v>RnD industry fuel use reduction</v>
      </c>
      <c r="L1149" s="253">
        <f t="shared" si="231"/>
        <v>0</v>
      </c>
      <c r="M1149" s="253">
        <f t="shared" si="231"/>
        <v>0.4</v>
      </c>
      <c r="N1149" s="253">
        <f t="shared" si="231"/>
        <v>0.01</v>
      </c>
      <c r="O1149" s="251" t="str">
        <f t="shared" si="231"/>
        <v>% reduction in fuel use</v>
      </c>
      <c r="P1149"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51" t="str">
        <f t="shared" si="231"/>
        <v>architectural-design.html#rnd</v>
      </c>
      <c r="R1149" s="252" t="str">
        <f t="shared" si="231"/>
        <v>research-and-development.html</v>
      </c>
      <c r="S1149" s="251" t="str">
        <f t="shared" si="231"/>
        <v>none</v>
      </c>
      <c r="T1149" s="250"/>
    </row>
    <row r="1150" spans="1:20">
      <c r="A1150" s="254" t="str">
        <f t="shared" si="230"/>
        <v>Research and Development</v>
      </c>
      <c r="B1150" s="254" t="str">
        <f t="shared" si="230"/>
        <v>Fuel Use Reduction</v>
      </c>
      <c r="C1150" s="254" t="str">
        <f t="shared" si="230"/>
        <v>RnD Industry Fuel Use Perc Reduction</v>
      </c>
      <c r="D1150" s="180" t="s">
        <v>2120</v>
      </c>
      <c r="E1150" s="250"/>
      <c r="F1150" s="255" t="s">
        <v>2119</v>
      </c>
      <c r="G1150" s="250"/>
      <c r="H1150" s="43">
        <v>1498</v>
      </c>
      <c r="I1150" s="250" t="s">
        <v>311</v>
      </c>
      <c r="J1150" s="254" t="str">
        <f>'[2]PolicyLevers (2)'!J$1068</f>
        <v>R&amp;D Fuel Use Reductions</v>
      </c>
      <c r="K1150" s="253" t="str">
        <f t="shared" ref="K1150:S1163" si="232">K$1139</f>
        <v>RnD industry fuel use reduction</v>
      </c>
      <c r="L1150" s="253">
        <f t="shared" si="232"/>
        <v>0</v>
      </c>
      <c r="M1150" s="253">
        <f t="shared" si="232"/>
        <v>0.4</v>
      </c>
      <c r="N1150" s="253">
        <f t="shared" si="232"/>
        <v>0.01</v>
      </c>
      <c r="O1150" s="251" t="str">
        <f t="shared" si="232"/>
        <v>% reduction in fuel use</v>
      </c>
      <c r="P1150"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51" t="str">
        <f t="shared" si="232"/>
        <v>architectural-design.html#rnd</v>
      </c>
      <c r="R1150" s="252" t="str">
        <f t="shared" si="232"/>
        <v>research-and-development.html</v>
      </c>
      <c r="S1150" s="251" t="str">
        <f t="shared" si="232"/>
        <v>none</v>
      </c>
      <c r="T1150" s="250"/>
    </row>
    <row r="1151" spans="1:20">
      <c r="A1151" s="254" t="str">
        <f t="shared" si="230"/>
        <v>Research and Development</v>
      </c>
      <c r="B1151" s="254" t="str">
        <f t="shared" si="230"/>
        <v>Fuel Use Reduction</v>
      </c>
      <c r="C1151" s="254" t="str">
        <f t="shared" si="230"/>
        <v>RnD Industry Fuel Use Perc Reduction</v>
      </c>
      <c r="D1151" s="180" t="s">
        <v>2118</v>
      </c>
      <c r="E1151" s="250"/>
      <c r="F1151" s="255" t="s">
        <v>2117</v>
      </c>
      <c r="G1151" s="250"/>
      <c r="H1151" s="43">
        <v>1499</v>
      </c>
      <c r="I1151" s="250" t="s">
        <v>311</v>
      </c>
      <c r="J1151" s="254" t="str">
        <f>'[2]PolicyLevers (2)'!J$1068</f>
        <v>R&amp;D Fuel Use Reductions</v>
      </c>
      <c r="K1151" s="253" t="str">
        <f t="shared" si="232"/>
        <v>RnD industry fuel use reduction</v>
      </c>
      <c r="L1151" s="253">
        <f t="shared" si="232"/>
        <v>0</v>
      </c>
      <c r="M1151" s="253">
        <f t="shared" si="232"/>
        <v>0.4</v>
      </c>
      <c r="N1151" s="253">
        <f t="shared" si="232"/>
        <v>0.01</v>
      </c>
      <c r="O1151" s="251" t="str">
        <f t="shared" si="232"/>
        <v>% reduction in fuel use</v>
      </c>
      <c r="P1151"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51" t="str">
        <f t="shared" si="232"/>
        <v>architectural-design.html#rnd</v>
      </c>
      <c r="R1151" s="252" t="str">
        <f t="shared" si="232"/>
        <v>research-and-development.html</v>
      </c>
      <c r="S1151" s="251" t="str">
        <f t="shared" si="232"/>
        <v>none</v>
      </c>
      <c r="T1151" s="250"/>
    </row>
    <row r="1152" spans="1:20">
      <c r="A1152" s="254" t="str">
        <f t="shared" si="230"/>
        <v>Research and Development</v>
      </c>
      <c r="B1152" s="254" t="str">
        <f t="shared" si="230"/>
        <v>Fuel Use Reduction</v>
      </c>
      <c r="C1152" s="254" t="str">
        <f t="shared" si="230"/>
        <v>RnD Industry Fuel Use Perc Reduction</v>
      </c>
      <c r="D1152" s="180" t="s">
        <v>2116</v>
      </c>
      <c r="E1152" s="250"/>
      <c r="F1152" s="255" t="s">
        <v>1140</v>
      </c>
      <c r="G1152" s="250"/>
      <c r="H1152" s="43">
        <v>1500</v>
      </c>
      <c r="I1152" s="250" t="s">
        <v>311</v>
      </c>
      <c r="J1152" s="254" t="str">
        <f>'[2]PolicyLevers (2)'!J$1068</f>
        <v>R&amp;D Fuel Use Reductions</v>
      </c>
      <c r="K1152" s="253" t="str">
        <f t="shared" si="232"/>
        <v>RnD industry fuel use reduction</v>
      </c>
      <c r="L1152" s="253">
        <f t="shared" si="232"/>
        <v>0</v>
      </c>
      <c r="M1152" s="253">
        <f t="shared" si="232"/>
        <v>0.4</v>
      </c>
      <c r="N1152" s="253">
        <f t="shared" si="232"/>
        <v>0.01</v>
      </c>
      <c r="O1152" s="251" t="str">
        <f t="shared" si="232"/>
        <v>% reduction in fuel use</v>
      </c>
      <c r="P1152"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51" t="str">
        <f t="shared" si="232"/>
        <v>architectural-design.html#rnd</v>
      </c>
      <c r="R1152" s="252" t="str">
        <f t="shared" si="232"/>
        <v>research-and-development.html</v>
      </c>
      <c r="S1152" s="251" t="str">
        <f t="shared" si="232"/>
        <v>none</v>
      </c>
      <c r="T1152" s="250"/>
    </row>
    <row r="1153" spans="1:20">
      <c r="A1153" s="254" t="str">
        <f t="shared" si="230"/>
        <v>Research and Development</v>
      </c>
      <c r="B1153" s="254" t="str">
        <f t="shared" si="230"/>
        <v>Fuel Use Reduction</v>
      </c>
      <c r="C1153" s="254" t="str">
        <f t="shared" si="230"/>
        <v>RnD Industry Fuel Use Perc Reduction</v>
      </c>
      <c r="D1153" s="180" t="s">
        <v>2115</v>
      </c>
      <c r="E1153" s="250"/>
      <c r="F1153" s="255" t="s">
        <v>2114</v>
      </c>
      <c r="G1153" s="250"/>
      <c r="H1153" s="43">
        <v>1501</v>
      </c>
      <c r="I1153" s="250" t="s">
        <v>311</v>
      </c>
      <c r="J1153" s="254" t="str">
        <f>'[2]PolicyLevers (2)'!J$1068</f>
        <v>R&amp;D Fuel Use Reductions</v>
      </c>
      <c r="K1153" s="253" t="str">
        <f t="shared" si="232"/>
        <v>RnD industry fuel use reduction</v>
      </c>
      <c r="L1153" s="253">
        <f t="shared" si="232"/>
        <v>0</v>
      </c>
      <c r="M1153" s="253">
        <f t="shared" si="232"/>
        <v>0.4</v>
      </c>
      <c r="N1153" s="253">
        <f t="shared" si="232"/>
        <v>0.01</v>
      </c>
      <c r="O1153" s="251" t="str">
        <f t="shared" si="232"/>
        <v>% reduction in fuel use</v>
      </c>
      <c r="P1153"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51" t="str">
        <f t="shared" si="232"/>
        <v>architectural-design.html#rnd</v>
      </c>
      <c r="R1153" s="252" t="str">
        <f t="shared" si="232"/>
        <v>research-and-development.html</v>
      </c>
      <c r="S1153" s="251" t="str">
        <f t="shared" si="232"/>
        <v>none</v>
      </c>
      <c r="T1153" s="250"/>
    </row>
    <row r="1154" spans="1:20">
      <c r="A1154" s="254" t="str">
        <f t="shared" si="230"/>
        <v>Research and Development</v>
      </c>
      <c r="B1154" s="254" t="str">
        <f t="shared" si="230"/>
        <v>Fuel Use Reduction</v>
      </c>
      <c r="C1154" s="254" t="str">
        <f t="shared" si="230"/>
        <v>RnD Industry Fuel Use Perc Reduction</v>
      </c>
      <c r="D1154" s="180" t="s">
        <v>2113</v>
      </c>
      <c r="E1154" s="250"/>
      <c r="F1154" s="255" t="s">
        <v>2112</v>
      </c>
      <c r="G1154" s="250"/>
      <c r="H1154" s="43">
        <v>1502</v>
      </c>
      <c r="I1154" s="250" t="s">
        <v>311</v>
      </c>
      <c r="J1154" s="254" t="str">
        <f>'[2]PolicyLevers (2)'!J$1068</f>
        <v>R&amp;D Fuel Use Reductions</v>
      </c>
      <c r="K1154" s="253" t="str">
        <f t="shared" si="232"/>
        <v>RnD industry fuel use reduction</v>
      </c>
      <c r="L1154" s="253">
        <f t="shared" si="232"/>
        <v>0</v>
      </c>
      <c r="M1154" s="253">
        <f t="shared" si="232"/>
        <v>0.4</v>
      </c>
      <c r="N1154" s="253">
        <f t="shared" si="232"/>
        <v>0.01</v>
      </c>
      <c r="O1154" s="251" t="str">
        <f t="shared" si="232"/>
        <v>% reduction in fuel use</v>
      </c>
      <c r="P1154"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51" t="str">
        <f t="shared" si="232"/>
        <v>architectural-design.html#rnd</v>
      </c>
      <c r="R1154" s="252" t="str">
        <f t="shared" si="232"/>
        <v>research-and-development.html</v>
      </c>
      <c r="S1154" s="251" t="str">
        <f t="shared" si="232"/>
        <v>none</v>
      </c>
      <c r="T1154" s="250"/>
    </row>
    <row r="1155" spans="1:20">
      <c r="A1155" s="254" t="str">
        <f t="shared" si="230"/>
        <v>Research and Development</v>
      </c>
      <c r="B1155" s="254" t="str">
        <f t="shared" si="230"/>
        <v>Fuel Use Reduction</v>
      </c>
      <c r="C1155" s="254" t="str">
        <f t="shared" si="230"/>
        <v>RnD Industry Fuel Use Perc Reduction</v>
      </c>
      <c r="D1155" s="180" t="s">
        <v>2111</v>
      </c>
      <c r="E1155" s="250"/>
      <c r="F1155" s="255" t="s">
        <v>2110</v>
      </c>
      <c r="G1155" s="250"/>
      <c r="H1155" s="43">
        <v>1503</v>
      </c>
      <c r="I1155" s="250" t="s">
        <v>311</v>
      </c>
      <c r="J1155" s="254" t="str">
        <f>'[2]PolicyLevers (2)'!J$1068</f>
        <v>R&amp;D Fuel Use Reductions</v>
      </c>
      <c r="K1155" s="253" t="str">
        <f t="shared" si="232"/>
        <v>RnD industry fuel use reduction</v>
      </c>
      <c r="L1155" s="253">
        <f t="shared" si="232"/>
        <v>0</v>
      </c>
      <c r="M1155" s="253">
        <f t="shared" si="232"/>
        <v>0.4</v>
      </c>
      <c r="N1155" s="253">
        <f t="shared" si="232"/>
        <v>0.01</v>
      </c>
      <c r="O1155" s="251" t="str">
        <f t="shared" si="232"/>
        <v>% reduction in fuel use</v>
      </c>
      <c r="P1155"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51" t="str">
        <f t="shared" si="232"/>
        <v>architectural-design.html#rnd</v>
      </c>
      <c r="R1155" s="252" t="str">
        <f t="shared" si="232"/>
        <v>research-and-development.html</v>
      </c>
      <c r="S1155" s="251" t="str">
        <f t="shared" si="232"/>
        <v>none</v>
      </c>
      <c r="T1155" s="250"/>
    </row>
    <row r="1156" spans="1:20">
      <c r="A1156" s="254" t="str">
        <f t="shared" si="230"/>
        <v>Research and Development</v>
      </c>
      <c r="B1156" s="254" t="str">
        <f t="shared" si="230"/>
        <v>Fuel Use Reduction</v>
      </c>
      <c r="C1156" s="254" t="str">
        <f t="shared" si="230"/>
        <v>RnD Industry Fuel Use Perc Reduction</v>
      </c>
      <c r="D1156" s="180" t="s">
        <v>2109</v>
      </c>
      <c r="E1156" s="250"/>
      <c r="F1156" s="255" t="s">
        <v>2108</v>
      </c>
      <c r="G1156" s="250"/>
      <c r="H1156" s="43">
        <v>1504</v>
      </c>
      <c r="I1156" s="250" t="s">
        <v>311</v>
      </c>
      <c r="J1156" s="254" t="str">
        <f>'[2]PolicyLevers (2)'!J$1068</f>
        <v>R&amp;D Fuel Use Reductions</v>
      </c>
      <c r="K1156" s="253" t="str">
        <f t="shared" si="232"/>
        <v>RnD industry fuel use reduction</v>
      </c>
      <c r="L1156" s="253">
        <f t="shared" si="232"/>
        <v>0</v>
      </c>
      <c r="M1156" s="253">
        <f t="shared" si="232"/>
        <v>0.4</v>
      </c>
      <c r="N1156" s="253">
        <f t="shared" si="232"/>
        <v>0.01</v>
      </c>
      <c r="O1156" s="251" t="str">
        <f t="shared" si="232"/>
        <v>% reduction in fuel use</v>
      </c>
      <c r="P1156"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51" t="str">
        <f t="shared" si="232"/>
        <v>architectural-design.html#rnd</v>
      </c>
      <c r="R1156" s="252" t="str">
        <f t="shared" si="232"/>
        <v>research-and-development.html</v>
      </c>
      <c r="S1156" s="251" t="str">
        <f t="shared" si="232"/>
        <v>none</v>
      </c>
      <c r="T1156" s="250"/>
    </row>
    <row r="1157" spans="1:20">
      <c r="A1157" s="254" t="str">
        <f t="shared" si="230"/>
        <v>Research and Development</v>
      </c>
      <c r="B1157" s="254" t="str">
        <f t="shared" si="230"/>
        <v>Fuel Use Reduction</v>
      </c>
      <c r="C1157" s="254" t="str">
        <f t="shared" si="230"/>
        <v>RnD Industry Fuel Use Perc Reduction</v>
      </c>
      <c r="D1157" s="180" t="s">
        <v>2107</v>
      </c>
      <c r="E1157" s="250"/>
      <c r="F1157" s="255" t="s">
        <v>2106</v>
      </c>
      <c r="G1157" s="250"/>
      <c r="H1157" s="43">
        <v>1505</v>
      </c>
      <c r="I1157" s="250" t="s">
        <v>311</v>
      </c>
      <c r="J1157" s="254" t="str">
        <f>'[2]PolicyLevers (2)'!J$1068</f>
        <v>R&amp;D Fuel Use Reductions</v>
      </c>
      <c r="K1157" s="253" t="str">
        <f t="shared" si="232"/>
        <v>RnD industry fuel use reduction</v>
      </c>
      <c r="L1157" s="253">
        <f t="shared" si="232"/>
        <v>0</v>
      </c>
      <c r="M1157" s="253">
        <f t="shared" si="232"/>
        <v>0.4</v>
      </c>
      <c r="N1157" s="253">
        <f t="shared" si="232"/>
        <v>0.01</v>
      </c>
      <c r="O1157" s="251" t="str">
        <f t="shared" si="232"/>
        <v>% reduction in fuel use</v>
      </c>
      <c r="P1157"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51" t="str">
        <f t="shared" si="232"/>
        <v>architectural-design.html#rnd</v>
      </c>
      <c r="R1157" s="252" t="str">
        <f t="shared" si="232"/>
        <v>research-and-development.html</v>
      </c>
      <c r="S1157" s="251" t="str">
        <f t="shared" si="232"/>
        <v>none</v>
      </c>
      <c r="T1157" s="250"/>
    </row>
    <row r="1158" spans="1:20">
      <c r="A1158" s="254" t="str">
        <f t="shared" si="230"/>
        <v>Research and Development</v>
      </c>
      <c r="B1158" s="254" t="str">
        <f t="shared" si="230"/>
        <v>Fuel Use Reduction</v>
      </c>
      <c r="C1158" s="254" t="str">
        <f t="shared" si="230"/>
        <v>RnD Industry Fuel Use Perc Reduction</v>
      </c>
      <c r="D1158" s="180" t="s">
        <v>2105</v>
      </c>
      <c r="E1158" s="250"/>
      <c r="F1158" s="255" t="s">
        <v>2104</v>
      </c>
      <c r="G1158" s="250"/>
      <c r="H1158" s="43">
        <v>1506</v>
      </c>
      <c r="I1158" s="250" t="s">
        <v>311</v>
      </c>
      <c r="J1158" s="254" t="str">
        <f>'[2]PolicyLevers (2)'!J$1068</f>
        <v>R&amp;D Fuel Use Reductions</v>
      </c>
      <c r="K1158" s="253" t="str">
        <f t="shared" si="232"/>
        <v>RnD industry fuel use reduction</v>
      </c>
      <c r="L1158" s="253">
        <f t="shared" si="232"/>
        <v>0</v>
      </c>
      <c r="M1158" s="253">
        <f t="shared" si="232"/>
        <v>0.4</v>
      </c>
      <c r="N1158" s="253">
        <f t="shared" si="232"/>
        <v>0.01</v>
      </c>
      <c r="O1158" s="251" t="str">
        <f t="shared" si="232"/>
        <v>% reduction in fuel use</v>
      </c>
      <c r="P1158"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51" t="str">
        <f t="shared" si="232"/>
        <v>architectural-design.html#rnd</v>
      </c>
      <c r="R1158" s="252" t="str">
        <f t="shared" si="232"/>
        <v>research-and-development.html</v>
      </c>
      <c r="S1158" s="251" t="str">
        <f t="shared" si="232"/>
        <v>none</v>
      </c>
      <c r="T1158" s="250"/>
    </row>
    <row r="1159" spans="1:20">
      <c r="A1159" s="254" t="str">
        <f t="shared" si="230"/>
        <v>Research and Development</v>
      </c>
      <c r="B1159" s="254" t="str">
        <f t="shared" si="230"/>
        <v>Fuel Use Reduction</v>
      </c>
      <c r="C1159" s="254" t="str">
        <f t="shared" si="230"/>
        <v>RnD Industry Fuel Use Perc Reduction</v>
      </c>
      <c r="D1159" s="180" t="s">
        <v>2103</v>
      </c>
      <c r="E1159" s="250"/>
      <c r="F1159" s="255" t="s">
        <v>2102</v>
      </c>
      <c r="G1159" s="250"/>
      <c r="H1159" s="43">
        <v>1507</v>
      </c>
      <c r="I1159" s="250" t="s">
        <v>311</v>
      </c>
      <c r="J1159" s="254" t="str">
        <f>'[2]PolicyLevers (2)'!J$1068</f>
        <v>R&amp;D Fuel Use Reductions</v>
      </c>
      <c r="K1159" s="253" t="str">
        <f t="shared" si="232"/>
        <v>RnD industry fuel use reduction</v>
      </c>
      <c r="L1159" s="253">
        <f t="shared" si="232"/>
        <v>0</v>
      </c>
      <c r="M1159" s="253">
        <f t="shared" si="232"/>
        <v>0.4</v>
      </c>
      <c r="N1159" s="253">
        <f t="shared" si="232"/>
        <v>0.01</v>
      </c>
      <c r="O1159" s="251" t="str">
        <f t="shared" si="232"/>
        <v>% reduction in fuel use</v>
      </c>
      <c r="P1159"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51" t="str">
        <f t="shared" si="232"/>
        <v>architectural-design.html#rnd</v>
      </c>
      <c r="R1159" s="252" t="str">
        <f t="shared" si="232"/>
        <v>research-and-development.html</v>
      </c>
      <c r="S1159" s="251" t="str">
        <f t="shared" si="232"/>
        <v>none</v>
      </c>
      <c r="T1159" s="250"/>
    </row>
    <row r="1160" spans="1:20">
      <c r="A1160" s="254" t="str">
        <f t="shared" si="230"/>
        <v>Research and Development</v>
      </c>
      <c r="B1160" s="254" t="str">
        <f t="shared" si="230"/>
        <v>Fuel Use Reduction</v>
      </c>
      <c r="C1160" s="254" t="str">
        <f t="shared" si="230"/>
        <v>RnD Industry Fuel Use Perc Reduction</v>
      </c>
      <c r="D1160" s="180" t="s">
        <v>2101</v>
      </c>
      <c r="E1160" s="250"/>
      <c r="F1160" s="255" t="s">
        <v>2100</v>
      </c>
      <c r="G1160" s="250"/>
      <c r="H1160" s="43">
        <v>1508</v>
      </c>
      <c r="I1160" s="250" t="s">
        <v>311</v>
      </c>
      <c r="J1160" s="254" t="str">
        <f>'[2]PolicyLevers (2)'!J$1068</f>
        <v>R&amp;D Fuel Use Reductions</v>
      </c>
      <c r="K1160" s="253" t="str">
        <f t="shared" si="232"/>
        <v>RnD industry fuel use reduction</v>
      </c>
      <c r="L1160" s="253">
        <f t="shared" si="232"/>
        <v>0</v>
      </c>
      <c r="M1160" s="253">
        <f t="shared" si="232"/>
        <v>0.4</v>
      </c>
      <c r="N1160" s="253">
        <f t="shared" si="232"/>
        <v>0.01</v>
      </c>
      <c r="O1160" s="251" t="str">
        <f t="shared" si="232"/>
        <v>% reduction in fuel use</v>
      </c>
      <c r="P1160"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51" t="str">
        <f t="shared" si="232"/>
        <v>architectural-design.html#rnd</v>
      </c>
      <c r="R1160" s="252" t="str">
        <f t="shared" si="232"/>
        <v>research-and-development.html</v>
      </c>
      <c r="S1160" s="251" t="str">
        <f t="shared" si="232"/>
        <v>none</v>
      </c>
      <c r="T1160" s="250"/>
    </row>
    <row r="1161" spans="1:20">
      <c r="A1161" s="254" t="str">
        <f t="shared" si="230"/>
        <v>Research and Development</v>
      </c>
      <c r="B1161" s="254" t="str">
        <f t="shared" si="230"/>
        <v>Fuel Use Reduction</v>
      </c>
      <c r="C1161" s="254" t="str">
        <f t="shared" si="230"/>
        <v>RnD Industry Fuel Use Perc Reduction</v>
      </c>
      <c r="D1161" s="180" t="s">
        <v>2099</v>
      </c>
      <c r="E1161" s="250"/>
      <c r="F1161" s="255" t="s">
        <v>2098</v>
      </c>
      <c r="G1161" s="250"/>
      <c r="H1161" s="43">
        <v>1509</v>
      </c>
      <c r="I1161" s="250" t="s">
        <v>311</v>
      </c>
      <c r="J1161" s="254" t="str">
        <f>'[2]PolicyLevers (2)'!J$1068</f>
        <v>R&amp;D Fuel Use Reductions</v>
      </c>
      <c r="K1161" s="253" t="str">
        <f t="shared" si="232"/>
        <v>RnD industry fuel use reduction</v>
      </c>
      <c r="L1161" s="253">
        <f t="shared" si="232"/>
        <v>0</v>
      </c>
      <c r="M1161" s="253">
        <f t="shared" si="232"/>
        <v>0.4</v>
      </c>
      <c r="N1161" s="253">
        <f t="shared" si="232"/>
        <v>0.01</v>
      </c>
      <c r="O1161" s="251" t="str">
        <f t="shared" si="232"/>
        <v>% reduction in fuel use</v>
      </c>
      <c r="P1161"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51" t="str">
        <f t="shared" si="232"/>
        <v>architectural-design.html#rnd</v>
      </c>
      <c r="R1161" s="252" t="str">
        <f t="shared" si="232"/>
        <v>research-and-development.html</v>
      </c>
      <c r="S1161" s="251" t="str">
        <f t="shared" si="232"/>
        <v>none</v>
      </c>
      <c r="T1161" s="250"/>
    </row>
    <row r="1162" spans="1:20">
      <c r="A1162" s="254" t="str">
        <f t="shared" si="230"/>
        <v>Research and Development</v>
      </c>
      <c r="B1162" s="254" t="str">
        <f t="shared" si="230"/>
        <v>Fuel Use Reduction</v>
      </c>
      <c r="C1162" s="254" t="str">
        <f t="shared" si="230"/>
        <v>RnD Industry Fuel Use Perc Reduction</v>
      </c>
      <c r="D1162" s="180" t="s">
        <v>2097</v>
      </c>
      <c r="E1162" s="250"/>
      <c r="F1162" s="255" t="s">
        <v>2096</v>
      </c>
      <c r="G1162" s="250"/>
      <c r="H1162" s="43">
        <v>1510</v>
      </c>
      <c r="I1162" s="250" t="s">
        <v>311</v>
      </c>
      <c r="J1162" s="254" t="str">
        <f>'[2]PolicyLevers (2)'!J$1068</f>
        <v>R&amp;D Fuel Use Reductions</v>
      </c>
      <c r="K1162" s="253" t="str">
        <f t="shared" si="232"/>
        <v>RnD industry fuel use reduction</v>
      </c>
      <c r="L1162" s="253">
        <f t="shared" si="232"/>
        <v>0</v>
      </c>
      <c r="M1162" s="253">
        <f t="shared" si="232"/>
        <v>0.4</v>
      </c>
      <c r="N1162" s="253">
        <f t="shared" si="232"/>
        <v>0.01</v>
      </c>
      <c r="O1162" s="251" t="str">
        <f t="shared" si="232"/>
        <v>% reduction in fuel use</v>
      </c>
      <c r="P1162"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51" t="str">
        <f t="shared" si="232"/>
        <v>architectural-design.html#rnd</v>
      </c>
      <c r="R1162" s="252" t="str">
        <f t="shared" si="232"/>
        <v>research-and-development.html</v>
      </c>
      <c r="S1162" s="251" t="str">
        <f t="shared" si="232"/>
        <v>none</v>
      </c>
      <c r="T1162" s="250"/>
    </row>
    <row r="1163" spans="1:20">
      <c r="A1163" s="254" t="str">
        <f t="shared" si="230"/>
        <v>Research and Development</v>
      </c>
      <c r="B1163" s="254" t="str">
        <f t="shared" si="230"/>
        <v>Fuel Use Reduction</v>
      </c>
      <c r="C1163" s="254" t="str">
        <f t="shared" si="230"/>
        <v>RnD Industry Fuel Use Perc Reduction</v>
      </c>
      <c r="D1163" s="180" t="s">
        <v>2095</v>
      </c>
      <c r="E1163" s="250"/>
      <c r="F1163" s="255" t="s">
        <v>2094</v>
      </c>
      <c r="G1163" s="250"/>
      <c r="H1163" s="43">
        <v>1511</v>
      </c>
      <c r="I1163" s="250" t="s">
        <v>311</v>
      </c>
      <c r="J1163" s="254" t="str">
        <f>'[2]PolicyLevers (2)'!J$1068</f>
        <v>R&amp;D Fuel Use Reductions</v>
      </c>
      <c r="K1163" s="253" t="str">
        <f t="shared" si="232"/>
        <v>RnD industry fuel use reduction</v>
      </c>
      <c r="L1163" s="253">
        <f t="shared" si="232"/>
        <v>0</v>
      </c>
      <c r="M1163" s="253">
        <f t="shared" si="232"/>
        <v>0.4</v>
      </c>
      <c r="N1163" s="253">
        <f t="shared" si="232"/>
        <v>0.01</v>
      </c>
      <c r="O1163" s="251" t="str">
        <f t="shared" si="232"/>
        <v>% reduction in fuel use</v>
      </c>
      <c r="P1163"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51" t="str">
        <f t="shared" si="232"/>
        <v>architectural-design.html#rnd</v>
      </c>
      <c r="R1163" s="252" t="str">
        <f t="shared" si="232"/>
        <v>research-and-development.html</v>
      </c>
      <c r="S1163" s="251" t="str">
        <f t="shared" si="232"/>
        <v>none</v>
      </c>
      <c r="T1163" s="250"/>
    </row>
  </sheetData>
  <conditionalFormatting sqref="I76:I88 I505 I90:I99 I1:I9 I12:I19 I24 I33:I36 I43:I46 I53:I59 I38:I39 I48:I49 I63:I64 I489:I503 I514:I515 I520 I525 I530 I535 I540 I545 I550 I555 I1164:I1048576 I113 I126:I187 I204:I241 I507:I512 I479:I486 I258:I477">
    <cfRule type="containsText" dxfId="141" priority="108" operator="containsText" text="No">
      <formula>NOT(ISERROR(SEARCH("No",I1)))</formula>
    </cfRule>
  </conditionalFormatting>
  <conditionalFormatting sqref="I506">
    <cfRule type="containsText" dxfId="140" priority="107" operator="containsText" text="No">
      <formula>NOT(ISERROR(SEARCH("No",I506)))</formula>
    </cfRule>
  </conditionalFormatting>
  <conditionalFormatting sqref="I66 I74 I22 I32 I42 I52">
    <cfRule type="containsText" dxfId="139" priority="106" operator="containsText" text="No">
      <formula>NOT(ISERROR(SEARCH("No",I22)))</formula>
    </cfRule>
  </conditionalFormatting>
  <conditionalFormatting sqref="I75">
    <cfRule type="containsText" dxfId="138" priority="105" operator="containsText" text="No">
      <formula>NOT(ISERROR(SEARCH("No",I75)))</formula>
    </cfRule>
  </conditionalFormatting>
  <conditionalFormatting sqref="I65">
    <cfRule type="containsText" dxfId="137" priority="104" operator="containsText" text="No">
      <formula>NOT(ISERROR(SEARCH("No",I65)))</formula>
    </cfRule>
  </conditionalFormatting>
  <conditionalFormatting sqref="I67:I73">
    <cfRule type="containsText" dxfId="136" priority="103" operator="containsText" text="No">
      <formula>NOT(ISERROR(SEARCH("No",I67)))</formula>
    </cfRule>
  </conditionalFormatting>
  <conditionalFormatting sqref="I89">
    <cfRule type="containsText" dxfId="135" priority="102" operator="containsText" text="No">
      <formula>NOT(ISERROR(SEARCH("No",I89)))</formula>
    </cfRule>
  </conditionalFormatting>
  <conditionalFormatting sqref="I100">
    <cfRule type="containsText" dxfId="134" priority="101" operator="containsText" text="No">
      <formula>NOT(ISERROR(SEARCH("No",I100)))</formula>
    </cfRule>
  </conditionalFormatting>
  <conditionalFormatting sqref="I478">
    <cfRule type="containsText" dxfId="133" priority="100" operator="containsText" text="No">
      <formula>NOT(ISERROR(SEARCH("No",I478)))</formula>
    </cfRule>
  </conditionalFormatting>
  <conditionalFormatting sqref="I504">
    <cfRule type="containsText" dxfId="132" priority="99" operator="containsText" text="No">
      <formula>NOT(ISERROR(SEARCH("No",I504)))</formula>
    </cfRule>
  </conditionalFormatting>
  <conditionalFormatting sqref="I60:I62">
    <cfRule type="containsText" dxfId="131" priority="98" operator="containsText" text="No">
      <formula>NOT(ISERROR(SEARCH("No",I60)))</formula>
    </cfRule>
  </conditionalFormatting>
  <conditionalFormatting sqref="I50:I51">
    <cfRule type="containsText" dxfId="130" priority="97" operator="containsText" text="No">
      <formula>NOT(ISERROR(SEARCH("No",I50)))</formula>
    </cfRule>
  </conditionalFormatting>
  <conditionalFormatting sqref="I40:I41">
    <cfRule type="containsText" dxfId="129" priority="96" operator="containsText" text="No">
      <formula>NOT(ISERROR(SEARCH("No",I40)))</formula>
    </cfRule>
  </conditionalFormatting>
  <conditionalFormatting sqref="I30:I31">
    <cfRule type="containsText" dxfId="128" priority="95" operator="containsText" text="No">
      <formula>NOT(ISERROR(SEARCH("No",I30)))</formula>
    </cfRule>
  </conditionalFormatting>
  <conditionalFormatting sqref="I20:I21">
    <cfRule type="containsText" dxfId="127" priority="94" operator="containsText" text="No">
      <formula>NOT(ISERROR(SEARCH("No",I20)))</formula>
    </cfRule>
  </conditionalFormatting>
  <conditionalFormatting sqref="I10:I11">
    <cfRule type="containsText" dxfId="126" priority="93" operator="containsText" text="No">
      <formula>NOT(ISERROR(SEARCH("No",I10)))</formula>
    </cfRule>
  </conditionalFormatting>
  <conditionalFormatting sqref="I23">
    <cfRule type="containsText" dxfId="125" priority="92" operator="containsText" text="No">
      <formula>NOT(ISERROR(SEARCH("No",I23)))</formula>
    </cfRule>
  </conditionalFormatting>
  <conditionalFormatting sqref="I25:I29">
    <cfRule type="containsText" dxfId="124" priority="91" operator="containsText" text="No">
      <formula>NOT(ISERROR(SEARCH("No",I25)))</formula>
    </cfRule>
  </conditionalFormatting>
  <conditionalFormatting sqref="I37">
    <cfRule type="containsText" dxfId="123" priority="90" operator="containsText" text="No">
      <formula>NOT(ISERROR(SEARCH("No",I37)))</formula>
    </cfRule>
  </conditionalFormatting>
  <conditionalFormatting sqref="I47">
    <cfRule type="containsText" dxfId="122" priority="89" operator="containsText" text="No">
      <formula>NOT(ISERROR(SEARCH("No",I47)))</formula>
    </cfRule>
  </conditionalFormatting>
  <conditionalFormatting sqref="I101:I110">
    <cfRule type="containsText" dxfId="121" priority="88" operator="containsText" text="No">
      <formula>NOT(ISERROR(SEARCH("No",I101)))</formula>
    </cfRule>
  </conditionalFormatting>
  <conditionalFormatting sqref="I111:I112">
    <cfRule type="containsText" dxfId="120" priority="87" operator="containsText" text="No">
      <formula>NOT(ISERROR(SEARCH("No",I111)))</formula>
    </cfRule>
  </conditionalFormatting>
  <conditionalFormatting sqref="I487:I488">
    <cfRule type="containsText" dxfId="119" priority="64" operator="containsText" text="No">
      <formula>NOT(ISERROR(SEARCH("No",I487)))</formula>
    </cfRule>
  </conditionalFormatting>
  <conditionalFormatting sqref="I513">
    <cfRule type="containsText" dxfId="118" priority="63" operator="containsText" text="No">
      <formula>NOT(ISERROR(SEARCH("No",I513)))</formula>
    </cfRule>
  </conditionalFormatting>
  <conditionalFormatting sqref="I115 I119:I120 I122:I125">
    <cfRule type="containsText" dxfId="117" priority="31" operator="containsText" text="No">
      <formula>NOT(ISERROR(SEARCH("No",I115)))</formula>
    </cfRule>
  </conditionalFormatting>
  <conditionalFormatting sqref="I114">
    <cfRule type="containsText" dxfId="116" priority="30" operator="containsText" text="No">
      <formula>NOT(ISERROR(SEARCH("No",I114)))</formula>
    </cfRule>
  </conditionalFormatting>
  <conditionalFormatting sqref="I117">
    <cfRule type="containsText" dxfId="115" priority="29" operator="containsText" text="No">
      <formula>NOT(ISERROR(SEARCH("No",I117)))</formula>
    </cfRule>
  </conditionalFormatting>
  <conditionalFormatting sqref="I118">
    <cfRule type="containsText" dxfId="114" priority="28" operator="containsText" text="No">
      <formula>NOT(ISERROR(SEARCH("No",I118)))</formula>
    </cfRule>
  </conditionalFormatting>
  <conditionalFormatting sqref="I116">
    <cfRule type="containsText" dxfId="113" priority="27" operator="containsText" text="No">
      <formula>NOT(ISERROR(SEARCH("No",I116)))</formula>
    </cfRule>
  </conditionalFormatting>
  <conditionalFormatting sqref="I121">
    <cfRule type="containsText" dxfId="112" priority="26" operator="containsText" text="No">
      <formula>NOT(ISERROR(SEARCH("No",I121)))</formula>
    </cfRule>
  </conditionalFormatting>
  <conditionalFormatting sqref="I188:I203">
    <cfRule type="containsText" dxfId="111" priority="25" operator="containsText" text="No">
      <formula>NOT(ISERROR(SEARCH("No",I188)))</formula>
    </cfRule>
  </conditionalFormatting>
  <conditionalFormatting sqref="I242:I257">
    <cfRule type="containsText" dxfId="110" priority="23" operator="containsText" text="No">
      <formula>NOT(ISERROR(SEARCH("No",I242)))</formula>
    </cfRule>
  </conditionalFormatting>
  <conditionalFormatting sqref="I574 I576 I578:I580 I582 I584:I588 I590 I592 I594 I596 I598 I600 I602 I604">
    <cfRule type="containsText" dxfId="109" priority="18" operator="containsText" text="No">
      <formula>NOT(ISERROR(SEARCH("No",I574)))</formula>
    </cfRule>
  </conditionalFormatting>
  <conditionalFormatting sqref="I560">
    <cfRule type="containsText" dxfId="108" priority="17" operator="containsText" text="No">
      <formula>NOT(ISERROR(SEARCH("No",I560)))</formula>
    </cfRule>
  </conditionalFormatting>
  <conditionalFormatting sqref="I561">
    <cfRule type="containsText" dxfId="107" priority="16" operator="containsText" text="No">
      <formula>NOT(ISERROR(SEARCH("No",I561)))</formula>
    </cfRule>
  </conditionalFormatting>
  <conditionalFormatting sqref="I562:I565">
    <cfRule type="containsText" dxfId="106" priority="15" operator="containsText" text="No">
      <formula>NOT(ISERROR(SEARCH("No",I562)))</formula>
    </cfRule>
  </conditionalFormatting>
  <conditionalFormatting sqref="I566:I567">
    <cfRule type="containsText" dxfId="105" priority="14" operator="containsText" text="No">
      <formula>NOT(ISERROR(SEARCH("No",I566)))</formula>
    </cfRule>
  </conditionalFormatting>
  <conditionalFormatting sqref="H188:H203">
    <cfRule type="cellIs" dxfId="104" priority="24" operator="greaterThan">
      <formula>859</formula>
    </cfRule>
  </conditionalFormatting>
  <conditionalFormatting sqref="H242:H257">
    <cfRule type="cellIs" dxfId="103" priority="22" operator="greaterThan">
      <formula>859</formula>
    </cfRule>
  </conditionalFormatting>
  <conditionalFormatting sqref="I1112:I1113">
    <cfRule type="containsText" dxfId="102" priority="3" operator="containsText" text="No">
      <formula>NOT(ISERROR(SEARCH("No",I1112)))</formula>
    </cfRule>
  </conditionalFormatting>
  <conditionalFormatting sqref="I1114:I1138">
    <cfRule type="containsText" dxfId="101" priority="2" operator="containsText" text="No">
      <formula>NOT(ISERROR(SEARCH("No",I1114)))</formula>
    </cfRule>
  </conditionalFormatting>
  <conditionalFormatting sqref="I568 I570 I572">
    <cfRule type="containsText" dxfId="100" priority="13" operator="containsText" text="No">
      <formula>NOT(ISERROR(SEARCH("No",I568)))</formula>
    </cfRule>
  </conditionalFormatting>
  <conditionalFormatting sqref="I606:I609">
    <cfRule type="containsText" dxfId="99" priority="12" operator="containsText" text="No">
      <formula>NOT(ISERROR(SEARCH("No",I606)))</formula>
    </cfRule>
  </conditionalFormatting>
  <conditionalFormatting sqref="I577 I575 I573 I571 I569">
    <cfRule type="containsText" dxfId="98" priority="11" operator="containsText" text="No">
      <formula>NOT(ISERROR(SEARCH("No",I569)))</formula>
    </cfRule>
  </conditionalFormatting>
  <conditionalFormatting sqref="I583 I581">
    <cfRule type="containsText" dxfId="97" priority="10" operator="containsText" text="No">
      <formula>NOT(ISERROR(SEARCH("No",I581)))</formula>
    </cfRule>
  </conditionalFormatting>
  <conditionalFormatting sqref="I589">
    <cfRule type="containsText" dxfId="96" priority="9" operator="containsText" text="No">
      <formula>NOT(ISERROR(SEARCH("No",I589)))</formula>
    </cfRule>
  </conditionalFormatting>
  <conditionalFormatting sqref="I605 I603 I601 I599 I597 I595 I593 I591">
    <cfRule type="containsText" dxfId="95" priority="8" operator="containsText" text="No">
      <formula>NOT(ISERROR(SEARCH("No",I591)))</formula>
    </cfRule>
  </conditionalFormatting>
  <conditionalFormatting sqref="I610:I829 I831:I859">
    <cfRule type="containsText" dxfId="94" priority="7" operator="containsText" text="No">
      <formula>NOT(ISERROR(SEARCH("No",I610)))</formula>
    </cfRule>
  </conditionalFormatting>
  <conditionalFormatting sqref="I830">
    <cfRule type="containsText" dxfId="93" priority="6" operator="containsText" text="No">
      <formula>NOT(ISERROR(SEARCH("No",I830)))</formula>
    </cfRule>
  </conditionalFormatting>
  <conditionalFormatting sqref="I860:I1109">
    <cfRule type="containsText" dxfId="92" priority="5" operator="containsText" text="No">
      <formula>NOT(ISERROR(SEARCH("No",I860)))</formula>
    </cfRule>
  </conditionalFormatting>
  <conditionalFormatting sqref="I1110:I1111">
    <cfRule type="containsText" dxfId="91" priority="4" operator="containsText" text="No">
      <formula>NOT(ISERROR(SEARCH("No",I1110)))</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2093</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2053</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2053</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2054</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2060</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No</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2052</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2182</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2092</v>
      </c>
      <c r="B1" s="29" t="s">
        <v>2093</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5" t="s">
        <v>189</v>
      </c>
      <c r="R3" s="264"/>
      <c r="S3" s="264"/>
      <c r="T3" s="264"/>
      <c r="U3" s="264"/>
      <c r="V3" s="264"/>
      <c r="W3" s="264"/>
      <c r="X3" s="263" t="s">
        <v>2058</v>
      </c>
      <c r="Y3" s="263"/>
      <c r="Z3" s="263"/>
      <c r="AA3" s="263"/>
      <c r="AB3" s="263"/>
      <c r="AC3" s="263"/>
      <c r="AD3" s="263"/>
      <c r="AE3" s="263"/>
      <c r="AF3" s="263"/>
      <c r="AG3" s="263"/>
      <c r="AH3" s="263"/>
      <c r="AI3" s="263"/>
      <c r="AJ3" s="263"/>
      <c r="AK3" s="263"/>
      <c r="AL3" s="263"/>
      <c r="AM3" s="263"/>
      <c r="AN3" s="265" t="s">
        <v>190</v>
      </c>
      <c r="AO3" s="264"/>
      <c r="AP3" s="264"/>
      <c r="AV3" s="263" t="s">
        <v>198</v>
      </c>
      <c r="AW3" s="264"/>
      <c r="AX3" s="264"/>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2091</v>
      </c>
      <c r="BE4" s="262" t="s">
        <v>2084</v>
      </c>
      <c r="BF4" s="262"/>
      <c r="BG4" s="262"/>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2055</v>
      </c>
      <c r="AR5" s="93" t="s">
        <v>240</v>
      </c>
      <c r="AS5" s="93" t="s">
        <v>241</v>
      </c>
      <c r="AT5" s="93" t="s">
        <v>242</v>
      </c>
      <c r="AU5" s="93" t="s">
        <v>243</v>
      </c>
      <c r="AV5" s="147">
        <v>2020</v>
      </c>
      <c r="AW5" s="147">
        <v>2030</v>
      </c>
      <c r="AX5" s="147">
        <v>2050</v>
      </c>
      <c r="AY5" s="93" t="s">
        <v>244</v>
      </c>
      <c r="AZ5" s="93" t="s">
        <v>2057</v>
      </c>
      <c r="BE5" s="170" t="s">
        <v>237</v>
      </c>
      <c r="BF5" s="170" t="s">
        <v>238</v>
      </c>
      <c r="BG5" s="170" t="s">
        <v>239</v>
      </c>
    </row>
    <row r="6" spans="1:59" s="148" customFormat="1" ht="15.95" customHeight="1">
      <c r="A6" s="148" t="str">
        <f>'Repeating Values'!C1</f>
        <v>New Mexico</v>
      </c>
      <c r="B6" s="148">
        <f>SUMIFS(B7:B57,$A7:$A57,$A$6)</f>
        <v>364</v>
      </c>
      <c r="C6" s="148">
        <f>SUMIFS(C7:C57,$A7:$A57,$A$6)</f>
        <v>2099134</v>
      </c>
      <c r="D6" s="148">
        <f>ROUND(SUMIFS(D7:D57,$A7:$A57,$A$6),2)</f>
        <v>17.34</v>
      </c>
      <c r="E6" s="148">
        <f t="shared" ref="E6:L6" si="0">SUMIFS(E7:E57,$A7:$A57,$A$6)</f>
        <v>0</v>
      </c>
      <c r="F6" s="148">
        <f t="shared" si="0"/>
        <v>0.20961953304417216</v>
      </c>
      <c r="G6" s="148">
        <f t="shared" si="0"/>
        <v>0.37566173732864705</v>
      </c>
      <c r="H6" s="148">
        <f t="shared" si="0"/>
        <v>0.73146646079537891</v>
      </c>
      <c r="I6" s="148">
        <f t="shared" si="0"/>
        <v>39073</v>
      </c>
      <c r="J6" s="148">
        <f t="shared" si="0"/>
        <v>13046937</v>
      </c>
      <c r="K6" s="148">
        <f t="shared" si="0"/>
        <v>4043</v>
      </c>
      <c r="L6" s="148">
        <f t="shared" si="0"/>
        <v>7071638</v>
      </c>
      <c r="M6" s="148">
        <f>ROUND(SUMIFS(M7:M57,$A7:$A57,$A$6)*100,0)</f>
        <v>-90</v>
      </c>
      <c r="N6" s="148">
        <f>ROUND(SUMIFS(N7:N57,$A7:$A57,$A$6)*100,0)</f>
        <v>-46</v>
      </c>
      <c r="O6" s="148">
        <f t="shared" ref="O6:AM6" si="1">ROUND(SUMIFS(O7:O57,$A7:$A57,$A$6),0)</f>
        <v>192</v>
      </c>
      <c r="P6" s="148">
        <f t="shared" si="1"/>
        <v>92</v>
      </c>
      <c r="Q6" s="148">
        <f t="shared" si="1"/>
        <v>2640</v>
      </c>
      <c r="R6" s="148">
        <f t="shared" si="1"/>
        <v>0</v>
      </c>
      <c r="S6" s="148">
        <f t="shared" si="1"/>
        <v>0</v>
      </c>
      <c r="T6" s="148">
        <f t="shared" si="1"/>
        <v>0</v>
      </c>
      <c r="U6" s="148">
        <f t="shared" si="1"/>
        <v>17</v>
      </c>
      <c r="V6" s="148">
        <f t="shared" si="1"/>
        <v>737</v>
      </c>
      <c r="W6" s="148">
        <f t="shared" si="1"/>
        <v>0</v>
      </c>
      <c r="X6" s="148">
        <f t="shared" si="1"/>
        <v>2640</v>
      </c>
      <c r="Y6" s="148">
        <f t="shared" si="1"/>
        <v>1416</v>
      </c>
      <c r="Z6" s="148">
        <f t="shared" si="1"/>
        <v>0</v>
      </c>
      <c r="AA6" s="148">
        <f t="shared" si="1"/>
        <v>83</v>
      </c>
      <c r="AB6" s="148">
        <f t="shared" si="1"/>
        <v>2034</v>
      </c>
      <c r="AC6" s="148">
        <f t="shared" si="1"/>
        <v>672</v>
      </c>
      <c r="AD6" s="148">
        <f t="shared" si="1"/>
        <v>0</v>
      </c>
      <c r="AE6" s="148">
        <f t="shared" si="1"/>
        <v>5</v>
      </c>
      <c r="AF6" s="148">
        <f t="shared" si="1"/>
        <v>9</v>
      </c>
      <c r="AG6" s="148">
        <f t="shared" si="1"/>
        <v>19</v>
      </c>
      <c r="AH6" s="148">
        <f t="shared" si="1"/>
        <v>1792</v>
      </c>
      <c r="AI6" s="148">
        <f t="shared" si="1"/>
        <v>0</v>
      </c>
      <c r="AJ6" s="148">
        <f t="shared" si="1"/>
        <v>0</v>
      </c>
      <c r="AK6" s="148">
        <f t="shared" si="1"/>
        <v>0</v>
      </c>
      <c r="AL6" s="148">
        <f t="shared" si="1"/>
        <v>0</v>
      </c>
      <c r="AM6" s="148">
        <f t="shared" si="1"/>
        <v>0</v>
      </c>
      <c r="AN6" s="148">
        <f>ROUND(SUMIFS(AN7:AN57,$A7:$A57,$A$6),)</f>
        <v>649</v>
      </c>
      <c r="AO6" s="148">
        <f t="shared" ref="AO6:AP6" si="2">ROUND(SUMIFS(AO7:AO57,$A7:$A57,$A$6),)</f>
        <v>8273</v>
      </c>
      <c r="AP6" s="148">
        <f t="shared" si="2"/>
        <v>254</v>
      </c>
      <c r="AQ6" s="148">
        <f>ROUND(SUMIFS(AQ7:AQ57,$A7:$A57,$A$6),0)</f>
        <v>78</v>
      </c>
      <c r="AR6" s="149">
        <f>SUMIFS(AR7:AR57,$A7:$A57,$A$6)</f>
        <v>0.31997526761216533</v>
      </c>
      <c r="AS6" s="148">
        <f>ROUND(SUMIFS(AS7:AS57,$A7:$A57,$A$6),0)</f>
        <v>68</v>
      </c>
      <c r="AT6" s="148">
        <f>ROUND(SUMIFS(AT7:AT57,$A7:$A57,$A$6),0)</f>
        <v>92</v>
      </c>
      <c r="AU6" s="148">
        <f>ROUND(SUMIFS(AU7:AU57,$A7:$A57,$A$6),0)</f>
        <v>284</v>
      </c>
      <c r="AV6" s="148">
        <f>ROUND(SUMIFS(AV7:AV57,$A7:$A57,$A$6)*100,0)</f>
        <v>20</v>
      </c>
      <c r="AW6" s="148">
        <f>ROUND(SUMIFS(AW7:AW57,$A7:$A57,$A$6)*100,0)</f>
        <v>36</v>
      </c>
      <c r="AX6" s="148">
        <f>ROUND(SUMIFS(AX7:AX57,$A7:$A57,$A$6)*100,0)</f>
        <v>70</v>
      </c>
      <c r="AY6" s="148">
        <f>SUMIFS(AY7:AY57,$A7:$A57,$A$6)</f>
        <v>1</v>
      </c>
      <c r="AZ6" s="148">
        <f>SUMIFS(AZ7:AZ57,$A7:$A57,$A$6)</f>
        <v>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2" t="s">
        <v>248</v>
      </c>
      <c r="C61" s="264"/>
      <c r="D61" s="264"/>
      <c r="E61" s="264"/>
      <c r="F61" s="264"/>
      <c r="G61" s="264"/>
      <c r="H61" s="264"/>
      <c r="I61" s="264"/>
      <c r="J61" s="157" t="s">
        <v>249</v>
      </c>
      <c r="K61" s="157"/>
      <c r="L61" s="157"/>
      <c r="M61" s="157"/>
      <c r="N61" s="157"/>
      <c r="O61" s="157"/>
      <c r="P61" s="157"/>
      <c r="Q61" s="157"/>
      <c r="R61" s="267" t="s">
        <v>250</v>
      </c>
      <c r="S61" s="264"/>
      <c r="T61" s="264"/>
      <c r="U61" s="264"/>
      <c r="V61" s="264"/>
      <c r="W61" s="264"/>
      <c r="X61" s="264"/>
      <c r="Y61" s="264"/>
      <c r="AH61" s="266"/>
      <c r="AI61" s="264"/>
      <c r="AJ61" s="264"/>
      <c r="AK61" s="264"/>
      <c r="AL61" s="264"/>
      <c r="AM61" s="264"/>
      <c r="AN61" s="264"/>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NM</v>
      </c>
      <c r="B63" s="158">
        <f>SUMIFS(B64:B72,$A$64:$A$72,$A$63)</f>
        <v>1569822951793760</v>
      </c>
      <c r="C63" s="158">
        <f t="shared" ref="C63:Y63" si="9">SUMIFS(C64:C72,$A$64:$A$72,$A$63)</f>
        <v>158850204000000</v>
      </c>
      <c r="D63" s="158">
        <f t="shared" si="9"/>
        <v>6265495785837.5</v>
      </c>
      <c r="E63" s="158">
        <f t="shared" si="9"/>
        <v>28083822007599.301</v>
      </c>
      <c r="F63" s="158">
        <f t="shared" si="9"/>
        <v>16910855262890.699</v>
      </c>
      <c r="G63" s="158">
        <f t="shared" si="9"/>
        <v>1514136560000000</v>
      </c>
      <c r="H63" s="158">
        <f t="shared" si="9"/>
        <v>0</v>
      </c>
      <c r="I63" s="158">
        <f t="shared" si="9"/>
        <v>0</v>
      </c>
      <c r="J63" s="158">
        <f t="shared" si="9"/>
        <v>1885631209000000</v>
      </c>
      <c r="K63" s="158">
        <f t="shared" si="9"/>
        <v>281991804000000</v>
      </c>
      <c r="L63" s="158">
        <f t="shared" si="9"/>
        <v>6265495785837.5</v>
      </c>
      <c r="M63" s="158">
        <f t="shared" si="9"/>
        <v>33324822007599.301</v>
      </c>
      <c r="N63" s="158">
        <f t="shared" si="9"/>
        <v>24260855262890.699</v>
      </c>
      <c r="O63" s="158">
        <f t="shared" si="9"/>
        <v>1795366560000000</v>
      </c>
      <c r="P63" s="158">
        <f t="shared" si="9"/>
        <v>106619620381533</v>
      </c>
      <c r="Q63" s="158">
        <f t="shared" si="9"/>
        <v>73976158075227.297</v>
      </c>
      <c r="R63" s="158">
        <f t="shared" si="9"/>
        <v>83.251854567377393</v>
      </c>
      <c r="S63" s="159">
        <f t="shared" si="9"/>
        <v>56.331496783502267</v>
      </c>
      <c r="T63" s="159">
        <f t="shared" si="9"/>
        <v>100</v>
      </c>
      <c r="U63" s="159">
        <f t="shared" si="9"/>
        <v>84.272984267388267</v>
      </c>
      <c r="V63" s="159">
        <f t="shared" si="9"/>
        <v>69.704283215264354</v>
      </c>
      <c r="W63" s="159">
        <f t="shared" si="9"/>
        <v>84.335789344321981</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2080</v>
      </c>
      <c r="D75" s="94"/>
    </row>
    <row r="76" spans="1:40" ht="15.95" customHeight="1">
      <c r="A76" s="94"/>
    </row>
    <row r="77" spans="1:40" ht="15.95" customHeight="1">
      <c r="A77" s="94"/>
      <c r="C77" s="158" t="str">
        <f>LOOKUP('Repeating Values'!C1,About!G1:H50,About!H1:H50)</f>
        <v>NM</v>
      </c>
      <c r="D77" s="93">
        <v>2019</v>
      </c>
      <c r="E77" s="93">
        <v>2050</v>
      </c>
    </row>
    <row r="78" spans="1:40" ht="15.95" customHeight="1">
      <c r="B78" s="93" t="s">
        <v>2076</v>
      </c>
      <c r="C78" s="93" t="s">
        <v>497</v>
      </c>
      <c r="D78" s="93" cm="1">
        <f t="array" ref="D78">ROUND(INDEX($B$95:$H$845,MATCH(1,($C78=$E$95:$E$845)*($B78=$F$95:$F$845)*($C$77=$B$95:$B$845),0),MATCH(D$77,$B$95:$H$95,0))*100,1)</f>
        <v>5.6</v>
      </c>
      <c r="E78" s="168" cm="1">
        <f t="array" ref="E78">ROUND(INDEX($B$95:$H$845,MATCH(1,($C78=$E$95:$E$845)*($B78=$F$95:$F$845)*($C$77=$B$95:$B$845),0),MATCH(E$77,$B$95:$H$95,0))*100,1)</f>
        <v>10</v>
      </c>
    </row>
    <row r="79" spans="1:40" ht="15.95" customHeight="1">
      <c r="B79" s="168" t="s">
        <v>2076</v>
      </c>
      <c r="C79" s="93" t="s">
        <v>2075</v>
      </c>
      <c r="D79" s="168" cm="1">
        <f t="array" ref="D79">ROUND(INDEX($B$95:$H$845,MATCH(1,($C79=$E$95:$E$845)*($B79=$F$95:$F$845)*($C$77=$B$95:$B$845),0),MATCH(D$77,$B$95:$H$95,0))*100,1)</f>
        <v>60.3</v>
      </c>
      <c r="E79" s="168" cm="1">
        <f t="array" ref="E79">ROUND(INDEX($B$95:$H$845,MATCH(1,($C79=$E$95:$E$845)*($B79=$F$95:$F$845)*($C$77=$B$95:$B$845),0),MATCH(E$77,$B$95:$H$95,0))*100,1)</f>
        <v>65.3</v>
      </c>
    </row>
    <row r="80" spans="1:40" ht="15.95" customHeight="1">
      <c r="B80" s="168" t="s">
        <v>2076</v>
      </c>
      <c r="C80" s="93" t="s">
        <v>1892</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2073</v>
      </c>
      <c r="C81" s="168" t="s">
        <v>497</v>
      </c>
      <c r="D81" s="168" cm="1">
        <f t="array" ref="D81">ROUND(INDEX($B$95:$H$845,MATCH(1,($C81=$E$95:$E$845)*($B81=$F$95:$F$845)*($C$77=$B$95:$B$845),0),MATCH(D$77,$B$95:$H$95,0))*100,1)</f>
        <v>5.6</v>
      </c>
      <c r="E81" s="168" cm="1">
        <f t="array" ref="E81">ROUND(INDEX($B$95:$H$845,MATCH(1,($C81=$E$95:$E$845)*($B81=$F$95:$F$845)*($C$77=$B$95:$B$845),0),MATCH(E$77,$B$95:$H$95,0))*100,1)</f>
        <v>10</v>
      </c>
    </row>
    <row r="82" spans="2:26" ht="15.95" customHeight="1">
      <c r="B82" s="168" t="s">
        <v>2073</v>
      </c>
      <c r="C82" s="168" t="s">
        <v>2075</v>
      </c>
      <c r="D82" s="168" cm="1">
        <f t="array" ref="D82">ROUND(INDEX($B$95:$H$845,MATCH(1,($C82=$E$95:$E$845)*($B82=$F$95:$F$845)*($C$77=$B$95:$B$845),0),MATCH(D$77,$B$95:$H$95,0))*100,1)</f>
        <v>60.3</v>
      </c>
      <c r="E82" s="168" cm="1">
        <f t="array" ref="E82">ROUND(INDEX($B$95:$H$845,MATCH(1,($C82=$E$95:$E$845)*($B82=$F$95:$F$845)*($C$77=$B$95:$B$845),0),MATCH(E$77,$B$95:$H$95,0))*100,1)</f>
        <v>65.3</v>
      </c>
      <c r="M82" s="93" t="s">
        <v>2079</v>
      </c>
    </row>
    <row r="83" spans="2:26" ht="15.95" customHeight="1">
      <c r="B83" s="168" t="s">
        <v>2073</v>
      </c>
      <c r="C83" s="168" t="s">
        <v>1892</v>
      </c>
      <c r="D83" s="168" cm="1">
        <f t="array" ref="D83">ROUND(INDEX($B$95:$H$845,MATCH(1,($C83=$E$95:$E$845)*($B83=$F$95:$F$845)*($C$77=$B$95:$B$845),0),MATCH(D$77,$B$95:$H$95,0))*100,1)</f>
        <v>100</v>
      </c>
      <c r="E83" s="168" cm="1">
        <f t="array" ref="E83">ROUND(INDEX($B$95:$H$845,MATCH(1,($C83=$E$95:$E$845)*($B83=$F$95:$F$845)*($C$77=$B$95:$B$845),0),MATCH(E$77,$B$95:$H$95,0))*100,1)</f>
        <v>100</v>
      </c>
      <c r="J83" s="158" t="str">
        <f>A63</f>
        <v>NM</v>
      </c>
    </row>
    <row r="84" spans="2:26" ht="15.95" customHeight="1">
      <c r="B84" s="93" t="s">
        <v>2077</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c r="B85" s="168" t="s">
        <v>2077</v>
      </c>
      <c r="C85" s="168" t="s">
        <v>2075</v>
      </c>
      <c r="D85" s="168" cm="1">
        <f t="array" ref="D85">ROUND(INDEX($B$95:$H$845,MATCH(1,($C85=$E$95:$E$845)*($B85=$F$95:$F$845)*($C$77=$B$95:$B$845),0),MATCH(D$77,$B$95:$H$95,0))*100,1)</f>
        <v>43.3</v>
      </c>
      <c r="E85" s="168" cm="1">
        <f t="array" ref="E85">ROUND(INDEX($B$95:$H$845,MATCH(1,($C85=$E$95:$E$845)*($B85=$F$95:$F$845)*($C$77=$B$95:$B$845),0),MATCH(E$77,$B$95:$H$95,0))*100,1)</f>
        <v>26.3</v>
      </c>
      <c r="K85" s="94" t="s">
        <v>251</v>
      </c>
      <c r="L85" s="94" t="s">
        <v>252</v>
      </c>
      <c r="M85" s="94" t="s">
        <v>253</v>
      </c>
      <c r="N85" s="94" t="s">
        <v>2065</v>
      </c>
      <c r="O85" s="94" t="s">
        <v>2063</v>
      </c>
      <c r="P85" s="94" t="s">
        <v>256</v>
      </c>
      <c r="Q85" s="94" t="s">
        <v>257</v>
      </c>
      <c r="R85" s="94" t="s">
        <v>258</v>
      </c>
    </row>
    <row r="86" spans="2:26" ht="15.95" customHeight="1">
      <c r="B86" s="168" t="s">
        <v>2077</v>
      </c>
      <c r="C86" s="168" t="s">
        <v>1892</v>
      </c>
      <c r="D86" s="168" cm="1">
        <f t="array" ref="D86">ROUND(INDEX($B$95:$H$845,MATCH(1,($C86=$E$95:$E$845)*($B86=$F$95:$F$845)*($C$77=$B$95:$B$845),0),MATCH(D$77,$B$95:$H$95,0))*100,1)</f>
        <v>73</v>
      </c>
      <c r="E86" s="168" cm="1">
        <f t="array" ref="E86">ROUND(INDEX($B$95:$H$845,MATCH(1,($C86=$E$95:$E$845)*($B86=$F$95:$F$845)*($C$77=$B$95:$B$845),0),MATCH(E$77,$B$95:$H$95,0))*100,1)</f>
        <v>85.9</v>
      </c>
      <c r="J86" s="93" t="s">
        <v>2066</v>
      </c>
      <c r="K86" s="93" cm="1">
        <f t="array" ref="K86">INDEX($K$95:$Z$195,MATCH(1,($J86=$L$95:$L$195)*($J$83=$K$95:$K$195),0),MATCH(K$85,$K$95:$Z$95,0))</f>
        <v>0</v>
      </c>
      <c r="L86" s="168" cm="1">
        <f t="array" ref="L86">INDEX($K$95:$Z$195,MATCH(1,($J86=$L$95:$L$195)*($J$83=$K$95:$K$195),0),MATCH(L$85,$K$95:$Z$95,0))</f>
        <v>0</v>
      </c>
      <c r="M86" s="168" cm="1">
        <f t="array" ref="M86">INDEX($K$95:$Z$195,MATCH(1,($J86=$L$95:$L$195)*($J$83=$K$95:$K$195),0),MATCH(M$85,$K$95:$Z$95,0))</f>
        <v>5917083135189.4902</v>
      </c>
      <c r="N86" s="168" cm="1">
        <f t="array" ref="N86">INDEX($K$95:$Z$195,MATCH(1,($J86=$L$95:$L$195)*($J$83=$K$95:$K$195),0),MATCH(N$85,$K$95:$Z$95,0))</f>
        <v>26230690194106.5</v>
      </c>
      <c r="O86" s="168" cm="1">
        <f t="array" ref="O86">INDEX($K$95:$Z$195,MATCH(1,($J86=$L$95:$L$195)*($J$83=$K$95:$K$195),0),MATCH(O$85,$K$95:$Z$95,0))</f>
        <v>15561753902350.699</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c r="B87" s="169" t="s">
        <v>2081</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5917083135189.4902</v>
      </c>
      <c r="N87" s="168" cm="1">
        <f t="array" ref="N87">INDEX($K$95:$Z$195,MATCH(1,($J87=$L$95:$L$195)*($J$83=$K$95:$K$195),0),MATCH(N$85,$K$95:$Z$95,0))</f>
        <v>31471690194106.5</v>
      </c>
      <c r="O87" s="168" cm="1">
        <f t="array" ref="O87">INDEX($K$95:$Z$195,MATCH(1,($J87=$L$95:$L$195)*($J$83=$K$95:$K$195),0),MATCH(O$85,$K$95:$Z$95,0))</f>
        <v>22911753902350.699</v>
      </c>
      <c r="P87" s="168" cm="1">
        <f t="array" ref="P87">INDEX($K$95:$Z$195,MATCH(1,($J87=$L$95:$L$195)*($J$83=$K$95:$K$195),0),MATCH(P$85,$K$95:$Z$95,0))</f>
        <v>0</v>
      </c>
      <c r="Q87" s="168" cm="1">
        <f t="array" ref="Q87">INDEX($K$95:$Z$195,MATCH(1,($J87=$L$95:$L$195)*($J$83=$K$95:$K$195),0),MATCH(Q$85,$K$95:$Z$95,0))</f>
        <v>100690700178254</v>
      </c>
      <c r="R87" s="168" cm="1">
        <f t="array" ref="R87">INDEX($K$95:$Z$195,MATCH(1,($J87=$L$95:$L$195)*($J$83=$K$95:$K$195),0),MATCH(R$85,$K$95:$Z$95,0))</f>
        <v>69862480530665.602</v>
      </c>
    </row>
    <row r="88" spans="2:26" ht="15.95" customHeight="1">
      <c r="J88" s="93" t="s">
        <v>2078</v>
      </c>
      <c r="K88" s="168">
        <f>IFERROR(K86/K87 *100,0)</f>
        <v>0</v>
      </c>
      <c r="L88" s="168">
        <f t="shared" ref="L88:R88" si="19">IFERROR(L86/L87 *100,0)</f>
        <v>0</v>
      </c>
      <c r="M88" s="168">
        <f t="shared" si="19"/>
        <v>100</v>
      </c>
      <c r="N88" s="168">
        <f t="shared" si="19"/>
        <v>83.346938255697978</v>
      </c>
      <c r="O88" s="168">
        <f t="shared" si="19"/>
        <v>67.920395656633232</v>
      </c>
      <c r="P88" s="168">
        <f t="shared" si="19"/>
        <v>0</v>
      </c>
      <c r="Q88" s="168">
        <f t="shared" si="19"/>
        <v>0</v>
      </c>
      <c r="R88" s="168">
        <f t="shared" si="19"/>
        <v>0</v>
      </c>
    </row>
    <row r="89" spans="2:26" ht="15.95" customHeight="1"/>
    <row r="90" spans="2:26" ht="15.95" customHeight="1"/>
    <row r="91" spans="2:26" ht="15.95" customHeight="1"/>
    <row r="94" spans="2:26" ht="30">
      <c r="B94" s="150" t="s">
        <v>2082</v>
      </c>
      <c r="C94" s="93" t="s">
        <v>2083</v>
      </c>
      <c r="J94" s="150" t="s">
        <v>2067</v>
      </c>
    </row>
    <row r="95" spans="2:26">
      <c r="B95" s="29" t="s">
        <v>2061</v>
      </c>
      <c r="C95" s="29" t="s">
        <v>2068</v>
      </c>
      <c r="D95" s="29" t="s">
        <v>2069</v>
      </c>
      <c r="E95" s="29" t="s">
        <v>2070</v>
      </c>
      <c r="F95" s="29" t="s">
        <v>2071</v>
      </c>
      <c r="G95" s="29">
        <v>2019</v>
      </c>
      <c r="H95" s="29">
        <v>2050</v>
      </c>
      <c r="J95" s="167"/>
      <c r="K95" s="167" t="s">
        <v>2061</v>
      </c>
      <c r="L95" s="167" t="s">
        <v>2062</v>
      </c>
      <c r="M95" s="167" t="s">
        <v>252</v>
      </c>
      <c r="N95" s="167" t="s">
        <v>927</v>
      </c>
      <c r="O95" s="167" t="s">
        <v>256</v>
      </c>
      <c r="P95" s="167" t="s">
        <v>1036</v>
      </c>
      <c r="Q95" s="167" t="s">
        <v>1043</v>
      </c>
      <c r="R95" s="167" t="s">
        <v>1046</v>
      </c>
      <c r="S95" s="167" t="s">
        <v>1048</v>
      </c>
      <c r="T95" s="167" t="s">
        <v>251</v>
      </c>
      <c r="U95" s="167" t="s">
        <v>253</v>
      </c>
      <c r="V95" s="167" t="s">
        <v>2063</v>
      </c>
      <c r="W95" s="167" t="s">
        <v>2064</v>
      </c>
      <c r="X95" s="167" t="s">
        <v>258</v>
      </c>
      <c r="Y95" s="167" t="s">
        <v>257</v>
      </c>
      <c r="Z95" s="167" t="s">
        <v>2065</v>
      </c>
    </row>
    <row r="96" spans="2:26">
      <c r="B96" s="167" t="s">
        <v>3</v>
      </c>
      <c r="C96" s="167" t="s">
        <v>1028</v>
      </c>
      <c r="D96" s="167" t="s">
        <v>2072</v>
      </c>
      <c r="E96" s="167" t="s">
        <v>497</v>
      </c>
      <c r="F96" s="167" t="s">
        <v>2073</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2072</v>
      </c>
      <c r="E97" s="167" t="s">
        <v>2074</v>
      </c>
      <c r="F97" s="167" t="s">
        <v>2073</v>
      </c>
      <c r="G97" s="167">
        <v>0.99963148385309297</v>
      </c>
      <c r="H97" s="167">
        <v>0.99920715825439799</v>
      </c>
      <c r="J97" s="167" t="s">
        <v>3</v>
      </c>
      <c r="K97" s="167" t="s">
        <v>3</v>
      </c>
      <c r="L97" s="167" t="s">
        <v>2066</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2072</v>
      </c>
      <c r="E98" s="167" t="s">
        <v>505</v>
      </c>
      <c r="F98" s="167" t="s">
        <v>2073</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2072</v>
      </c>
      <c r="E99" s="167" t="s">
        <v>2075</v>
      </c>
      <c r="F99" s="167" t="s">
        <v>2073</v>
      </c>
      <c r="G99" s="167">
        <v>0.57516558823078101</v>
      </c>
      <c r="H99" s="167">
        <v>0.44472588335528701</v>
      </c>
      <c r="J99" s="167" t="s">
        <v>5</v>
      </c>
      <c r="K99" s="167" t="s">
        <v>5</v>
      </c>
      <c r="L99" s="167" t="s">
        <v>2066</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2072</v>
      </c>
      <c r="E100" s="167" t="s">
        <v>1892</v>
      </c>
      <c r="F100" s="167" t="s">
        <v>2073</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2072</v>
      </c>
      <c r="E101" s="167" t="s">
        <v>497</v>
      </c>
      <c r="F101" s="167" t="s">
        <v>2076</v>
      </c>
      <c r="G101" s="167">
        <v>3.9998729637069498E-2</v>
      </c>
      <c r="H101" s="167">
        <v>4.0399940641462399E-2</v>
      </c>
      <c r="J101" s="167" t="s">
        <v>8</v>
      </c>
      <c r="K101" s="167" t="s">
        <v>8</v>
      </c>
      <c r="L101" s="167" t="s">
        <v>2066</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2072</v>
      </c>
      <c r="E102" s="167" t="s">
        <v>2074</v>
      </c>
      <c r="F102" s="167" t="s">
        <v>2076</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2072</v>
      </c>
      <c r="E103" s="167" t="s">
        <v>505</v>
      </c>
      <c r="F103" s="167" t="s">
        <v>2076</v>
      </c>
      <c r="G103" s="167">
        <v>1</v>
      </c>
      <c r="H103" s="167">
        <v>1</v>
      </c>
      <c r="J103" s="167" t="s">
        <v>11</v>
      </c>
      <c r="K103" s="167" t="s">
        <v>11</v>
      </c>
      <c r="L103" s="167" t="s">
        <v>2066</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2072</v>
      </c>
      <c r="E104" s="167" t="s">
        <v>2075</v>
      </c>
      <c r="F104" s="167" t="s">
        <v>2076</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2072</v>
      </c>
      <c r="E105" s="167" t="s">
        <v>1892</v>
      </c>
      <c r="F105" s="167" t="s">
        <v>2076</v>
      </c>
      <c r="G105" s="167">
        <v>1</v>
      </c>
      <c r="H105" s="167">
        <v>1</v>
      </c>
      <c r="J105" s="167" t="s">
        <v>14</v>
      </c>
      <c r="K105" s="167" t="s">
        <v>14</v>
      </c>
      <c r="L105" s="167" t="s">
        <v>2066</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2077</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2074</v>
      </c>
      <c r="F107" s="167" t="s">
        <v>2077</v>
      </c>
      <c r="G107" s="167">
        <v>0.99937619603415895</v>
      </c>
      <c r="H107" s="167">
        <v>0.99985422739603103</v>
      </c>
      <c r="J107" s="167" t="s">
        <v>17</v>
      </c>
      <c r="K107" s="167" t="s">
        <v>17</v>
      </c>
      <c r="L107" s="167" t="s">
        <v>2066</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2077</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2075</v>
      </c>
      <c r="F109" s="167" t="s">
        <v>2077</v>
      </c>
      <c r="G109" s="167">
        <v>0.44908583278976999</v>
      </c>
      <c r="H109" s="167">
        <v>0.26862976122403998</v>
      </c>
      <c r="J109" s="167" t="s">
        <v>19</v>
      </c>
      <c r="K109" s="167" t="s">
        <v>19</v>
      </c>
      <c r="L109" s="167" t="s">
        <v>2066</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1892</v>
      </c>
      <c r="F110" s="167" t="s">
        <v>2077</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2072</v>
      </c>
      <c r="E111" s="167" t="s">
        <v>497</v>
      </c>
      <c r="F111" s="167" t="s">
        <v>2073</v>
      </c>
      <c r="G111" s="167">
        <v>0.163579767718085</v>
      </c>
      <c r="H111" s="167">
        <v>0.28795521475715702</v>
      </c>
      <c r="J111" s="167" t="s">
        <v>22</v>
      </c>
      <c r="K111" s="167" t="s">
        <v>22</v>
      </c>
      <c r="L111" s="167" t="s">
        <v>2066</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2072</v>
      </c>
      <c r="E112" s="167" t="s">
        <v>2074</v>
      </c>
      <c r="F112" s="167" t="s">
        <v>2073</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2072</v>
      </c>
      <c r="E113" s="167" t="s">
        <v>505</v>
      </c>
      <c r="F113" s="167" t="s">
        <v>2073</v>
      </c>
      <c r="G113" s="167">
        <v>1</v>
      </c>
      <c r="H113" s="167">
        <v>1</v>
      </c>
      <c r="J113" s="167" t="s">
        <v>25</v>
      </c>
      <c r="K113" s="167" t="s">
        <v>25</v>
      </c>
      <c r="L113" s="167" t="s">
        <v>2066</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2072</v>
      </c>
      <c r="E114" s="167" t="s">
        <v>2075</v>
      </c>
      <c r="F114" s="167" t="s">
        <v>2073</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2072</v>
      </c>
      <c r="E115" s="167" t="s">
        <v>1892</v>
      </c>
      <c r="F115" s="167" t="s">
        <v>2073</v>
      </c>
      <c r="G115" s="167">
        <v>1</v>
      </c>
      <c r="H115" s="167">
        <v>1</v>
      </c>
      <c r="J115" s="167" t="s">
        <v>28</v>
      </c>
      <c r="K115" s="167" t="s">
        <v>28</v>
      </c>
      <c r="L115" s="167" t="s">
        <v>2066</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2072</v>
      </c>
      <c r="E116" s="167" t="s">
        <v>497</v>
      </c>
      <c r="F116" s="167" t="s">
        <v>2076</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2072</v>
      </c>
      <c r="E117" s="167" t="s">
        <v>2074</v>
      </c>
      <c r="F117" s="167" t="s">
        <v>2076</v>
      </c>
      <c r="G117" s="167">
        <v>1</v>
      </c>
      <c r="H117" s="167">
        <v>1</v>
      </c>
      <c r="J117" s="167" t="s">
        <v>30</v>
      </c>
      <c r="K117" s="167" t="s">
        <v>30</v>
      </c>
      <c r="L117" s="167" t="s">
        <v>2066</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2072</v>
      </c>
      <c r="E118" s="167" t="s">
        <v>505</v>
      </c>
      <c r="F118" s="167" t="s">
        <v>2076</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2072</v>
      </c>
      <c r="E119" s="167" t="s">
        <v>2075</v>
      </c>
      <c r="F119" s="167" t="s">
        <v>2076</v>
      </c>
      <c r="G119" s="167">
        <v>0.78230644320604803</v>
      </c>
      <c r="H119" s="167">
        <v>0.804056755069393</v>
      </c>
      <c r="J119" s="167" t="s">
        <v>33</v>
      </c>
      <c r="K119" s="167" t="s">
        <v>33</v>
      </c>
      <c r="L119" s="167" t="s">
        <v>2066</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2072</v>
      </c>
      <c r="E120" s="167" t="s">
        <v>1892</v>
      </c>
      <c r="F120" s="167" t="s">
        <v>2076</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2077</v>
      </c>
      <c r="G121" s="167">
        <v>8.1887857763477997E-2</v>
      </c>
      <c r="H121" s="167">
        <v>3.6271895481627202E-2</v>
      </c>
      <c r="J121" s="167" t="s">
        <v>36</v>
      </c>
      <c r="K121" s="167" t="s">
        <v>36</v>
      </c>
      <c r="L121" s="167" t="s">
        <v>2066</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2074</v>
      </c>
      <c r="F122" s="167" t="s">
        <v>2077</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2077</v>
      </c>
      <c r="G123" s="167">
        <v>1</v>
      </c>
      <c r="H123" s="167">
        <v>1</v>
      </c>
      <c r="J123" s="167" t="s">
        <v>39</v>
      </c>
      <c r="K123" s="167" t="s">
        <v>39</v>
      </c>
      <c r="L123" s="167" t="s">
        <v>2066</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2075</v>
      </c>
      <c r="F124" s="167" t="s">
        <v>2077</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1892</v>
      </c>
      <c r="F125" s="167" t="s">
        <v>2077</v>
      </c>
      <c r="G125" s="167">
        <v>0.68581963010232505</v>
      </c>
      <c r="H125" s="167">
        <v>0.84369397132716795</v>
      </c>
      <c r="J125" s="167" t="s">
        <v>41</v>
      </c>
      <c r="K125" s="167" t="s">
        <v>41</v>
      </c>
      <c r="L125" s="167" t="s">
        <v>2066</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2072</v>
      </c>
      <c r="E126" s="167" t="s">
        <v>497</v>
      </c>
      <c r="F126" s="167" t="s">
        <v>2073</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2072</v>
      </c>
      <c r="E127" s="167" t="s">
        <v>2074</v>
      </c>
      <c r="F127" s="167" t="s">
        <v>2073</v>
      </c>
      <c r="G127" s="167">
        <v>0.99972747176746102</v>
      </c>
      <c r="H127" s="167">
        <v>0.99968961585000404</v>
      </c>
      <c r="J127" s="167" t="s">
        <v>44</v>
      </c>
      <c r="K127" s="167" t="s">
        <v>44</v>
      </c>
      <c r="L127" s="167" t="s">
        <v>2066</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2072</v>
      </c>
      <c r="E128" s="167" t="s">
        <v>505</v>
      </c>
      <c r="F128" s="167" t="s">
        <v>2073</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2072</v>
      </c>
      <c r="E129" s="167" t="s">
        <v>2075</v>
      </c>
      <c r="F129" s="167" t="s">
        <v>2073</v>
      </c>
      <c r="G129" s="167">
        <v>0.322640956272359</v>
      </c>
      <c r="H129" s="167">
        <v>0.39079126217530002</v>
      </c>
      <c r="J129" s="167" t="s">
        <v>47</v>
      </c>
      <c r="K129" s="167" t="s">
        <v>47</v>
      </c>
      <c r="L129" s="167" t="s">
        <v>2066</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2072</v>
      </c>
      <c r="E130" s="167" t="s">
        <v>1892</v>
      </c>
      <c r="F130" s="167" t="s">
        <v>2073</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2072</v>
      </c>
      <c r="E131" s="167" t="s">
        <v>497</v>
      </c>
      <c r="F131" s="167" t="s">
        <v>2076</v>
      </c>
      <c r="G131" s="167">
        <v>3.0752265786294801E-2</v>
      </c>
      <c r="H131" s="167">
        <v>6.7755972695367594E-2</v>
      </c>
      <c r="J131" s="167" t="s">
        <v>50</v>
      </c>
      <c r="K131" s="167" t="s">
        <v>50</v>
      </c>
      <c r="L131" s="167" t="s">
        <v>2066</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2072</v>
      </c>
      <c r="E132" s="167" t="s">
        <v>2074</v>
      </c>
      <c r="F132" s="167" t="s">
        <v>2076</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2072</v>
      </c>
      <c r="E133" s="167" t="s">
        <v>505</v>
      </c>
      <c r="F133" s="167" t="s">
        <v>2076</v>
      </c>
      <c r="G133" s="167">
        <v>1</v>
      </c>
      <c r="H133" s="167">
        <v>1</v>
      </c>
      <c r="J133" s="167" t="s">
        <v>53</v>
      </c>
      <c r="K133" s="167" t="s">
        <v>53</v>
      </c>
      <c r="L133" s="167" t="s">
        <v>2066</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2072</v>
      </c>
      <c r="E134" s="167" t="s">
        <v>2075</v>
      </c>
      <c r="F134" s="167" t="s">
        <v>2076</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2072</v>
      </c>
      <c r="E135" s="167" t="s">
        <v>1892</v>
      </c>
      <c r="F135" s="167" t="s">
        <v>2076</v>
      </c>
      <c r="G135" s="167">
        <v>1</v>
      </c>
      <c r="H135" s="167">
        <v>1</v>
      </c>
      <c r="J135" s="167" t="s">
        <v>55</v>
      </c>
      <c r="K135" s="167" t="s">
        <v>55</v>
      </c>
      <c r="L135" s="167" t="s">
        <v>2066</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2077</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2074</v>
      </c>
      <c r="F137" s="167" t="s">
        <v>2077</v>
      </c>
      <c r="G137" s="167">
        <v>0.999666313480437</v>
      </c>
      <c r="H137" s="167">
        <v>0.99965017930966604</v>
      </c>
      <c r="J137" s="167" t="s">
        <v>58</v>
      </c>
      <c r="K137" s="167" t="s">
        <v>58</v>
      </c>
      <c r="L137" s="167" t="s">
        <v>2066</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2077</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2075</v>
      </c>
      <c r="F139" s="167" t="s">
        <v>2077</v>
      </c>
      <c r="G139" s="167">
        <v>0.24949287458917099</v>
      </c>
      <c r="H139" s="167">
        <v>0.14847776214359501</v>
      </c>
      <c r="J139" s="167" t="s">
        <v>61</v>
      </c>
      <c r="K139" s="167" t="s">
        <v>61</v>
      </c>
      <c r="L139" s="167" t="s">
        <v>2066</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1892</v>
      </c>
      <c r="F140" s="167" t="s">
        <v>2077</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2072</v>
      </c>
      <c r="E141" s="167" t="s">
        <v>497</v>
      </c>
      <c r="F141" s="167" t="s">
        <v>2073</v>
      </c>
      <c r="G141" s="167">
        <v>6.5953928091628505E-2</v>
      </c>
      <c r="H141" s="167">
        <v>8.5217338913260804E-2</v>
      </c>
      <c r="J141" s="167" t="s">
        <v>64</v>
      </c>
      <c r="K141" s="167" t="s">
        <v>64</v>
      </c>
      <c r="L141" s="167" t="s">
        <v>2066</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2072</v>
      </c>
      <c r="E142" s="167" t="s">
        <v>2074</v>
      </c>
      <c r="F142" s="167" t="s">
        <v>2073</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2072</v>
      </c>
      <c r="E143" s="167" t="s">
        <v>505</v>
      </c>
      <c r="F143" s="167" t="s">
        <v>2073</v>
      </c>
      <c r="G143" s="167">
        <v>1</v>
      </c>
      <c r="H143" s="167">
        <v>1</v>
      </c>
      <c r="J143" s="167" t="s">
        <v>67</v>
      </c>
      <c r="K143" s="167" t="s">
        <v>67</v>
      </c>
      <c r="L143" s="167" t="s">
        <v>2066</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2072</v>
      </c>
      <c r="E144" s="167" t="s">
        <v>2075</v>
      </c>
      <c r="F144" s="167" t="s">
        <v>2073</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2072</v>
      </c>
      <c r="E145" s="167" t="s">
        <v>1892</v>
      </c>
      <c r="F145" s="167" t="s">
        <v>2073</v>
      </c>
      <c r="G145" s="167">
        <v>1</v>
      </c>
      <c r="H145" s="167">
        <v>1</v>
      </c>
      <c r="J145" s="167" t="s">
        <v>70</v>
      </c>
      <c r="K145" s="167" t="s">
        <v>70</v>
      </c>
      <c r="L145" s="167" t="s">
        <v>2066</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2072</v>
      </c>
      <c r="E146" s="167" t="s">
        <v>497</v>
      </c>
      <c r="F146" s="167" t="s">
        <v>2076</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2072</v>
      </c>
      <c r="E147" s="167" t="s">
        <v>2074</v>
      </c>
      <c r="F147" s="167" t="s">
        <v>2076</v>
      </c>
      <c r="G147" s="167">
        <v>0.99998751787595197</v>
      </c>
      <c r="H147" s="167">
        <v>0.99996350359678599</v>
      </c>
      <c r="J147" s="167" t="s">
        <v>73</v>
      </c>
      <c r="K147" s="167" t="s">
        <v>73</v>
      </c>
      <c r="L147" s="167" t="s">
        <v>2066</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2072</v>
      </c>
      <c r="E148" s="167" t="s">
        <v>505</v>
      </c>
      <c r="F148" s="167" t="s">
        <v>2076</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2072</v>
      </c>
      <c r="E149" s="167" t="s">
        <v>2075</v>
      </c>
      <c r="F149" s="167" t="s">
        <v>2076</v>
      </c>
      <c r="G149" s="167">
        <v>0.46000051524485103</v>
      </c>
      <c r="H149" s="167">
        <v>0.32038330120049202</v>
      </c>
      <c r="J149" s="167" t="s">
        <v>75</v>
      </c>
      <c r="K149" s="167" t="s">
        <v>75</v>
      </c>
      <c r="L149" s="167" t="s">
        <v>2066</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2072</v>
      </c>
      <c r="E150" s="167" t="s">
        <v>1892</v>
      </c>
      <c r="F150" s="167" t="s">
        <v>2076</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2077</v>
      </c>
      <c r="G151" s="167">
        <v>9.1294579645895997E-3</v>
      </c>
      <c r="H151" s="167">
        <v>1.11763762426004E-2</v>
      </c>
      <c r="J151" s="167" t="s">
        <v>78</v>
      </c>
      <c r="K151" s="167" t="s">
        <v>78</v>
      </c>
      <c r="L151" s="167" t="s">
        <v>2066</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2074</v>
      </c>
      <c r="F152" s="167" t="s">
        <v>2077</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2077</v>
      </c>
      <c r="G153" s="167">
        <v>1</v>
      </c>
      <c r="H153" s="167">
        <v>1</v>
      </c>
      <c r="J153" s="167" t="s">
        <v>81</v>
      </c>
      <c r="K153" s="167" t="s">
        <v>81</v>
      </c>
      <c r="L153" s="167" t="s">
        <v>2066</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2075</v>
      </c>
      <c r="F154" s="167" t="s">
        <v>2077</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1892</v>
      </c>
      <c r="F155" s="167" t="s">
        <v>2077</v>
      </c>
      <c r="G155" s="167">
        <v>0.60648960928898998</v>
      </c>
      <c r="H155" s="167">
        <v>0.80599250832125902</v>
      </c>
      <c r="J155" s="167" t="s">
        <v>84</v>
      </c>
      <c r="K155" s="167" t="s">
        <v>84</v>
      </c>
      <c r="L155" s="167" t="s">
        <v>2066</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2072</v>
      </c>
      <c r="E156" s="167" t="s">
        <v>497</v>
      </c>
      <c r="F156" s="167" t="s">
        <v>2073</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2072</v>
      </c>
      <c r="E157" s="167" t="s">
        <v>2074</v>
      </c>
      <c r="F157" s="167" t="s">
        <v>2073</v>
      </c>
      <c r="G157" s="167">
        <v>0.99998739279698501</v>
      </c>
      <c r="H157" s="167">
        <v>0.99999087624026395</v>
      </c>
      <c r="J157" s="167" t="s">
        <v>86</v>
      </c>
      <c r="K157" s="167" t="s">
        <v>86</v>
      </c>
      <c r="L157" s="167" t="s">
        <v>2066</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2072</v>
      </c>
      <c r="E158" s="167" t="s">
        <v>505</v>
      </c>
      <c r="F158" s="167" t="s">
        <v>2073</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2072</v>
      </c>
      <c r="E159" s="167" t="s">
        <v>2075</v>
      </c>
      <c r="F159" s="167" t="s">
        <v>2073</v>
      </c>
      <c r="G159" s="167">
        <v>0.47406947630970903</v>
      </c>
      <c r="H159" s="167">
        <v>0.55897330362326403</v>
      </c>
      <c r="J159" s="167" t="s">
        <v>89</v>
      </c>
      <c r="K159" s="167" t="s">
        <v>89</v>
      </c>
      <c r="L159" s="167" t="s">
        <v>2066</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2072</v>
      </c>
      <c r="E160" s="167" t="s">
        <v>1892</v>
      </c>
      <c r="F160" s="167" t="s">
        <v>2073</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2072</v>
      </c>
      <c r="E161" s="167" t="s">
        <v>497</v>
      </c>
      <c r="F161" s="167" t="s">
        <v>2076</v>
      </c>
      <c r="G161" s="167">
        <v>5.4445833781760399E-2</v>
      </c>
      <c r="H161" s="167">
        <v>0.121918465764992</v>
      </c>
      <c r="J161" s="167" t="s">
        <v>92</v>
      </c>
      <c r="K161" s="167" t="s">
        <v>92</v>
      </c>
      <c r="L161" s="167" t="s">
        <v>2066</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2072</v>
      </c>
      <c r="E162" s="167" t="s">
        <v>2074</v>
      </c>
      <c r="F162" s="167" t="s">
        <v>2076</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2072</v>
      </c>
      <c r="E163" s="167" t="s">
        <v>505</v>
      </c>
      <c r="F163" s="167" t="s">
        <v>2076</v>
      </c>
      <c r="G163" s="167">
        <v>1</v>
      </c>
      <c r="H163" s="167">
        <v>1</v>
      </c>
      <c r="J163" s="167" t="s">
        <v>95</v>
      </c>
      <c r="K163" s="167" t="s">
        <v>95</v>
      </c>
      <c r="L163" s="167" t="s">
        <v>2066</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2072</v>
      </c>
      <c r="E164" s="167" t="s">
        <v>2075</v>
      </c>
      <c r="F164" s="167" t="s">
        <v>2076</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2072</v>
      </c>
      <c r="E165" s="167" t="s">
        <v>1892</v>
      </c>
      <c r="F165" s="167" t="s">
        <v>2076</v>
      </c>
      <c r="G165" s="167">
        <v>1</v>
      </c>
      <c r="H165" s="167">
        <v>1</v>
      </c>
      <c r="J165" s="167" t="s">
        <v>97</v>
      </c>
      <c r="K165" s="167" t="s">
        <v>97</v>
      </c>
      <c r="L165" s="167" t="s">
        <v>2066</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2077</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2074</v>
      </c>
      <c r="F167" s="167" t="s">
        <v>2077</v>
      </c>
      <c r="G167" s="167">
        <v>0.99983048927499396</v>
      </c>
      <c r="H167" s="167">
        <v>0.99994534372121402</v>
      </c>
      <c r="J167" s="167" t="s">
        <v>100</v>
      </c>
      <c r="K167" s="167" t="s">
        <v>100</v>
      </c>
      <c r="L167" s="167" t="s">
        <v>2066</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2077</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2075</v>
      </c>
      <c r="F169" s="167" t="s">
        <v>2077</v>
      </c>
      <c r="G169" s="167">
        <v>0.33236832504477798</v>
      </c>
      <c r="H169" s="167">
        <v>0.18899889226609701</v>
      </c>
      <c r="J169" s="167" t="s">
        <v>103</v>
      </c>
      <c r="K169" s="167" t="s">
        <v>103</v>
      </c>
      <c r="L169" s="167" t="s">
        <v>2066</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1892</v>
      </c>
      <c r="F170" s="167" t="s">
        <v>2077</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2072</v>
      </c>
      <c r="E171" s="167" t="s">
        <v>497</v>
      </c>
      <c r="F171" s="167" t="s">
        <v>2073</v>
      </c>
      <c r="G171" s="167">
        <v>7.9945498314140107E-2</v>
      </c>
      <c r="H171" s="167">
        <v>0.12140553844248</v>
      </c>
      <c r="J171" s="167" t="s">
        <v>106</v>
      </c>
      <c r="K171" s="167" t="s">
        <v>106</v>
      </c>
      <c r="L171" s="167" t="s">
        <v>2066</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2072</v>
      </c>
      <c r="E172" s="167" t="s">
        <v>2074</v>
      </c>
      <c r="F172" s="167" t="s">
        <v>2073</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2072</v>
      </c>
      <c r="E173" s="167" t="s">
        <v>505</v>
      </c>
      <c r="F173" s="167" t="s">
        <v>2073</v>
      </c>
      <c r="G173" s="167">
        <v>1</v>
      </c>
      <c r="H173" s="167">
        <v>1</v>
      </c>
      <c r="J173" s="167" t="s">
        <v>108</v>
      </c>
      <c r="K173" s="167" t="s">
        <v>108</v>
      </c>
      <c r="L173" s="167" t="s">
        <v>2066</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2072</v>
      </c>
      <c r="E174" s="167" t="s">
        <v>2075</v>
      </c>
      <c r="F174" s="167" t="s">
        <v>2073</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2072</v>
      </c>
      <c r="E175" s="167" t="s">
        <v>1892</v>
      </c>
      <c r="F175" s="167" t="s">
        <v>2073</v>
      </c>
      <c r="G175" s="167">
        <v>1</v>
      </c>
      <c r="H175" s="167">
        <v>1</v>
      </c>
      <c r="J175" s="167" t="s">
        <v>111</v>
      </c>
      <c r="K175" s="167" t="s">
        <v>111</v>
      </c>
      <c r="L175" s="167" t="s">
        <v>2066</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2072</v>
      </c>
      <c r="E176" s="167" t="s">
        <v>497</v>
      </c>
      <c r="F176" s="167" t="s">
        <v>2076</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2072</v>
      </c>
      <c r="E177" s="167" t="s">
        <v>2074</v>
      </c>
      <c r="F177" s="167" t="s">
        <v>2076</v>
      </c>
      <c r="G177" s="167">
        <v>0.99995481746739601</v>
      </c>
      <c r="H177" s="167">
        <v>0.99994292638332605</v>
      </c>
      <c r="J177" s="167" t="s">
        <v>114</v>
      </c>
      <c r="K177" s="167" t="s">
        <v>114</v>
      </c>
      <c r="L177" s="167" t="s">
        <v>2066</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2072</v>
      </c>
      <c r="E178" s="167" t="s">
        <v>505</v>
      </c>
      <c r="F178" s="167" t="s">
        <v>2076</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2072</v>
      </c>
      <c r="E179" s="167" t="s">
        <v>2075</v>
      </c>
      <c r="F179" s="167" t="s">
        <v>2076</v>
      </c>
      <c r="G179" s="167">
        <v>0.74231481615444395</v>
      </c>
      <c r="H179" s="167">
        <v>0.77495081246300901</v>
      </c>
      <c r="J179" s="167" t="s">
        <v>117</v>
      </c>
      <c r="K179" s="167" t="s">
        <v>117</v>
      </c>
      <c r="L179" s="167" t="s">
        <v>2066</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2072</v>
      </c>
      <c r="E180" s="167" t="s">
        <v>1892</v>
      </c>
      <c r="F180" s="167" t="s">
        <v>2076</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2077</v>
      </c>
      <c r="G181" s="167">
        <v>7.4252061025569301E-3</v>
      </c>
      <c r="H181" s="167">
        <v>5.8481200188358401E-3</v>
      </c>
      <c r="J181" s="167" t="s">
        <v>119</v>
      </c>
      <c r="K181" s="167" t="s">
        <v>119</v>
      </c>
      <c r="L181" s="167" t="s">
        <v>2066</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2074</v>
      </c>
      <c r="F182" s="167" t="s">
        <v>2077</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2077</v>
      </c>
      <c r="G183" s="167">
        <v>1</v>
      </c>
      <c r="H183" s="167">
        <v>1</v>
      </c>
      <c r="J183" s="167" t="s">
        <v>122</v>
      </c>
      <c r="K183" s="167" t="s">
        <v>122</v>
      </c>
      <c r="L183" s="167" t="s">
        <v>2066</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2075</v>
      </c>
      <c r="F184" s="167" t="s">
        <v>2077</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1892</v>
      </c>
      <c r="F185" s="167" t="s">
        <v>2077</v>
      </c>
      <c r="G185" s="167">
        <v>0.75874018616855499</v>
      </c>
      <c r="H185" s="167">
        <v>0.87014525641129703</v>
      </c>
      <c r="J185" s="167" t="s">
        <v>125</v>
      </c>
      <c r="K185" s="167" t="s">
        <v>125</v>
      </c>
      <c r="L185" s="167" t="s">
        <v>2066</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2072</v>
      </c>
      <c r="E186" s="167" t="s">
        <v>497</v>
      </c>
      <c r="F186" s="167" t="s">
        <v>2073</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2072</v>
      </c>
      <c r="E187" s="167" t="s">
        <v>2074</v>
      </c>
      <c r="F187" s="167" t="s">
        <v>2073</v>
      </c>
      <c r="G187" s="167">
        <v>0.99999999998971201</v>
      </c>
      <c r="H187" s="167">
        <v>0.99999999999506395</v>
      </c>
      <c r="J187" s="167" t="s">
        <v>128</v>
      </c>
      <c r="K187" s="167" t="s">
        <v>128</v>
      </c>
      <c r="L187" s="167" t="s">
        <v>2066</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2072</v>
      </c>
      <c r="E188" s="167" t="s">
        <v>505</v>
      </c>
      <c r="F188" s="167" t="s">
        <v>2073</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2072</v>
      </c>
      <c r="E189" s="167" t="s">
        <v>2075</v>
      </c>
      <c r="F189" s="167" t="s">
        <v>2073</v>
      </c>
      <c r="G189" s="167">
        <v>0.76500765813719795</v>
      </c>
      <c r="H189" s="167">
        <v>0.84128530869954299</v>
      </c>
      <c r="J189" s="167" t="s">
        <v>131</v>
      </c>
      <c r="K189" s="167" t="s">
        <v>131</v>
      </c>
      <c r="L189" s="167" t="s">
        <v>2066</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2072</v>
      </c>
      <c r="E190" s="167" t="s">
        <v>1892</v>
      </c>
      <c r="F190" s="167" t="s">
        <v>2073</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2072</v>
      </c>
      <c r="E191" s="167" t="s">
        <v>497</v>
      </c>
      <c r="F191" s="167" t="s">
        <v>2076</v>
      </c>
      <c r="G191" s="167">
        <v>5.4298053861345202E-2</v>
      </c>
      <c r="H191" s="167">
        <v>0.142835101295543</v>
      </c>
      <c r="J191" s="167" t="s">
        <v>133</v>
      </c>
      <c r="K191" s="167" t="s">
        <v>133</v>
      </c>
      <c r="L191" s="167" t="s">
        <v>2066</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2072</v>
      </c>
      <c r="E192" s="167" t="s">
        <v>2074</v>
      </c>
      <c r="F192" s="167" t="s">
        <v>2076</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2072</v>
      </c>
      <c r="E193" s="167" t="s">
        <v>505</v>
      </c>
      <c r="F193" s="167" t="s">
        <v>2076</v>
      </c>
      <c r="G193" s="167">
        <v>1</v>
      </c>
      <c r="H193" s="167">
        <v>1</v>
      </c>
      <c r="J193" s="167" t="s">
        <v>134</v>
      </c>
      <c r="K193" s="167" t="s">
        <v>134</v>
      </c>
      <c r="L193" s="167" t="s">
        <v>2066</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2072</v>
      </c>
      <c r="E194" s="167" t="s">
        <v>2075</v>
      </c>
      <c r="F194" s="167" t="s">
        <v>2076</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2072</v>
      </c>
      <c r="E195" s="167" t="s">
        <v>1892</v>
      </c>
      <c r="F195" s="167" t="s">
        <v>2076</v>
      </c>
      <c r="G195" s="167">
        <v>1</v>
      </c>
      <c r="H195" s="167">
        <v>1</v>
      </c>
      <c r="J195" s="167" t="s">
        <v>137</v>
      </c>
      <c r="K195" s="167" t="s">
        <v>137</v>
      </c>
      <c r="L195" s="167" t="s">
        <v>2066</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2077</v>
      </c>
      <c r="G196" s="167">
        <v>2.63558513825023E-3</v>
      </c>
      <c r="H196" s="167">
        <v>1.1988702472560001E-3</v>
      </c>
    </row>
    <row r="197" spans="2:26">
      <c r="B197" s="167" t="s">
        <v>19</v>
      </c>
      <c r="C197" s="167" t="s">
        <v>1028</v>
      </c>
      <c r="D197" s="167" t="s">
        <v>515</v>
      </c>
      <c r="E197" s="167" t="s">
        <v>2074</v>
      </c>
      <c r="F197" s="167" t="s">
        <v>2077</v>
      </c>
      <c r="G197" s="167">
        <v>0.99969551407233004</v>
      </c>
      <c r="H197" s="167">
        <v>0.999116096076057</v>
      </c>
    </row>
    <row r="198" spans="2:26">
      <c r="B198" s="167" t="s">
        <v>19</v>
      </c>
      <c r="C198" s="167" t="s">
        <v>1028</v>
      </c>
      <c r="D198" s="167" t="s">
        <v>515</v>
      </c>
      <c r="E198" s="167" t="s">
        <v>505</v>
      </c>
      <c r="F198" s="167" t="s">
        <v>2077</v>
      </c>
      <c r="G198" s="167">
        <v>1</v>
      </c>
      <c r="H198" s="167">
        <v>1</v>
      </c>
    </row>
    <row r="199" spans="2:26">
      <c r="B199" s="167" t="s">
        <v>19</v>
      </c>
      <c r="C199" s="167" t="s">
        <v>1028</v>
      </c>
      <c r="D199" s="167" t="s">
        <v>515</v>
      </c>
      <c r="E199" s="167" t="s">
        <v>2075</v>
      </c>
      <c r="F199" s="167" t="s">
        <v>2077</v>
      </c>
      <c r="G199" s="167">
        <v>0.80428858930033398</v>
      </c>
      <c r="H199" s="167">
        <v>0.55385911645069996</v>
      </c>
    </row>
    <row r="200" spans="2:26">
      <c r="B200" s="167" t="s">
        <v>19</v>
      </c>
      <c r="C200" s="167" t="s">
        <v>1028</v>
      </c>
      <c r="D200" s="167" t="s">
        <v>515</v>
      </c>
      <c r="E200" s="167" t="s">
        <v>1892</v>
      </c>
      <c r="F200" s="167" t="s">
        <v>2077</v>
      </c>
      <c r="G200" s="167">
        <v>0.86744159368999896</v>
      </c>
      <c r="H200" s="167">
        <v>0.95140448823170398</v>
      </c>
    </row>
    <row r="201" spans="2:26">
      <c r="B201" s="167" t="s">
        <v>22</v>
      </c>
      <c r="C201" s="167" t="s">
        <v>1028</v>
      </c>
      <c r="D201" s="167" t="s">
        <v>2072</v>
      </c>
      <c r="E201" s="167" t="s">
        <v>497</v>
      </c>
      <c r="F201" s="167" t="s">
        <v>2073</v>
      </c>
      <c r="G201" s="167">
        <v>9.1070279622060504E-2</v>
      </c>
      <c r="H201" s="167">
        <v>7.7790638489451197E-2</v>
      </c>
    </row>
    <row r="202" spans="2:26">
      <c r="B202" s="167" t="s">
        <v>22</v>
      </c>
      <c r="C202" s="167" t="s">
        <v>1028</v>
      </c>
      <c r="D202" s="167" t="s">
        <v>2072</v>
      </c>
      <c r="E202" s="167" t="s">
        <v>2074</v>
      </c>
      <c r="F202" s="167" t="s">
        <v>2073</v>
      </c>
      <c r="G202" s="167">
        <v>0.99983985307560796</v>
      </c>
      <c r="H202" s="167">
        <v>0.99972519418089101</v>
      </c>
    </row>
    <row r="203" spans="2:26">
      <c r="B203" s="167" t="s">
        <v>22</v>
      </c>
      <c r="C203" s="167" t="s">
        <v>1028</v>
      </c>
      <c r="D203" s="167" t="s">
        <v>2072</v>
      </c>
      <c r="E203" s="167" t="s">
        <v>505</v>
      </c>
      <c r="F203" s="167" t="s">
        <v>2073</v>
      </c>
      <c r="G203" s="167">
        <v>1</v>
      </c>
      <c r="H203" s="167">
        <v>1</v>
      </c>
    </row>
    <row r="204" spans="2:26">
      <c r="B204" s="167" t="s">
        <v>22</v>
      </c>
      <c r="C204" s="167" t="s">
        <v>1028</v>
      </c>
      <c r="D204" s="167" t="s">
        <v>2072</v>
      </c>
      <c r="E204" s="167" t="s">
        <v>2075</v>
      </c>
      <c r="F204" s="167" t="s">
        <v>2073</v>
      </c>
      <c r="G204" s="167">
        <v>0.73838163307904703</v>
      </c>
      <c r="H204" s="167">
        <v>0.65440441697433605</v>
      </c>
    </row>
    <row r="205" spans="2:26">
      <c r="B205" s="167" t="s">
        <v>22</v>
      </c>
      <c r="C205" s="167" t="s">
        <v>1028</v>
      </c>
      <c r="D205" s="167" t="s">
        <v>2072</v>
      </c>
      <c r="E205" s="167" t="s">
        <v>1892</v>
      </c>
      <c r="F205" s="167" t="s">
        <v>2073</v>
      </c>
      <c r="G205" s="167">
        <v>1</v>
      </c>
      <c r="H205" s="167">
        <v>1</v>
      </c>
    </row>
    <row r="206" spans="2:26">
      <c r="B206" s="167" t="s">
        <v>22</v>
      </c>
      <c r="C206" s="167" t="s">
        <v>1028</v>
      </c>
      <c r="D206" s="167" t="s">
        <v>2072</v>
      </c>
      <c r="E206" s="167" t="s">
        <v>497</v>
      </c>
      <c r="F206" s="167" t="s">
        <v>2076</v>
      </c>
      <c r="G206" s="167">
        <v>9.1070279622060504E-2</v>
      </c>
      <c r="H206" s="167">
        <v>7.7790638489451197E-2</v>
      </c>
    </row>
    <row r="207" spans="2:26">
      <c r="B207" s="167" t="s">
        <v>22</v>
      </c>
      <c r="C207" s="167" t="s">
        <v>1028</v>
      </c>
      <c r="D207" s="167" t="s">
        <v>2072</v>
      </c>
      <c r="E207" s="167" t="s">
        <v>2074</v>
      </c>
      <c r="F207" s="167" t="s">
        <v>2076</v>
      </c>
      <c r="G207" s="167">
        <v>0.99983985307560796</v>
      </c>
      <c r="H207" s="167">
        <v>0.99972519418089101</v>
      </c>
    </row>
    <row r="208" spans="2:26">
      <c r="B208" s="167" t="s">
        <v>22</v>
      </c>
      <c r="C208" s="167" t="s">
        <v>1028</v>
      </c>
      <c r="D208" s="167" t="s">
        <v>2072</v>
      </c>
      <c r="E208" s="167" t="s">
        <v>505</v>
      </c>
      <c r="F208" s="167" t="s">
        <v>2076</v>
      </c>
      <c r="G208" s="167">
        <v>1</v>
      </c>
      <c r="H208" s="167">
        <v>1</v>
      </c>
    </row>
    <row r="209" spans="2:8">
      <c r="B209" s="167" t="s">
        <v>22</v>
      </c>
      <c r="C209" s="167" t="s">
        <v>1028</v>
      </c>
      <c r="D209" s="167" t="s">
        <v>2072</v>
      </c>
      <c r="E209" s="167" t="s">
        <v>2075</v>
      </c>
      <c r="F209" s="167" t="s">
        <v>2076</v>
      </c>
      <c r="G209" s="167">
        <v>0.73838163307904703</v>
      </c>
      <c r="H209" s="167">
        <v>0.65440441697433605</v>
      </c>
    </row>
    <row r="210" spans="2:8">
      <c r="B210" s="167" t="s">
        <v>22</v>
      </c>
      <c r="C210" s="167" t="s">
        <v>1028</v>
      </c>
      <c r="D210" s="167" t="s">
        <v>2072</v>
      </c>
      <c r="E210" s="167" t="s">
        <v>1892</v>
      </c>
      <c r="F210" s="167" t="s">
        <v>2076</v>
      </c>
      <c r="G210" s="167">
        <v>1</v>
      </c>
      <c r="H210" s="167">
        <v>1</v>
      </c>
    </row>
    <row r="211" spans="2:8">
      <c r="B211" s="167" t="s">
        <v>22</v>
      </c>
      <c r="C211" s="167" t="s">
        <v>1028</v>
      </c>
      <c r="D211" s="167" t="s">
        <v>515</v>
      </c>
      <c r="E211" s="167" t="s">
        <v>497</v>
      </c>
      <c r="F211" s="167" t="s">
        <v>2077</v>
      </c>
      <c r="G211" s="167">
        <v>9.33218667834536E-3</v>
      </c>
      <c r="H211" s="167">
        <v>7.8061928454367397E-3</v>
      </c>
    </row>
    <row r="212" spans="2:8">
      <c r="B212" s="167" t="s">
        <v>22</v>
      </c>
      <c r="C212" s="167" t="s">
        <v>1028</v>
      </c>
      <c r="D212" s="167" t="s">
        <v>515</v>
      </c>
      <c r="E212" s="167" t="s">
        <v>2074</v>
      </c>
      <c r="F212" s="167" t="s">
        <v>2077</v>
      </c>
      <c r="G212" s="167">
        <v>0.99954035980156497</v>
      </c>
      <c r="H212" s="167">
        <v>0.99991088835709596</v>
      </c>
    </row>
    <row r="213" spans="2:8">
      <c r="B213" s="167" t="s">
        <v>22</v>
      </c>
      <c r="C213" s="167" t="s">
        <v>1028</v>
      </c>
      <c r="D213" s="167" t="s">
        <v>515</v>
      </c>
      <c r="E213" s="167" t="s">
        <v>505</v>
      </c>
      <c r="F213" s="167" t="s">
        <v>2077</v>
      </c>
      <c r="G213" s="167">
        <v>1</v>
      </c>
      <c r="H213" s="167">
        <v>1</v>
      </c>
    </row>
    <row r="214" spans="2:8">
      <c r="B214" s="167" t="s">
        <v>22</v>
      </c>
      <c r="C214" s="167" t="s">
        <v>1028</v>
      </c>
      <c r="D214" s="167" t="s">
        <v>515</v>
      </c>
      <c r="E214" s="167" t="s">
        <v>2075</v>
      </c>
      <c r="F214" s="167" t="s">
        <v>2077</v>
      </c>
      <c r="G214" s="167">
        <v>0.51469297692439198</v>
      </c>
      <c r="H214" s="167">
        <v>0.30594943668147101</v>
      </c>
    </row>
    <row r="215" spans="2:8">
      <c r="B215" s="167" t="s">
        <v>22</v>
      </c>
      <c r="C215" s="167" t="s">
        <v>1028</v>
      </c>
      <c r="D215" s="167" t="s">
        <v>515</v>
      </c>
      <c r="E215" s="167" t="s">
        <v>1892</v>
      </c>
      <c r="F215" s="167" t="s">
        <v>2077</v>
      </c>
      <c r="G215" s="167">
        <v>0.75541724217295902</v>
      </c>
      <c r="H215" s="167">
        <v>0.91139490285524605</v>
      </c>
    </row>
    <row r="216" spans="2:8">
      <c r="B216" s="167" t="s">
        <v>25</v>
      </c>
      <c r="C216" s="167" t="s">
        <v>1028</v>
      </c>
      <c r="D216" s="167" t="s">
        <v>2072</v>
      </c>
      <c r="E216" s="167" t="s">
        <v>497</v>
      </c>
      <c r="F216" s="167" t="s">
        <v>2073</v>
      </c>
      <c r="G216" s="167">
        <v>1.42872607794768E-2</v>
      </c>
      <c r="H216" s="167">
        <v>1.6896862873626899E-2</v>
      </c>
    </row>
    <row r="217" spans="2:8">
      <c r="B217" s="167" t="s">
        <v>25</v>
      </c>
      <c r="C217" s="167" t="s">
        <v>1028</v>
      </c>
      <c r="D217" s="167" t="s">
        <v>2072</v>
      </c>
      <c r="E217" s="167" t="s">
        <v>2074</v>
      </c>
      <c r="F217" s="167" t="s">
        <v>2073</v>
      </c>
      <c r="G217" s="167">
        <v>0.99897636385958399</v>
      </c>
      <c r="H217" s="167">
        <v>0.99860234327216102</v>
      </c>
    </row>
    <row r="218" spans="2:8">
      <c r="B218" s="167" t="s">
        <v>25</v>
      </c>
      <c r="C218" s="167" t="s">
        <v>1028</v>
      </c>
      <c r="D218" s="167" t="s">
        <v>2072</v>
      </c>
      <c r="E218" s="167" t="s">
        <v>505</v>
      </c>
      <c r="F218" s="167" t="s">
        <v>2073</v>
      </c>
      <c r="G218" s="167">
        <v>1</v>
      </c>
      <c r="H218" s="167">
        <v>1</v>
      </c>
    </row>
    <row r="219" spans="2:8">
      <c r="B219" s="167" t="s">
        <v>25</v>
      </c>
      <c r="C219" s="167" t="s">
        <v>1028</v>
      </c>
      <c r="D219" s="167" t="s">
        <v>2072</v>
      </c>
      <c r="E219" s="167" t="s">
        <v>2075</v>
      </c>
      <c r="F219" s="167" t="s">
        <v>2073</v>
      </c>
      <c r="G219" s="167">
        <v>0.31541971127989499</v>
      </c>
      <c r="H219" s="167">
        <v>0.27846575435682402</v>
      </c>
    </row>
    <row r="220" spans="2:8">
      <c r="B220" s="167" t="s">
        <v>25</v>
      </c>
      <c r="C220" s="167" t="s">
        <v>1028</v>
      </c>
      <c r="D220" s="167" t="s">
        <v>2072</v>
      </c>
      <c r="E220" s="167" t="s">
        <v>1892</v>
      </c>
      <c r="F220" s="167" t="s">
        <v>2073</v>
      </c>
      <c r="G220" s="167">
        <v>1</v>
      </c>
      <c r="H220" s="167">
        <v>1</v>
      </c>
    </row>
    <row r="221" spans="2:8">
      <c r="B221" s="167" t="s">
        <v>25</v>
      </c>
      <c r="C221" s="167" t="s">
        <v>1028</v>
      </c>
      <c r="D221" s="167" t="s">
        <v>2072</v>
      </c>
      <c r="E221" s="167" t="s">
        <v>497</v>
      </c>
      <c r="F221" s="167" t="s">
        <v>2076</v>
      </c>
      <c r="G221" s="167">
        <v>1.42872607794768E-2</v>
      </c>
      <c r="H221" s="167">
        <v>1.6896862873626899E-2</v>
      </c>
    </row>
    <row r="222" spans="2:8">
      <c r="B222" s="167" t="s">
        <v>25</v>
      </c>
      <c r="C222" s="167" t="s">
        <v>1028</v>
      </c>
      <c r="D222" s="167" t="s">
        <v>2072</v>
      </c>
      <c r="E222" s="167" t="s">
        <v>2074</v>
      </c>
      <c r="F222" s="167" t="s">
        <v>2076</v>
      </c>
      <c r="G222" s="167">
        <v>0.99897636385958399</v>
      </c>
      <c r="H222" s="167">
        <v>0.99860234327216102</v>
      </c>
    </row>
    <row r="223" spans="2:8">
      <c r="B223" s="167" t="s">
        <v>25</v>
      </c>
      <c r="C223" s="167" t="s">
        <v>1028</v>
      </c>
      <c r="D223" s="167" t="s">
        <v>2072</v>
      </c>
      <c r="E223" s="167" t="s">
        <v>505</v>
      </c>
      <c r="F223" s="167" t="s">
        <v>2076</v>
      </c>
      <c r="G223" s="167">
        <v>1</v>
      </c>
      <c r="H223" s="167">
        <v>1</v>
      </c>
    </row>
    <row r="224" spans="2:8">
      <c r="B224" s="167" t="s">
        <v>25</v>
      </c>
      <c r="C224" s="167" t="s">
        <v>1028</v>
      </c>
      <c r="D224" s="167" t="s">
        <v>2072</v>
      </c>
      <c r="E224" s="167" t="s">
        <v>2075</v>
      </c>
      <c r="F224" s="167" t="s">
        <v>2076</v>
      </c>
      <c r="G224" s="167">
        <v>0.31541971127989499</v>
      </c>
      <c r="H224" s="167">
        <v>0.27846575435682402</v>
      </c>
    </row>
    <row r="225" spans="2:8">
      <c r="B225" s="167" t="s">
        <v>25</v>
      </c>
      <c r="C225" s="167" t="s">
        <v>1028</v>
      </c>
      <c r="D225" s="167" t="s">
        <v>2072</v>
      </c>
      <c r="E225" s="167" t="s">
        <v>1892</v>
      </c>
      <c r="F225" s="167" t="s">
        <v>2076</v>
      </c>
      <c r="G225" s="167">
        <v>1</v>
      </c>
      <c r="H225" s="167">
        <v>1</v>
      </c>
    </row>
    <row r="226" spans="2:8">
      <c r="B226" s="167" t="s">
        <v>25</v>
      </c>
      <c r="C226" s="167" t="s">
        <v>1028</v>
      </c>
      <c r="D226" s="167" t="s">
        <v>515</v>
      </c>
      <c r="E226" s="167" t="s">
        <v>497</v>
      </c>
      <c r="F226" s="167" t="s">
        <v>2077</v>
      </c>
      <c r="G226" s="167">
        <v>2.95572015477686E-3</v>
      </c>
      <c r="H226" s="167">
        <v>2.2812584087877098E-3</v>
      </c>
    </row>
    <row r="227" spans="2:8">
      <c r="B227" s="167" t="s">
        <v>25</v>
      </c>
      <c r="C227" s="167" t="s">
        <v>1028</v>
      </c>
      <c r="D227" s="167" t="s">
        <v>515</v>
      </c>
      <c r="E227" s="167" t="s">
        <v>2074</v>
      </c>
      <c r="F227" s="167" t="s">
        <v>2077</v>
      </c>
      <c r="G227" s="167">
        <v>0.99532602650133795</v>
      </c>
      <c r="H227" s="167">
        <v>0.99833888447312003</v>
      </c>
    </row>
    <row r="228" spans="2:8">
      <c r="B228" s="167" t="s">
        <v>25</v>
      </c>
      <c r="C228" s="167" t="s">
        <v>1028</v>
      </c>
      <c r="D228" s="167" t="s">
        <v>515</v>
      </c>
      <c r="E228" s="167" t="s">
        <v>505</v>
      </c>
      <c r="F228" s="167" t="s">
        <v>2077</v>
      </c>
      <c r="G228" s="167">
        <v>1</v>
      </c>
      <c r="H228" s="167">
        <v>1</v>
      </c>
    </row>
    <row r="229" spans="2:8">
      <c r="B229" s="167" t="s">
        <v>25</v>
      </c>
      <c r="C229" s="167" t="s">
        <v>1028</v>
      </c>
      <c r="D229" s="167" t="s">
        <v>515</v>
      </c>
      <c r="E229" s="167" t="s">
        <v>2075</v>
      </c>
      <c r="F229" s="167" t="s">
        <v>2077</v>
      </c>
      <c r="G229" s="167">
        <v>0.27504129818081802</v>
      </c>
      <c r="H229" s="167">
        <v>0.163449098410272</v>
      </c>
    </row>
    <row r="230" spans="2:8">
      <c r="B230" s="167" t="s">
        <v>25</v>
      </c>
      <c r="C230" s="167" t="s">
        <v>1028</v>
      </c>
      <c r="D230" s="167" t="s">
        <v>515</v>
      </c>
      <c r="E230" s="167" t="s">
        <v>1892</v>
      </c>
      <c r="F230" s="167" t="s">
        <v>2077</v>
      </c>
      <c r="G230" s="167">
        <v>0.51621990074156299</v>
      </c>
      <c r="H230" s="167">
        <v>0.78257081852510102</v>
      </c>
    </row>
    <row r="231" spans="2:8">
      <c r="B231" s="167" t="s">
        <v>28</v>
      </c>
      <c r="C231" s="167" t="s">
        <v>1028</v>
      </c>
      <c r="D231" s="167" t="s">
        <v>2072</v>
      </c>
      <c r="E231" s="167" t="s">
        <v>497</v>
      </c>
      <c r="F231" s="167" t="s">
        <v>2073</v>
      </c>
      <c r="G231" s="167">
        <v>5.4131096088364097E-2</v>
      </c>
      <c r="H231" s="167">
        <v>4.9646710216036997E-2</v>
      </c>
    </row>
    <row r="232" spans="2:8">
      <c r="B232" s="167" t="s">
        <v>28</v>
      </c>
      <c r="C232" s="167" t="s">
        <v>1028</v>
      </c>
      <c r="D232" s="167" t="s">
        <v>2072</v>
      </c>
      <c r="E232" s="167" t="s">
        <v>2074</v>
      </c>
      <c r="F232" s="167" t="s">
        <v>2073</v>
      </c>
      <c r="G232" s="167">
        <v>0.99972836134471399</v>
      </c>
      <c r="H232" s="167">
        <v>0.99955632296561003</v>
      </c>
    </row>
    <row r="233" spans="2:8">
      <c r="B233" s="167" t="s">
        <v>28</v>
      </c>
      <c r="C233" s="167" t="s">
        <v>1028</v>
      </c>
      <c r="D233" s="167" t="s">
        <v>2072</v>
      </c>
      <c r="E233" s="167" t="s">
        <v>505</v>
      </c>
      <c r="F233" s="167" t="s">
        <v>2073</v>
      </c>
      <c r="G233" s="167">
        <v>1</v>
      </c>
      <c r="H233" s="167">
        <v>1</v>
      </c>
    </row>
    <row r="234" spans="2:8">
      <c r="B234" s="167" t="s">
        <v>28</v>
      </c>
      <c r="C234" s="167" t="s">
        <v>1028</v>
      </c>
      <c r="D234" s="167" t="s">
        <v>2072</v>
      </c>
      <c r="E234" s="167" t="s">
        <v>2075</v>
      </c>
      <c r="F234" s="167" t="s">
        <v>2073</v>
      </c>
      <c r="G234" s="167">
        <v>0.62811345838070998</v>
      </c>
      <c r="H234" s="167">
        <v>0.54264304584017098</v>
      </c>
    </row>
    <row r="235" spans="2:8">
      <c r="B235" s="167" t="s">
        <v>28</v>
      </c>
      <c r="C235" s="167" t="s">
        <v>1028</v>
      </c>
      <c r="D235" s="167" t="s">
        <v>2072</v>
      </c>
      <c r="E235" s="167" t="s">
        <v>1892</v>
      </c>
      <c r="F235" s="167" t="s">
        <v>2073</v>
      </c>
      <c r="G235" s="167">
        <v>1</v>
      </c>
      <c r="H235" s="167">
        <v>1</v>
      </c>
    </row>
    <row r="236" spans="2:8">
      <c r="B236" s="167" t="s">
        <v>28</v>
      </c>
      <c r="C236" s="167" t="s">
        <v>1028</v>
      </c>
      <c r="D236" s="167" t="s">
        <v>2072</v>
      </c>
      <c r="E236" s="167" t="s">
        <v>497</v>
      </c>
      <c r="F236" s="167" t="s">
        <v>2076</v>
      </c>
      <c r="G236" s="167">
        <v>5.4131096088364097E-2</v>
      </c>
      <c r="H236" s="167">
        <v>4.9646710216036997E-2</v>
      </c>
    </row>
    <row r="237" spans="2:8">
      <c r="B237" s="167" t="s">
        <v>28</v>
      </c>
      <c r="C237" s="167" t="s">
        <v>1028</v>
      </c>
      <c r="D237" s="167" t="s">
        <v>2072</v>
      </c>
      <c r="E237" s="167" t="s">
        <v>2074</v>
      </c>
      <c r="F237" s="167" t="s">
        <v>2076</v>
      </c>
      <c r="G237" s="167">
        <v>0.99972836134471399</v>
      </c>
      <c r="H237" s="167">
        <v>0.99955632296561003</v>
      </c>
    </row>
    <row r="238" spans="2:8">
      <c r="B238" s="167" t="s">
        <v>28</v>
      </c>
      <c r="C238" s="167" t="s">
        <v>1028</v>
      </c>
      <c r="D238" s="167" t="s">
        <v>2072</v>
      </c>
      <c r="E238" s="167" t="s">
        <v>505</v>
      </c>
      <c r="F238" s="167" t="s">
        <v>2076</v>
      </c>
      <c r="G238" s="167">
        <v>1</v>
      </c>
      <c r="H238" s="167">
        <v>1</v>
      </c>
    </row>
    <row r="239" spans="2:8">
      <c r="B239" s="167" t="s">
        <v>28</v>
      </c>
      <c r="C239" s="167" t="s">
        <v>1028</v>
      </c>
      <c r="D239" s="167" t="s">
        <v>2072</v>
      </c>
      <c r="E239" s="167" t="s">
        <v>2075</v>
      </c>
      <c r="F239" s="167" t="s">
        <v>2076</v>
      </c>
      <c r="G239" s="167">
        <v>0.62811345838070998</v>
      </c>
      <c r="H239" s="167">
        <v>0.54264304584017098</v>
      </c>
    </row>
    <row r="240" spans="2:8">
      <c r="B240" s="167" t="s">
        <v>28</v>
      </c>
      <c r="C240" s="167" t="s">
        <v>1028</v>
      </c>
      <c r="D240" s="167" t="s">
        <v>2072</v>
      </c>
      <c r="E240" s="167" t="s">
        <v>1892</v>
      </c>
      <c r="F240" s="167" t="s">
        <v>2076</v>
      </c>
      <c r="G240" s="167">
        <v>1</v>
      </c>
      <c r="H240" s="167">
        <v>1</v>
      </c>
    </row>
    <row r="241" spans="2:8">
      <c r="B241" s="167" t="s">
        <v>28</v>
      </c>
      <c r="C241" s="167" t="s">
        <v>1028</v>
      </c>
      <c r="D241" s="167" t="s">
        <v>515</v>
      </c>
      <c r="E241" s="167" t="s">
        <v>497</v>
      </c>
      <c r="F241" s="167" t="s">
        <v>2077</v>
      </c>
      <c r="G241" s="167">
        <v>6.4152815489895397E-3</v>
      </c>
      <c r="H241" s="167">
        <v>5.1420779382121001E-3</v>
      </c>
    </row>
    <row r="242" spans="2:8">
      <c r="B242" s="167" t="s">
        <v>28</v>
      </c>
      <c r="C242" s="167" t="s">
        <v>1028</v>
      </c>
      <c r="D242" s="167" t="s">
        <v>515</v>
      </c>
      <c r="E242" s="167" t="s">
        <v>2074</v>
      </c>
      <c r="F242" s="167" t="s">
        <v>2077</v>
      </c>
      <c r="G242" s="167">
        <v>0.99882644111241303</v>
      </c>
      <c r="H242" s="167">
        <v>0.99964411206829196</v>
      </c>
    </row>
    <row r="243" spans="2:8">
      <c r="B243" s="167" t="s">
        <v>28</v>
      </c>
      <c r="C243" s="167" t="s">
        <v>1028</v>
      </c>
      <c r="D243" s="167" t="s">
        <v>515</v>
      </c>
      <c r="E243" s="167" t="s">
        <v>505</v>
      </c>
      <c r="F243" s="167" t="s">
        <v>2077</v>
      </c>
      <c r="G243" s="167">
        <v>1</v>
      </c>
      <c r="H243" s="167">
        <v>1</v>
      </c>
    </row>
    <row r="244" spans="2:8">
      <c r="B244" s="167" t="s">
        <v>28</v>
      </c>
      <c r="C244" s="167" t="s">
        <v>1028</v>
      </c>
      <c r="D244" s="167" t="s">
        <v>515</v>
      </c>
      <c r="E244" s="167" t="s">
        <v>2075</v>
      </c>
      <c r="F244" s="167" t="s">
        <v>2077</v>
      </c>
      <c r="G244" s="167">
        <v>0.42841441724707702</v>
      </c>
      <c r="H244" s="167">
        <v>0.25064198421749301</v>
      </c>
    </row>
    <row r="245" spans="2:8">
      <c r="B245" s="167" t="s">
        <v>28</v>
      </c>
      <c r="C245" s="167" t="s">
        <v>1028</v>
      </c>
      <c r="D245" s="167" t="s">
        <v>515</v>
      </c>
      <c r="E245" s="167" t="s">
        <v>1892</v>
      </c>
      <c r="F245" s="167" t="s">
        <v>2077</v>
      </c>
      <c r="G245" s="167">
        <v>0.68411479303539702</v>
      </c>
      <c r="H245" s="167">
        <v>0.87841437775288</v>
      </c>
    </row>
    <row r="246" spans="2:8">
      <c r="B246" s="167" t="s">
        <v>30</v>
      </c>
      <c r="C246" s="167" t="s">
        <v>1028</v>
      </c>
      <c r="D246" s="167" t="s">
        <v>2072</v>
      </c>
      <c r="E246" s="167" t="s">
        <v>497</v>
      </c>
      <c r="F246" s="167" t="s">
        <v>2073</v>
      </c>
      <c r="G246" s="167">
        <v>1.8785734190099001E-2</v>
      </c>
      <c r="H246" s="167">
        <v>3.4909776946514398E-2</v>
      </c>
    </row>
    <row r="247" spans="2:8">
      <c r="B247" s="167" t="s">
        <v>30</v>
      </c>
      <c r="C247" s="167" t="s">
        <v>1028</v>
      </c>
      <c r="D247" s="167" t="s">
        <v>2072</v>
      </c>
      <c r="E247" s="167" t="s">
        <v>2074</v>
      </c>
      <c r="F247" s="167" t="s">
        <v>2073</v>
      </c>
      <c r="G247" s="167">
        <v>0.99994150394830195</v>
      </c>
      <c r="H247" s="167">
        <v>0.99995840843016204</v>
      </c>
    </row>
    <row r="248" spans="2:8">
      <c r="B248" s="167" t="s">
        <v>30</v>
      </c>
      <c r="C248" s="167" t="s">
        <v>1028</v>
      </c>
      <c r="D248" s="167" t="s">
        <v>2072</v>
      </c>
      <c r="E248" s="167" t="s">
        <v>505</v>
      </c>
      <c r="F248" s="167" t="s">
        <v>2073</v>
      </c>
      <c r="G248" s="167">
        <v>1</v>
      </c>
      <c r="H248" s="167">
        <v>1</v>
      </c>
    </row>
    <row r="249" spans="2:8">
      <c r="B249" s="167" t="s">
        <v>30</v>
      </c>
      <c r="C249" s="167" t="s">
        <v>1028</v>
      </c>
      <c r="D249" s="167" t="s">
        <v>2072</v>
      </c>
      <c r="E249" s="167" t="s">
        <v>2075</v>
      </c>
      <c r="F249" s="167" t="s">
        <v>2073</v>
      </c>
      <c r="G249" s="167">
        <v>0.15817719372893899</v>
      </c>
      <c r="H249" s="167">
        <v>0.217702273123732</v>
      </c>
    </row>
    <row r="250" spans="2:8">
      <c r="B250" s="167" t="s">
        <v>30</v>
      </c>
      <c r="C250" s="167" t="s">
        <v>1028</v>
      </c>
      <c r="D250" s="167" t="s">
        <v>2072</v>
      </c>
      <c r="E250" s="167" t="s">
        <v>1892</v>
      </c>
      <c r="F250" s="167" t="s">
        <v>2073</v>
      </c>
      <c r="G250" s="167">
        <v>1</v>
      </c>
      <c r="H250" s="167">
        <v>1</v>
      </c>
    </row>
    <row r="251" spans="2:8">
      <c r="B251" s="167" t="s">
        <v>30</v>
      </c>
      <c r="C251" s="167" t="s">
        <v>1028</v>
      </c>
      <c r="D251" s="167" t="s">
        <v>2072</v>
      </c>
      <c r="E251" s="167" t="s">
        <v>497</v>
      </c>
      <c r="F251" s="167" t="s">
        <v>2076</v>
      </c>
      <c r="G251" s="167">
        <v>1.8785734190099001E-2</v>
      </c>
      <c r="H251" s="167">
        <v>3.4909776946514398E-2</v>
      </c>
    </row>
    <row r="252" spans="2:8">
      <c r="B252" s="167" t="s">
        <v>30</v>
      </c>
      <c r="C252" s="167" t="s">
        <v>1028</v>
      </c>
      <c r="D252" s="167" t="s">
        <v>2072</v>
      </c>
      <c r="E252" s="167" t="s">
        <v>2074</v>
      </c>
      <c r="F252" s="167" t="s">
        <v>2076</v>
      </c>
      <c r="G252" s="167">
        <v>0.99994150394830195</v>
      </c>
      <c r="H252" s="167">
        <v>0.99995840843016204</v>
      </c>
    </row>
    <row r="253" spans="2:8">
      <c r="B253" s="167" t="s">
        <v>30</v>
      </c>
      <c r="C253" s="167" t="s">
        <v>1028</v>
      </c>
      <c r="D253" s="167" t="s">
        <v>2072</v>
      </c>
      <c r="E253" s="167" t="s">
        <v>505</v>
      </c>
      <c r="F253" s="167" t="s">
        <v>2076</v>
      </c>
      <c r="G253" s="167">
        <v>1</v>
      </c>
      <c r="H253" s="167">
        <v>1</v>
      </c>
    </row>
    <row r="254" spans="2:8">
      <c r="B254" s="167" t="s">
        <v>30</v>
      </c>
      <c r="C254" s="167" t="s">
        <v>1028</v>
      </c>
      <c r="D254" s="167" t="s">
        <v>2072</v>
      </c>
      <c r="E254" s="167" t="s">
        <v>2075</v>
      </c>
      <c r="F254" s="167" t="s">
        <v>2076</v>
      </c>
      <c r="G254" s="167">
        <v>0.15817719372893899</v>
      </c>
      <c r="H254" s="167">
        <v>0.217702273123732</v>
      </c>
    </row>
    <row r="255" spans="2:8">
      <c r="B255" s="167" t="s">
        <v>30</v>
      </c>
      <c r="C255" s="167" t="s">
        <v>1028</v>
      </c>
      <c r="D255" s="167" t="s">
        <v>2072</v>
      </c>
      <c r="E255" s="167" t="s">
        <v>1892</v>
      </c>
      <c r="F255" s="167" t="s">
        <v>2076</v>
      </c>
      <c r="G255" s="167">
        <v>1</v>
      </c>
      <c r="H255" s="167">
        <v>1</v>
      </c>
    </row>
    <row r="256" spans="2:8">
      <c r="B256" s="167" t="s">
        <v>30</v>
      </c>
      <c r="C256" s="167" t="s">
        <v>1028</v>
      </c>
      <c r="D256" s="167" t="s">
        <v>515</v>
      </c>
      <c r="E256" s="167" t="s">
        <v>497</v>
      </c>
      <c r="F256" s="167" t="s">
        <v>2077</v>
      </c>
      <c r="G256" s="167">
        <v>5.5692989418690698E-4</v>
      </c>
      <c r="H256" s="167">
        <v>5.1758463899959203E-4</v>
      </c>
    </row>
    <row r="257" spans="2:8">
      <c r="B257" s="167" t="s">
        <v>30</v>
      </c>
      <c r="C257" s="167" t="s">
        <v>1028</v>
      </c>
      <c r="D257" s="167" t="s">
        <v>515</v>
      </c>
      <c r="E257" s="167" t="s">
        <v>2074</v>
      </c>
      <c r="F257" s="167" t="s">
        <v>2077</v>
      </c>
      <c r="G257" s="167">
        <v>0.99764375115778303</v>
      </c>
      <c r="H257" s="167">
        <v>0.99768725965199001</v>
      </c>
    </row>
    <row r="258" spans="2:8">
      <c r="B258" s="167" t="s">
        <v>30</v>
      </c>
      <c r="C258" s="167" t="s">
        <v>1028</v>
      </c>
      <c r="D258" s="167" t="s">
        <v>515</v>
      </c>
      <c r="E258" s="167" t="s">
        <v>505</v>
      </c>
      <c r="F258" s="167" t="s">
        <v>2077</v>
      </c>
      <c r="G258" s="167">
        <v>1</v>
      </c>
      <c r="H258" s="167">
        <v>1</v>
      </c>
    </row>
    <row r="259" spans="2:8">
      <c r="B259" s="167" t="s">
        <v>30</v>
      </c>
      <c r="C259" s="167" t="s">
        <v>1028</v>
      </c>
      <c r="D259" s="167" t="s">
        <v>515</v>
      </c>
      <c r="E259" s="167" t="s">
        <v>2075</v>
      </c>
      <c r="F259" s="167" t="s">
        <v>2077</v>
      </c>
      <c r="G259" s="167">
        <v>0.154359149912599</v>
      </c>
      <c r="H259" s="167">
        <v>0.10597932065148399</v>
      </c>
    </row>
    <row r="260" spans="2:8">
      <c r="B260" s="167" t="s">
        <v>30</v>
      </c>
      <c r="C260" s="167" t="s">
        <v>1028</v>
      </c>
      <c r="D260" s="167" t="s">
        <v>515</v>
      </c>
      <c r="E260" s="167" t="s">
        <v>1892</v>
      </c>
      <c r="F260" s="167" t="s">
        <v>2077</v>
      </c>
      <c r="G260" s="167">
        <v>0.49510382086729698</v>
      </c>
      <c r="H260" s="167">
        <v>0.76491347902760998</v>
      </c>
    </row>
    <row r="261" spans="2:8">
      <c r="B261" s="167" t="s">
        <v>33</v>
      </c>
      <c r="C261" s="167" t="s">
        <v>1028</v>
      </c>
      <c r="D261" s="167" t="s">
        <v>2072</v>
      </c>
      <c r="E261" s="167" t="s">
        <v>497</v>
      </c>
      <c r="F261" s="167" t="s">
        <v>2073</v>
      </c>
      <c r="G261" s="167">
        <v>7.8341475607513394E-2</v>
      </c>
      <c r="H261" s="167">
        <v>0.119249110020856</v>
      </c>
    </row>
    <row r="262" spans="2:8">
      <c r="B262" s="167" t="s">
        <v>33</v>
      </c>
      <c r="C262" s="167" t="s">
        <v>1028</v>
      </c>
      <c r="D262" s="167" t="s">
        <v>2072</v>
      </c>
      <c r="E262" s="167" t="s">
        <v>2074</v>
      </c>
      <c r="F262" s="167" t="s">
        <v>2073</v>
      </c>
      <c r="G262" s="167">
        <v>0.99995405791914405</v>
      </c>
      <c r="H262" s="167">
        <v>0.99994155472080604</v>
      </c>
    </row>
    <row r="263" spans="2:8">
      <c r="B263" s="167" t="s">
        <v>33</v>
      </c>
      <c r="C263" s="167" t="s">
        <v>1028</v>
      </c>
      <c r="D263" s="167" t="s">
        <v>2072</v>
      </c>
      <c r="E263" s="167" t="s">
        <v>505</v>
      </c>
      <c r="F263" s="167" t="s">
        <v>2073</v>
      </c>
      <c r="G263" s="167">
        <v>1</v>
      </c>
      <c r="H263" s="167">
        <v>1</v>
      </c>
    </row>
    <row r="264" spans="2:8">
      <c r="B264" s="167" t="s">
        <v>33</v>
      </c>
      <c r="C264" s="167" t="s">
        <v>1028</v>
      </c>
      <c r="D264" s="167" t="s">
        <v>2072</v>
      </c>
      <c r="E264" s="167" t="s">
        <v>2075</v>
      </c>
      <c r="F264" s="167" t="s">
        <v>2073</v>
      </c>
      <c r="G264" s="167">
        <v>0.740758054153973</v>
      </c>
      <c r="H264" s="167">
        <v>0.77372657180910998</v>
      </c>
    </row>
    <row r="265" spans="2:8">
      <c r="B265" s="167" t="s">
        <v>33</v>
      </c>
      <c r="C265" s="167" t="s">
        <v>1028</v>
      </c>
      <c r="D265" s="167" t="s">
        <v>2072</v>
      </c>
      <c r="E265" s="167" t="s">
        <v>1892</v>
      </c>
      <c r="F265" s="167" t="s">
        <v>2073</v>
      </c>
      <c r="G265" s="167">
        <v>1</v>
      </c>
      <c r="H265" s="167">
        <v>1</v>
      </c>
    </row>
    <row r="266" spans="2:8">
      <c r="B266" s="167" t="s">
        <v>33</v>
      </c>
      <c r="C266" s="167" t="s">
        <v>1028</v>
      </c>
      <c r="D266" s="167" t="s">
        <v>2072</v>
      </c>
      <c r="E266" s="167" t="s">
        <v>497</v>
      </c>
      <c r="F266" s="167" t="s">
        <v>2076</v>
      </c>
      <c r="G266" s="167">
        <v>7.8341475607513394E-2</v>
      </c>
      <c r="H266" s="167">
        <v>0.119249110020856</v>
      </c>
    </row>
    <row r="267" spans="2:8">
      <c r="B267" s="167" t="s">
        <v>33</v>
      </c>
      <c r="C267" s="167" t="s">
        <v>1028</v>
      </c>
      <c r="D267" s="167" t="s">
        <v>2072</v>
      </c>
      <c r="E267" s="167" t="s">
        <v>2074</v>
      </c>
      <c r="F267" s="167" t="s">
        <v>2076</v>
      </c>
      <c r="G267" s="167">
        <v>0.99995405791914405</v>
      </c>
      <c r="H267" s="167">
        <v>0.99994155472080604</v>
      </c>
    </row>
    <row r="268" spans="2:8">
      <c r="B268" s="167" t="s">
        <v>33</v>
      </c>
      <c r="C268" s="167" t="s">
        <v>1028</v>
      </c>
      <c r="D268" s="167" t="s">
        <v>2072</v>
      </c>
      <c r="E268" s="167" t="s">
        <v>505</v>
      </c>
      <c r="F268" s="167" t="s">
        <v>2076</v>
      </c>
      <c r="G268" s="167">
        <v>1</v>
      </c>
      <c r="H268" s="167">
        <v>1</v>
      </c>
    </row>
    <row r="269" spans="2:8">
      <c r="B269" s="167" t="s">
        <v>33</v>
      </c>
      <c r="C269" s="167" t="s">
        <v>1028</v>
      </c>
      <c r="D269" s="167" t="s">
        <v>2072</v>
      </c>
      <c r="E269" s="167" t="s">
        <v>2075</v>
      </c>
      <c r="F269" s="167" t="s">
        <v>2076</v>
      </c>
      <c r="G269" s="167">
        <v>0.740758054153973</v>
      </c>
      <c r="H269" s="167">
        <v>0.77372657180910998</v>
      </c>
    </row>
    <row r="270" spans="2:8">
      <c r="B270" s="167" t="s">
        <v>33</v>
      </c>
      <c r="C270" s="167" t="s">
        <v>1028</v>
      </c>
      <c r="D270" s="167" t="s">
        <v>2072</v>
      </c>
      <c r="E270" s="167" t="s">
        <v>1892</v>
      </c>
      <c r="F270" s="167" t="s">
        <v>2076</v>
      </c>
      <c r="G270" s="167">
        <v>1</v>
      </c>
      <c r="H270" s="167">
        <v>1</v>
      </c>
    </row>
    <row r="271" spans="2:8">
      <c r="B271" s="167" t="s">
        <v>33</v>
      </c>
      <c r="C271" s="167" t="s">
        <v>1028</v>
      </c>
      <c r="D271" s="167" t="s">
        <v>515</v>
      </c>
      <c r="E271" s="167" t="s">
        <v>497</v>
      </c>
      <c r="F271" s="167" t="s">
        <v>2077</v>
      </c>
      <c r="G271" s="167">
        <v>7.6039536883200304E-3</v>
      </c>
      <c r="H271" s="167">
        <v>5.8206087444847704E-3</v>
      </c>
    </row>
    <row r="272" spans="2:8">
      <c r="B272" s="167" t="s">
        <v>33</v>
      </c>
      <c r="C272" s="167" t="s">
        <v>1028</v>
      </c>
      <c r="D272" s="167" t="s">
        <v>515</v>
      </c>
      <c r="E272" s="167" t="s">
        <v>2074</v>
      </c>
      <c r="F272" s="167" t="s">
        <v>2077</v>
      </c>
      <c r="G272" s="167">
        <v>0.99999465895849504</v>
      </c>
      <c r="H272" s="167">
        <v>0.99999798007479901</v>
      </c>
    </row>
    <row r="273" spans="2:8">
      <c r="B273" s="167" t="s">
        <v>33</v>
      </c>
      <c r="C273" s="167" t="s">
        <v>1028</v>
      </c>
      <c r="D273" s="167" t="s">
        <v>515</v>
      </c>
      <c r="E273" s="167" t="s">
        <v>505</v>
      </c>
      <c r="F273" s="167" t="s">
        <v>2077</v>
      </c>
      <c r="G273" s="167">
        <v>1</v>
      </c>
      <c r="H273" s="167">
        <v>1</v>
      </c>
    </row>
    <row r="274" spans="2:8">
      <c r="B274" s="167" t="s">
        <v>33</v>
      </c>
      <c r="C274" s="167" t="s">
        <v>1028</v>
      </c>
      <c r="D274" s="167" t="s">
        <v>515</v>
      </c>
      <c r="E274" s="167" t="s">
        <v>2075</v>
      </c>
      <c r="F274" s="167" t="s">
        <v>2077</v>
      </c>
      <c r="G274" s="167">
        <v>0.54733982159327998</v>
      </c>
      <c r="H274" s="167">
        <v>0.36275747233972</v>
      </c>
    </row>
    <row r="275" spans="2:8">
      <c r="B275" s="167" t="s">
        <v>33</v>
      </c>
      <c r="C275" s="167" t="s">
        <v>1028</v>
      </c>
      <c r="D275" s="167" t="s">
        <v>515</v>
      </c>
      <c r="E275" s="167" t="s">
        <v>1892</v>
      </c>
      <c r="F275" s="167" t="s">
        <v>2077</v>
      </c>
      <c r="G275" s="167">
        <v>0.75525812875926901</v>
      </c>
      <c r="H275" s="167">
        <v>0.86883851344673302</v>
      </c>
    </row>
    <row r="276" spans="2:8">
      <c r="B276" s="167" t="s">
        <v>36</v>
      </c>
      <c r="C276" s="167" t="s">
        <v>1028</v>
      </c>
      <c r="D276" s="167" t="s">
        <v>2072</v>
      </c>
      <c r="E276" s="167" t="s">
        <v>497</v>
      </c>
      <c r="F276" s="167" t="s">
        <v>2073</v>
      </c>
      <c r="G276" s="167">
        <v>7.1723756108245204E-2</v>
      </c>
      <c r="H276" s="167">
        <v>8.6477636128984403E-2</v>
      </c>
    </row>
    <row r="277" spans="2:8">
      <c r="B277" s="167" t="s">
        <v>36</v>
      </c>
      <c r="C277" s="167" t="s">
        <v>1028</v>
      </c>
      <c r="D277" s="167" t="s">
        <v>2072</v>
      </c>
      <c r="E277" s="167" t="s">
        <v>2074</v>
      </c>
      <c r="F277" s="167" t="s">
        <v>2073</v>
      </c>
      <c r="G277" s="167">
        <v>0.99999986366762805</v>
      </c>
      <c r="H277" s="167">
        <v>0.99999983096737499</v>
      </c>
    </row>
    <row r="278" spans="2:8">
      <c r="B278" s="167" t="s">
        <v>36</v>
      </c>
      <c r="C278" s="167" t="s">
        <v>1028</v>
      </c>
      <c r="D278" s="167" t="s">
        <v>2072</v>
      </c>
      <c r="E278" s="167" t="s">
        <v>505</v>
      </c>
      <c r="F278" s="167" t="s">
        <v>2073</v>
      </c>
      <c r="G278" s="167">
        <v>1</v>
      </c>
      <c r="H278" s="167">
        <v>1</v>
      </c>
    </row>
    <row r="279" spans="2:8">
      <c r="B279" s="167" t="s">
        <v>36</v>
      </c>
      <c r="C279" s="167" t="s">
        <v>1028</v>
      </c>
      <c r="D279" s="167" t="s">
        <v>2072</v>
      </c>
      <c r="E279" s="167" t="s">
        <v>2075</v>
      </c>
      <c r="F279" s="167" t="s">
        <v>2073</v>
      </c>
      <c r="G279" s="167">
        <v>0.763057311643626</v>
      </c>
      <c r="H279" s="167">
        <v>0.69059433466658104</v>
      </c>
    </row>
    <row r="280" spans="2:8">
      <c r="B280" s="167" t="s">
        <v>36</v>
      </c>
      <c r="C280" s="167" t="s">
        <v>1028</v>
      </c>
      <c r="D280" s="167" t="s">
        <v>2072</v>
      </c>
      <c r="E280" s="167" t="s">
        <v>1892</v>
      </c>
      <c r="F280" s="167" t="s">
        <v>2073</v>
      </c>
      <c r="G280" s="167">
        <v>1</v>
      </c>
      <c r="H280" s="167">
        <v>1</v>
      </c>
    </row>
    <row r="281" spans="2:8">
      <c r="B281" s="167" t="s">
        <v>36</v>
      </c>
      <c r="C281" s="167" t="s">
        <v>1028</v>
      </c>
      <c r="D281" s="167" t="s">
        <v>2072</v>
      </c>
      <c r="E281" s="167" t="s">
        <v>497</v>
      </c>
      <c r="F281" s="167" t="s">
        <v>2076</v>
      </c>
      <c r="G281" s="167">
        <v>7.1723756108245093E-2</v>
      </c>
      <c r="H281" s="167">
        <v>8.64776361289845E-2</v>
      </c>
    </row>
    <row r="282" spans="2:8">
      <c r="B282" s="167" t="s">
        <v>36</v>
      </c>
      <c r="C282" s="167" t="s">
        <v>1028</v>
      </c>
      <c r="D282" s="167" t="s">
        <v>2072</v>
      </c>
      <c r="E282" s="167" t="s">
        <v>2074</v>
      </c>
      <c r="F282" s="167" t="s">
        <v>2076</v>
      </c>
      <c r="G282" s="167">
        <v>0.99999986366762805</v>
      </c>
      <c r="H282" s="167">
        <v>0.99999983096737499</v>
      </c>
    </row>
    <row r="283" spans="2:8">
      <c r="B283" s="167" t="s">
        <v>36</v>
      </c>
      <c r="C283" s="167" t="s">
        <v>1028</v>
      </c>
      <c r="D283" s="167" t="s">
        <v>2072</v>
      </c>
      <c r="E283" s="167" t="s">
        <v>505</v>
      </c>
      <c r="F283" s="167" t="s">
        <v>2076</v>
      </c>
      <c r="G283" s="167">
        <v>1</v>
      </c>
      <c r="H283" s="167">
        <v>1</v>
      </c>
    </row>
    <row r="284" spans="2:8">
      <c r="B284" s="167" t="s">
        <v>36</v>
      </c>
      <c r="C284" s="167" t="s">
        <v>1028</v>
      </c>
      <c r="D284" s="167" t="s">
        <v>2072</v>
      </c>
      <c r="E284" s="167" t="s">
        <v>2075</v>
      </c>
      <c r="F284" s="167" t="s">
        <v>2076</v>
      </c>
      <c r="G284" s="167">
        <v>0.763057311643626</v>
      </c>
      <c r="H284" s="167">
        <v>0.69059433466658104</v>
      </c>
    </row>
    <row r="285" spans="2:8">
      <c r="B285" s="167" t="s">
        <v>36</v>
      </c>
      <c r="C285" s="167" t="s">
        <v>1028</v>
      </c>
      <c r="D285" s="167" t="s">
        <v>2072</v>
      </c>
      <c r="E285" s="167" t="s">
        <v>1892</v>
      </c>
      <c r="F285" s="167" t="s">
        <v>2076</v>
      </c>
      <c r="G285" s="167">
        <v>1</v>
      </c>
      <c r="H285" s="167">
        <v>1</v>
      </c>
    </row>
    <row r="286" spans="2:8">
      <c r="B286" s="167" t="s">
        <v>36</v>
      </c>
      <c r="C286" s="167" t="s">
        <v>1028</v>
      </c>
      <c r="D286" s="167" t="s">
        <v>515</v>
      </c>
      <c r="E286" s="167" t="s">
        <v>497</v>
      </c>
      <c r="F286" s="167" t="s">
        <v>2077</v>
      </c>
      <c r="G286" s="167">
        <v>4.4160172488300299E-3</v>
      </c>
      <c r="H286" s="167">
        <v>3.9433124489493604E-3</v>
      </c>
    </row>
    <row r="287" spans="2:8">
      <c r="B287" s="167" t="s">
        <v>36</v>
      </c>
      <c r="C287" s="167" t="s">
        <v>1028</v>
      </c>
      <c r="D287" s="167" t="s">
        <v>515</v>
      </c>
      <c r="E287" s="167" t="s">
        <v>2074</v>
      </c>
      <c r="F287" s="167" t="s">
        <v>2077</v>
      </c>
      <c r="G287" s="167">
        <v>0.99995425975580299</v>
      </c>
      <c r="H287" s="167">
        <v>0.99973660734782699</v>
      </c>
    </row>
    <row r="288" spans="2:8">
      <c r="B288" s="167" t="s">
        <v>36</v>
      </c>
      <c r="C288" s="167" t="s">
        <v>1028</v>
      </c>
      <c r="D288" s="167" t="s">
        <v>515</v>
      </c>
      <c r="E288" s="167" t="s">
        <v>505</v>
      </c>
      <c r="F288" s="167" t="s">
        <v>2077</v>
      </c>
      <c r="G288" s="167">
        <v>1</v>
      </c>
      <c r="H288" s="167">
        <v>1</v>
      </c>
    </row>
    <row r="289" spans="2:8">
      <c r="B289" s="167" t="s">
        <v>36</v>
      </c>
      <c r="C289" s="167" t="s">
        <v>1028</v>
      </c>
      <c r="D289" s="167" t="s">
        <v>515</v>
      </c>
      <c r="E289" s="167" t="s">
        <v>2075</v>
      </c>
      <c r="F289" s="167" t="s">
        <v>2077</v>
      </c>
      <c r="G289" s="167">
        <v>0.59678784007474694</v>
      </c>
      <c r="H289" s="167">
        <v>0.36261895321209497</v>
      </c>
    </row>
    <row r="290" spans="2:8">
      <c r="B290" s="167" t="s">
        <v>36</v>
      </c>
      <c r="C290" s="167" t="s">
        <v>1028</v>
      </c>
      <c r="D290" s="167" t="s">
        <v>515</v>
      </c>
      <c r="E290" s="167" t="s">
        <v>1892</v>
      </c>
      <c r="F290" s="167" t="s">
        <v>2077</v>
      </c>
      <c r="G290" s="167">
        <v>0.80111417478012104</v>
      </c>
      <c r="H290" s="167">
        <v>0.86396910234625701</v>
      </c>
    </row>
    <row r="291" spans="2:8">
      <c r="B291" s="167" t="s">
        <v>39</v>
      </c>
      <c r="C291" s="167" t="s">
        <v>1028</v>
      </c>
      <c r="D291" s="167" t="s">
        <v>2072</v>
      </c>
      <c r="E291" s="167" t="s">
        <v>497</v>
      </c>
      <c r="F291" s="167" t="s">
        <v>2073</v>
      </c>
      <c r="G291" s="167">
        <v>6.9409621066694793E-2</v>
      </c>
      <c r="H291" s="167">
        <v>8.3948152957738498E-2</v>
      </c>
    </row>
    <row r="292" spans="2:8">
      <c r="B292" s="167" t="s">
        <v>39</v>
      </c>
      <c r="C292" s="167" t="s">
        <v>1028</v>
      </c>
      <c r="D292" s="167" t="s">
        <v>2072</v>
      </c>
      <c r="E292" s="167" t="s">
        <v>2074</v>
      </c>
      <c r="F292" s="167" t="s">
        <v>2073</v>
      </c>
      <c r="G292" s="167">
        <v>0.99999984600539504</v>
      </c>
      <c r="H292" s="167">
        <v>0.99999980950345302</v>
      </c>
    </row>
    <row r="293" spans="2:8">
      <c r="B293" s="167" t="s">
        <v>39</v>
      </c>
      <c r="C293" s="167" t="s">
        <v>1028</v>
      </c>
      <c r="D293" s="167" t="s">
        <v>2072</v>
      </c>
      <c r="E293" s="167" t="s">
        <v>505</v>
      </c>
      <c r="F293" s="167" t="s">
        <v>2073</v>
      </c>
      <c r="G293" s="167">
        <v>1</v>
      </c>
      <c r="H293" s="167">
        <v>1</v>
      </c>
    </row>
    <row r="294" spans="2:8">
      <c r="B294" s="167" t="s">
        <v>39</v>
      </c>
      <c r="C294" s="167" t="s">
        <v>1028</v>
      </c>
      <c r="D294" s="167" t="s">
        <v>2072</v>
      </c>
      <c r="E294" s="167" t="s">
        <v>2075</v>
      </c>
      <c r="F294" s="167" t="s">
        <v>2073</v>
      </c>
      <c r="G294" s="167">
        <v>0.74023121488836396</v>
      </c>
      <c r="H294" s="167">
        <v>0.66457564610955899</v>
      </c>
    </row>
    <row r="295" spans="2:8">
      <c r="B295" s="167" t="s">
        <v>39</v>
      </c>
      <c r="C295" s="167" t="s">
        <v>1028</v>
      </c>
      <c r="D295" s="167" t="s">
        <v>2072</v>
      </c>
      <c r="E295" s="167" t="s">
        <v>1892</v>
      </c>
      <c r="F295" s="167" t="s">
        <v>2073</v>
      </c>
      <c r="G295" s="167">
        <v>1</v>
      </c>
      <c r="H295" s="167">
        <v>1</v>
      </c>
    </row>
    <row r="296" spans="2:8">
      <c r="B296" s="167" t="s">
        <v>39</v>
      </c>
      <c r="C296" s="167" t="s">
        <v>1028</v>
      </c>
      <c r="D296" s="167" t="s">
        <v>2072</v>
      </c>
      <c r="E296" s="167" t="s">
        <v>497</v>
      </c>
      <c r="F296" s="167" t="s">
        <v>2076</v>
      </c>
      <c r="G296" s="167">
        <v>6.9409621066694793E-2</v>
      </c>
      <c r="H296" s="167">
        <v>8.3948152957738498E-2</v>
      </c>
    </row>
    <row r="297" spans="2:8">
      <c r="B297" s="167" t="s">
        <v>39</v>
      </c>
      <c r="C297" s="167" t="s">
        <v>1028</v>
      </c>
      <c r="D297" s="167" t="s">
        <v>2072</v>
      </c>
      <c r="E297" s="167" t="s">
        <v>2074</v>
      </c>
      <c r="F297" s="167" t="s">
        <v>2076</v>
      </c>
      <c r="G297" s="167">
        <v>0.99999984600539504</v>
      </c>
      <c r="H297" s="167">
        <v>0.99999980950345302</v>
      </c>
    </row>
    <row r="298" spans="2:8">
      <c r="B298" s="167" t="s">
        <v>39</v>
      </c>
      <c r="C298" s="167" t="s">
        <v>1028</v>
      </c>
      <c r="D298" s="167" t="s">
        <v>2072</v>
      </c>
      <c r="E298" s="167" t="s">
        <v>505</v>
      </c>
      <c r="F298" s="167" t="s">
        <v>2076</v>
      </c>
      <c r="G298" s="167">
        <v>1</v>
      </c>
      <c r="H298" s="167">
        <v>1</v>
      </c>
    </row>
    <row r="299" spans="2:8">
      <c r="B299" s="167" t="s">
        <v>39</v>
      </c>
      <c r="C299" s="167" t="s">
        <v>1028</v>
      </c>
      <c r="D299" s="167" t="s">
        <v>2072</v>
      </c>
      <c r="E299" s="167" t="s">
        <v>2075</v>
      </c>
      <c r="F299" s="167" t="s">
        <v>2076</v>
      </c>
      <c r="G299" s="167">
        <v>0.74023121488836396</v>
      </c>
      <c r="H299" s="167">
        <v>0.66457564610955899</v>
      </c>
    </row>
    <row r="300" spans="2:8">
      <c r="B300" s="167" t="s">
        <v>39</v>
      </c>
      <c r="C300" s="167" t="s">
        <v>1028</v>
      </c>
      <c r="D300" s="167" t="s">
        <v>2072</v>
      </c>
      <c r="E300" s="167" t="s">
        <v>1892</v>
      </c>
      <c r="F300" s="167" t="s">
        <v>2076</v>
      </c>
      <c r="G300" s="167">
        <v>1</v>
      </c>
      <c r="H300" s="167">
        <v>1</v>
      </c>
    </row>
    <row r="301" spans="2:8">
      <c r="B301" s="167" t="s">
        <v>39</v>
      </c>
      <c r="C301" s="167" t="s">
        <v>1028</v>
      </c>
      <c r="D301" s="167" t="s">
        <v>515</v>
      </c>
      <c r="E301" s="167" t="s">
        <v>497</v>
      </c>
      <c r="F301" s="167" t="s">
        <v>2077</v>
      </c>
      <c r="G301" s="167">
        <v>4.0641530696028704E-3</v>
      </c>
      <c r="H301" s="167">
        <v>3.8439395785001399E-3</v>
      </c>
    </row>
    <row r="302" spans="2:8">
      <c r="B302" s="167" t="s">
        <v>39</v>
      </c>
      <c r="C302" s="167" t="s">
        <v>1028</v>
      </c>
      <c r="D302" s="167" t="s">
        <v>515</v>
      </c>
      <c r="E302" s="167" t="s">
        <v>2074</v>
      </c>
      <c r="F302" s="167" t="s">
        <v>2077</v>
      </c>
      <c r="G302" s="167">
        <v>0.99994613426095003</v>
      </c>
      <c r="H302" s="167">
        <v>0.99968726039684297</v>
      </c>
    </row>
    <row r="303" spans="2:8">
      <c r="B303" s="167" t="s">
        <v>39</v>
      </c>
      <c r="C303" s="167" t="s">
        <v>1028</v>
      </c>
      <c r="D303" s="167" t="s">
        <v>515</v>
      </c>
      <c r="E303" s="167" t="s">
        <v>505</v>
      </c>
      <c r="F303" s="167" t="s">
        <v>2077</v>
      </c>
      <c r="G303" s="167">
        <v>1</v>
      </c>
      <c r="H303" s="167">
        <v>1</v>
      </c>
    </row>
    <row r="304" spans="2:8">
      <c r="B304" s="167" t="s">
        <v>39</v>
      </c>
      <c r="C304" s="167" t="s">
        <v>1028</v>
      </c>
      <c r="D304" s="167" t="s">
        <v>515</v>
      </c>
      <c r="E304" s="167" t="s">
        <v>2075</v>
      </c>
      <c r="F304" s="167" t="s">
        <v>2077</v>
      </c>
      <c r="G304" s="167">
        <v>0.57123740013469704</v>
      </c>
      <c r="H304" s="167">
        <v>0.33912817910606002</v>
      </c>
    </row>
    <row r="305" spans="2:8">
      <c r="B305" s="167" t="s">
        <v>39</v>
      </c>
      <c r="C305" s="167" t="s">
        <v>1028</v>
      </c>
      <c r="D305" s="167" t="s">
        <v>515</v>
      </c>
      <c r="E305" s="167" t="s">
        <v>1892</v>
      </c>
      <c r="F305" s="167" t="s">
        <v>2077</v>
      </c>
      <c r="G305" s="167">
        <v>0.79092035971047403</v>
      </c>
      <c r="H305" s="167">
        <v>0.86165639482472201</v>
      </c>
    </row>
    <row r="306" spans="2:8">
      <c r="B306" s="167" t="s">
        <v>41</v>
      </c>
      <c r="C306" s="167" t="s">
        <v>1028</v>
      </c>
      <c r="D306" s="167" t="s">
        <v>2072</v>
      </c>
      <c r="E306" s="167" t="s">
        <v>497</v>
      </c>
      <c r="F306" s="167" t="s">
        <v>2073</v>
      </c>
      <c r="G306" s="167">
        <v>6.5466617132141594E-2</v>
      </c>
      <c r="H306" s="167">
        <v>8.2393114919560001E-2</v>
      </c>
    </row>
    <row r="307" spans="2:8">
      <c r="B307" s="167" t="s">
        <v>41</v>
      </c>
      <c r="C307" s="167" t="s">
        <v>1028</v>
      </c>
      <c r="D307" s="167" t="s">
        <v>2072</v>
      </c>
      <c r="E307" s="167" t="s">
        <v>2074</v>
      </c>
      <c r="F307" s="167" t="s">
        <v>2073</v>
      </c>
      <c r="G307" s="167">
        <v>0.99998338419092403</v>
      </c>
      <c r="H307" s="167">
        <v>0.999971971247264</v>
      </c>
    </row>
    <row r="308" spans="2:8">
      <c r="B308" s="167" t="s">
        <v>41</v>
      </c>
      <c r="C308" s="167" t="s">
        <v>1028</v>
      </c>
      <c r="D308" s="167" t="s">
        <v>2072</v>
      </c>
      <c r="E308" s="167" t="s">
        <v>505</v>
      </c>
      <c r="F308" s="167" t="s">
        <v>2073</v>
      </c>
      <c r="G308" s="167">
        <v>1</v>
      </c>
      <c r="H308" s="167">
        <v>1</v>
      </c>
    </row>
    <row r="309" spans="2:8">
      <c r="B309" s="167" t="s">
        <v>41</v>
      </c>
      <c r="C309" s="167" t="s">
        <v>1028</v>
      </c>
      <c r="D309" s="167" t="s">
        <v>2072</v>
      </c>
      <c r="E309" s="167" t="s">
        <v>2075</v>
      </c>
      <c r="F309" s="167" t="s">
        <v>2073</v>
      </c>
      <c r="G309" s="167">
        <v>0.73450763000050001</v>
      </c>
      <c r="H309" s="167">
        <v>0.65691380819495704</v>
      </c>
    </row>
    <row r="310" spans="2:8">
      <c r="B310" s="167" t="s">
        <v>41</v>
      </c>
      <c r="C310" s="167" t="s">
        <v>1028</v>
      </c>
      <c r="D310" s="167" t="s">
        <v>2072</v>
      </c>
      <c r="E310" s="167" t="s">
        <v>1892</v>
      </c>
      <c r="F310" s="167" t="s">
        <v>2073</v>
      </c>
      <c r="G310" s="167">
        <v>1</v>
      </c>
      <c r="H310" s="167">
        <v>1</v>
      </c>
    </row>
    <row r="311" spans="2:8">
      <c r="B311" s="167" t="s">
        <v>41</v>
      </c>
      <c r="C311" s="167" t="s">
        <v>1028</v>
      </c>
      <c r="D311" s="167" t="s">
        <v>2072</v>
      </c>
      <c r="E311" s="167" t="s">
        <v>497</v>
      </c>
      <c r="F311" s="167" t="s">
        <v>2076</v>
      </c>
      <c r="G311" s="167">
        <v>6.5466617132141594E-2</v>
      </c>
      <c r="H311" s="167">
        <v>8.2393114919560001E-2</v>
      </c>
    </row>
    <row r="312" spans="2:8">
      <c r="B312" s="167" t="s">
        <v>41</v>
      </c>
      <c r="C312" s="167" t="s">
        <v>1028</v>
      </c>
      <c r="D312" s="167" t="s">
        <v>2072</v>
      </c>
      <c r="E312" s="167" t="s">
        <v>2074</v>
      </c>
      <c r="F312" s="167" t="s">
        <v>2076</v>
      </c>
      <c r="G312" s="167">
        <v>0.99998338419092403</v>
      </c>
      <c r="H312" s="167">
        <v>0.999971971247264</v>
      </c>
    </row>
    <row r="313" spans="2:8">
      <c r="B313" s="167" t="s">
        <v>41</v>
      </c>
      <c r="C313" s="167" t="s">
        <v>1028</v>
      </c>
      <c r="D313" s="167" t="s">
        <v>2072</v>
      </c>
      <c r="E313" s="167" t="s">
        <v>505</v>
      </c>
      <c r="F313" s="167" t="s">
        <v>2076</v>
      </c>
      <c r="G313" s="167">
        <v>1</v>
      </c>
      <c r="H313" s="167">
        <v>1</v>
      </c>
    </row>
    <row r="314" spans="2:8">
      <c r="B314" s="167" t="s">
        <v>41</v>
      </c>
      <c r="C314" s="167" t="s">
        <v>1028</v>
      </c>
      <c r="D314" s="167" t="s">
        <v>2072</v>
      </c>
      <c r="E314" s="167" t="s">
        <v>2075</v>
      </c>
      <c r="F314" s="167" t="s">
        <v>2076</v>
      </c>
      <c r="G314" s="167">
        <v>0.73450763000050001</v>
      </c>
      <c r="H314" s="167">
        <v>0.65691380819495704</v>
      </c>
    </row>
    <row r="315" spans="2:8">
      <c r="B315" s="167" t="s">
        <v>41</v>
      </c>
      <c r="C315" s="167" t="s">
        <v>1028</v>
      </c>
      <c r="D315" s="167" t="s">
        <v>2072</v>
      </c>
      <c r="E315" s="167" t="s">
        <v>1892</v>
      </c>
      <c r="F315" s="167" t="s">
        <v>2076</v>
      </c>
      <c r="G315" s="167">
        <v>1</v>
      </c>
      <c r="H315" s="167">
        <v>1</v>
      </c>
    </row>
    <row r="316" spans="2:8">
      <c r="B316" s="167" t="s">
        <v>41</v>
      </c>
      <c r="C316" s="167" t="s">
        <v>1028</v>
      </c>
      <c r="D316" s="167" t="s">
        <v>515</v>
      </c>
      <c r="E316" s="167" t="s">
        <v>497</v>
      </c>
      <c r="F316" s="167" t="s">
        <v>2077</v>
      </c>
      <c r="G316" s="167">
        <v>8.4632068005549201E-3</v>
      </c>
      <c r="H316" s="167">
        <v>5.1513044756648398E-3</v>
      </c>
    </row>
    <row r="317" spans="2:8">
      <c r="B317" s="167" t="s">
        <v>41</v>
      </c>
      <c r="C317" s="167" t="s">
        <v>1028</v>
      </c>
      <c r="D317" s="167" t="s">
        <v>515</v>
      </c>
      <c r="E317" s="167" t="s">
        <v>2074</v>
      </c>
      <c r="F317" s="167" t="s">
        <v>2077</v>
      </c>
      <c r="G317" s="167">
        <v>0.99999070613331498</v>
      </c>
      <c r="H317" s="167">
        <v>0.99999412140694199</v>
      </c>
    </row>
    <row r="318" spans="2:8">
      <c r="B318" s="167" t="s">
        <v>41</v>
      </c>
      <c r="C318" s="167" t="s">
        <v>1028</v>
      </c>
      <c r="D318" s="167" t="s">
        <v>515</v>
      </c>
      <c r="E318" s="167" t="s">
        <v>505</v>
      </c>
      <c r="F318" s="167" t="s">
        <v>2077</v>
      </c>
      <c r="G318" s="167">
        <v>1</v>
      </c>
      <c r="H318" s="167">
        <v>1</v>
      </c>
    </row>
    <row r="319" spans="2:8">
      <c r="B319" s="167" t="s">
        <v>41</v>
      </c>
      <c r="C319" s="167" t="s">
        <v>1028</v>
      </c>
      <c r="D319" s="167" t="s">
        <v>515</v>
      </c>
      <c r="E319" s="167" t="s">
        <v>2075</v>
      </c>
      <c r="F319" s="167" t="s">
        <v>2077</v>
      </c>
      <c r="G319" s="167">
        <v>0.69615100168335897</v>
      </c>
      <c r="H319" s="167">
        <v>0.45240079266912903</v>
      </c>
    </row>
    <row r="320" spans="2:8">
      <c r="B320" s="167" t="s">
        <v>41</v>
      </c>
      <c r="C320" s="167" t="s">
        <v>1028</v>
      </c>
      <c r="D320" s="167" t="s">
        <v>515</v>
      </c>
      <c r="E320" s="167" t="s">
        <v>1892</v>
      </c>
      <c r="F320" s="167" t="s">
        <v>2077</v>
      </c>
      <c r="G320" s="167">
        <v>0.81561489651365204</v>
      </c>
      <c r="H320" s="167">
        <v>0.92644001560604095</v>
      </c>
    </row>
    <row r="321" spans="2:8">
      <c r="B321" s="167" t="s">
        <v>44</v>
      </c>
      <c r="C321" s="167" t="s">
        <v>1028</v>
      </c>
      <c r="D321" s="167" t="s">
        <v>2072</v>
      </c>
      <c r="E321" s="167" t="s">
        <v>497</v>
      </c>
      <c r="F321" s="167" t="s">
        <v>2073</v>
      </c>
      <c r="G321" s="167">
        <v>5.0813581953815599E-2</v>
      </c>
      <c r="H321" s="167">
        <v>6.5142294070512405E-2</v>
      </c>
    </row>
    <row r="322" spans="2:8">
      <c r="B322" s="167" t="s">
        <v>44</v>
      </c>
      <c r="C322" s="167" t="s">
        <v>1028</v>
      </c>
      <c r="D322" s="167" t="s">
        <v>2072</v>
      </c>
      <c r="E322" s="167" t="s">
        <v>2074</v>
      </c>
      <c r="F322" s="167" t="s">
        <v>2073</v>
      </c>
      <c r="G322" s="167">
        <v>0.999972768629668</v>
      </c>
      <c r="H322" s="167">
        <v>0.99995530485338102</v>
      </c>
    </row>
    <row r="323" spans="2:8">
      <c r="B323" s="167" t="s">
        <v>44</v>
      </c>
      <c r="C323" s="167" t="s">
        <v>1028</v>
      </c>
      <c r="D323" s="167" t="s">
        <v>2072</v>
      </c>
      <c r="E323" s="167" t="s">
        <v>505</v>
      </c>
      <c r="F323" s="167" t="s">
        <v>2073</v>
      </c>
      <c r="G323" s="167">
        <v>1</v>
      </c>
      <c r="H323" s="167">
        <v>1</v>
      </c>
    </row>
    <row r="324" spans="2:8">
      <c r="B324" s="167" t="s">
        <v>44</v>
      </c>
      <c r="C324" s="167" t="s">
        <v>1028</v>
      </c>
      <c r="D324" s="167" t="s">
        <v>2072</v>
      </c>
      <c r="E324" s="167" t="s">
        <v>2075</v>
      </c>
      <c r="F324" s="167" t="s">
        <v>2073</v>
      </c>
      <c r="G324" s="167">
        <v>0.62823739998766504</v>
      </c>
      <c r="H324" s="167">
        <v>0.55016227857704203</v>
      </c>
    </row>
    <row r="325" spans="2:8">
      <c r="B325" s="167" t="s">
        <v>44</v>
      </c>
      <c r="C325" s="167" t="s">
        <v>1028</v>
      </c>
      <c r="D325" s="167" t="s">
        <v>2072</v>
      </c>
      <c r="E325" s="167" t="s">
        <v>1892</v>
      </c>
      <c r="F325" s="167" t="s">
        <v>2073</v>
      </c>
      <c r="G325" s="167">
        <v>1</v>
      </c>
      <c r="H325" s="167">
        <v>1</v>
      </c>
    </row>
    <row r="326" spans="2:8">
      <c r="B326" s="167" t="s">
        <v>44</v>
      </c>
      <c r="C326" s="167" t="s">
        <v>1028</v>
      </c>
      <c r="D326" s="167" t="s">
        <v>2072</v>
      </c>
      <c r="E326" s="167" t="s">
        <v>497</v>
      </c>
      <c r="F326" s="167" t="s">
        <v>2076</v>
      </c>
      <c r="G326" s="167">
        <v>5.0813581953815599E-2</v>
      </c>
      <c r="H326" s="167">
        <v>6.5142294070512405E-2</v>
      </c>
    </row>
    <row r="327" spans="2:8">
      <c r="B327" s="167" t="s">
        <v>44</v>
      </c>
      <c r="C327" s="167" t="s">
        <v>1028</v>
      </c>
      <c r="D327" s="167" t="s">
        <v>2072</v>
      </c>
      <c r="E327" s="167" t="s">
        <v>2074</v>
      </c>
      <c r="F327" s="167" t="s">
        <v>2076</v>
      </c>
      <c r="G327" s="167">
        <v>0.999972768629668</v>
      </c>
      <c r="H327" s="167">
        <v>0.99995530485338102</v>
      </c>
    </row>
    <row r="328" spans="2:8">
      <c r="B328" s="167" t="s">
        <v>44</v>
      </c>
      <c r="C328" s="167" t="s">
        <v>1028</v>
      </c>
      <c r="D328" s="167" t="s">
        <v>2072</v>
      </c>
      <c r="E328" s="167" t="s">
        <v>505</v>
      </c>
      <c r="F328" s="167" t="s">
        <v>2076</v>
      </c>
      <c r="G328" s="167">
        <v>1</v>
      </c>
      <c r="H328" s="167">
        <v>1</v>
      </c>
    </row>
    <row r="329" spans="2:8">
      <c r="B329" s="167" t="s">
        <v>44</v>
      </c>
      <c r="C329" s="167" t="s">
        <v>1028</v>
      </c>
      <c r="D329" s="167" t="s">
        <v>2072</v>
      </c>
      <c r="E329" s="167" t="s">
        <v>2075</v>
      </c>
      <c r="F329" s="167" t="s">
        <v>2076</v>
      </c>
      <c r="G329" s="167">
        <v>0.62823739998766504</v>
      </c>
      <c r="H329" s="167">
        <v>0.55016227857704203</v>
      </c>
    </row>
    <row r="330" spans="2:8">
      <c r="B330" s="167" t="s">
        <v>44</v>
      </c>
      <c r="C330" s="167" t="s">
        <v>1028</v>
      </c>
      <c r="D330" s="167" t="s">
        <v>2072</v>
      </c>
      <c r="E330" s="167" t="s">
        <v>1892</v>
      </c>
      <c r="F330" s="167" t="s">
        <v>2076</v>
      </c>
      <c r="G330" s="167">
        <v>1</v>
      </c>
      <c r="H330" s="167">
        <v>1</v>
      </c>
    </row>
    <row r="331" spans="2:8">
      <c r="B331" s="167" t="s">
        <v>44</v>
      </c>
      <c r="C331" s="167" t="s">
        <v>1028</v>
      </c>
      <c r="D331" s="167" t="s">
        <v>515</v>
      </c>
      <c r="E331" s="167" t="s">
        <v>497</v>
      </c>
      <c r="F331" s="167" t="s">
        <v>2077</v>
      </c>
      <c r="G331" s="167">
        <v>5.9712620482741501E-3</v>
      </c>
      <c r="H331" s="167">
        <v>5.4186945484561797E-3</v>
      </c>
    </row>
    <row r="332" spans="2:8">
      <c r="B332" s="167" t="s">
        <v>44</v>
      </c>
      <c r="C332" s="167" t="s">
        <v>1028</v>
      </c>
      <c r="D332" s="167" t="s">
        <v>515</v>
      </c>
      <c r="E332" s="167" t="s">
        <v>2074</v>
      </c>
      <c r="F332" s="167" t="s">
        <v>2077</v>
      </c>
      <c r="G332" s="167">
        <v>0.99996841810725601</v>
      </c>
      <c r="H332" s="167">
        <v>0.99997781447172096</v>
      </c>
    </row>
    <row r="333" spans="2:8">
      <c r="B333" s="167" t="s">
        <v>44</v>
      </c>
      <c r="C333" s="167" t="s">
        <v>1028</v>
      </c>
      <c r="D333" s="167" t="s">
        <v>515</v>
      </c>
      <c r="E333" s="167" t="s">
        <v>505</v>
      </c>
      <c r="F333" s="167" t="s">
        <v>2077</v>
      </c>
      <c r="G333" s="167">
        <v>1</v>
      </c>
      <c r="H333" s="167">
        <v>1</v>
      </c>
    </row>
    <row r="334" spans="2:8">
      <c r="B334" s="167" t="s">
        <v>44</v>
      </c>
      <c r="C334" s="167" t="s">
        <v>1028</v>
      </c>
      <c r="D334" s="167" t="s">
        <v>515</v>
      </c>
      <c r="E334" s="167" t="s">
        <v>2075</v>
      </c>
      <c r="F334" s="167" t="s">
        <v>2077</v>
      </c>
      <c r="G334" s="167">
        <v>0.59649747325028202</v>
      </c>
      <c r="H334" s="167">
        <v>0.347155039629714</v>
      </c>
    </row>
    <row r="335" spans="2:8">
      <c r="B335" s="167" t="s">
        <v>44</v>
      </c>
      <c r="C335" s="167" t="s">
        <v>1028</v>
      </c>
      <c r="D335" s="167" t="s">
        <v>515</v>
      </c>
      <c r="E335" s="167" t="s">
        <v>1892</v>
      </c>
      <c r="F335" s="167" t="s">
        <v>2077</v>
      </c>
      <c r="G335" s="167">
        <v>0.75941699643664295</v>
      </c>
      <c r="H335" s="167">
        <v>0.90015316547819402</v>
      </c>
    </row>
    <row r="336" spans="2:8">
      <c r="B336" s="167" t="s">
        <v>47</v>
      </c>
      <c r="C336" s="167" t="s">
        <v>1028</v>
      </c>
      <c r="D336" s="167" t="s">
        <v>2072</v>
      </c>
      <c r="E336" s="167" t="s">
        <v>497</v>
      </c>
      <c r="F336" s="167" t="s">
        <v>2073</v>
      </c>
      <c r="G336" s="167">
        <v>7.0581332447061607E-2</v>
      </c>
      <c r="H336" s="167">
        <v>6.5932857958603E-2</v>
      </c>
    </row>
    <row r="337" spans="2:8">
      <c r="B337" s="167" t="s">
        <v>47</v>
      </c>
      <c r="C337" s="167" t="s">
        <v>1028</v>
      </c>
      <c r="D337" s="167" t="s">
        <v>2072</v>
      </c>
      <c r="E337" s="167" t="s">
        <v>2074</v>
      </c>
      <c r="F337" s="167" t="s">
        <v>2073</v>
      </c>
      <c r="G337" s="167">
        <v>0.99980855370695298</v>
      </c>
      <c r="H337" s="167">
        <v>0.99955929494333196</v>
      </c>
    </row>
    <row r="338" spans="2:8">
      <c r="B338" s="167" t="s">
        <v>47</v>
      </c>
      <c r="C338" s="167" t="s">
        <v>1028</v>
      </c>
      <c r="D338" s="167" t="s">
        <v>2072</v>
      </c>
      <c r="E338" s="167" t="s">
        <v>505</v>
      </c>
      <c r="F338" s="167" t="s">
        <v>2073</v>
      </c>
      <c r="G338" s="167">
        <v>1</v>
      </c>
      <c r="H338" s="167">
        <v>1</v>
      </c>
    </row>
    <row r="339" spans="2:8">
      <c r="B339" s="167" t="s">
        <v>47</v>
      </c>
      <c r="C339" s="167" t="s">
        <v>1028</v>
      </c>
      <c r="D339" s="167" t="s">
        <v>2072</v>
      </c>
      <c r="E339" s="167" t="s">
        <v>2075</v>
      </c>
      <c r="F339" s="167" t="s">
        <v>2073</v>
      </c>
      <c r="G339" s="167">
        <v>0.71005261817236398</v>
      </c>
      <c r="H339" s="167">
        <v>0.579744420755124</v>
      </c>
    </row>
    <row r="340" spans="2:8">
      <c r="B340" s="167" t="s">
        <v>47</v>
      </c>
      <c r="C340" s="167" t="s">
        <v>1028</v>
      </c>
      <c r="D340" s="167" t="s">
        <v>2072</v>
      </c>
      <c r="E340" s="167" t="s">
        <v>1892</v>
      </c>
      <c r="F340" s="167" t="s">
        <v>2073</v>
      </c>
      <c r="G340" s="167">
        <v>1</v>
      </c>
      <c r="H340" s="167">
        <v>1</v>
      </c>
    </row>
    <row r="341" spans="2:8">
      <c r="B341" s="167" t="s">
        <v>47</v>
      </c>
      <c r="C341" s="167" t="s">
        <v>1028</v>
      </c>
      <c r="D341" s="167" t="s">
        <v>2072</v>
      </c>
      <c r="E341" s="167" t="s">
        <v>497</v>
      </c>
      <c r="F341" s="167" t="s">
        <v>2076</v>
      </c>
      <c r="G341" s="167">
        <v>7.0581332447061607E-2</v>
      </c>
      <c r="H341" s="167">
        <v>6.5932857958603E-2</v>
      </c>
    </row>
    <row r="342" spans="2:8">
      <c r="B342" s="167" t="s">
        <v>47</v>
      </c>
      <c r="C342" s="167" t="s">
        <v>1028</v>
      </c>
      <c r="D342" s="167" t="s">
        <v>2072</v>
      </c>
      <c r="E342" s="167" t="s">
        <v>2074</v>
      </c>
      <c r="F342" s="167" t="s">
        <v>2076</v>
      </c>
      <c r="G342" s="167">
        <v>0.99980855370695298</v>
      </c>
      <c r="H342" s="167">
        <v>0.99955929494333196</v>
      </c>
    </row>
    <row r="343" spans="2:8">
      <c r="B343" s="167" t="s">
        <v>47</v>
      </c>
      <c r="C343" s="167" t="s">
        <v>1028</v>
      </c>
      <c r="D343" s="167" t="s">
        <v>2072</v>
      </c>
      <c r="E343" s="167" t="s">
        <v>505</v>
      </c>
      <c r="F343" s="167" t="s">
        <v>2076</v>
      </c>
      <c r="G343" s="167">
        <v>1</v>
      </c>
      <c r="H343" s="167">
        <v>1</v>
      </c>
    </row>
    <row r="344" spans="2:8">
      <c r="B344" s="167" t="s">
        <v>47</v>
      </c>
      <c r="C344" s="167" t="s">
        <v>1028</v>
      </c>
      <c r="D344" s="167" t="s">
        <v>2072</v>
      </c>
      <c r="E344" s="167" t="s">
        <v>2075</v>
      </c>
      <c r="F344" s="167" t="s">
        <v>2076</v>
      </c>
      <c r="G344" s="167">
        <v>0.71005261817236398</v>
      </c>
      <c r="H344" s="167">
        <v>0.579744420755124</v>
      </c>
    </row>
    <row r="345" spans="2:8">
      <c r="B345" s="167" t="s">
        <v>47</v>
      </c>
      <c r="C345" s="167" t="s">
        <v>1028</v>
      </c>
      <c r="D345" s="167" t="s">
        <v>2072</v>
      </c>
      <c r="E345" s="167" t="s">
        <v>1892</v>
      </c>
      <c r="F345" s="167" t="s">
        <v>2076</v>
      </c>
      <c r="G345" s="167">
        <v>1</v>
      </c>
      <c r="H345" s="167">
        <v>1</v>
      </c>
    </row>
    <row r="346" spans="2:8">
      <c r="B346" s="167" t="s">
        <v>47</v>
      </c>
      <c r="C346" s="167" t="s">
        <v>1028</v>
      </c>
      <c r="D346" s="167" t="s">
        <v>515</v>
      </c>
      <c r="E346" s="167" t="s">
        <v>497</v>
      </c>
      <c r="F346" s="167" t="s">
        <v>2077</v>
      </c>
      <c r="G346" s="167">
        <v>1.0894256900010901E-2</v>
      </c>
      <c r="H346" s="167">
        <v>1.1120349922879901E-2</v>
      </c>
    </row>
    <row r="347" spans="2:8">
      <c r="B347" s="167" t="s">
        <v>47</v>
      </c>
      <c r="C347" s="167" t="s">
        <v>1028</v>
      </c>
      <c r="D347" s="167" t="s">
        <v>515</v>
      </c>
      <c r="E347" s="167" t="s">
        <v>2074</v>
      </c>
      <c r="F347" s="167" t="s">
        <v>2077</v>
      </c>
      <c r="G347" s="167">
        <v>0.999737632539344</v>
      </c>
      <c r="H347" s="167">
        <v>0.99994555349913905</v>
      </c>
    </row>
    <row r="348" spans="2:8">
      <c r="B348" s="167" t="s">
        <v>47</v>
      </c>
      <c r="C348" s="167" t="s">
        <v>1028</v>
      </c>
      <c r="D348" s="167" t="s">
        <v>515</v>
      </c>
      <c r="E348" s="167" t="s">
        <v>505</v>
      </c>
      <c r="F348" s="167" t="s">
        <v>2077</v>
      </c>
      <c r="G348" s="167">
        <v>1</v>
      </c>
      <c r="H348" s="167">
        <v>1</v>
      </c>
    </row>
    <row r="349" spans="2:8">
      <c r="B349" s="167" t="s">
        <v>47</v>
      </c>
      <c r="C349" s="167" t="s">
        <v>1028</v>
      </c>
      <c r="D349" s="167" t="s">
        <v>515</v>
      </c>
      <c r="E349" s="167" t="s">
        <v>2075</v>
      </c>
      <c r="F349" s="167" t="s">
        <v>2077</v>
      </c>
      <c r="G349" s="167">
        <v>0.55525906407848702</v>
      </c>
      <c r="H349" s="167">
        <v>0.342015729094309</v>
      </c>
    </row>
    <row r="350" spans="2:8">
      <c r="B350" s="167" t="s">
        <v>47</v>
      </c>
      <c r="C350" s="167" t="s">
        <v>1028</v>
      </c>
      <c r="D350" s="167" t="s">
        <v>515</v>
      </c>
      <c r="E350" s="167" t="s">
        <v>1892</v>
      </c>
      <c r="F350" s="167" t="s">
        <v>2077</v>
      </c>
      <c r="G350" s="167">
        <v>0.73402546953689995</v>
      </c>
      <c r="H350" s="167">
        <v>0.81772605676507104</v>
      </c>
    </row>
    <row r="351" spans="2:8">
      <c r="B351" s="167" t="s">
        <v>50</v>
      </c>
      <c r="C351" s="167" t="s">
        <v>1028</v>
      </c>
      <c r="D351" s="167" t="s">
        <v>2072</v>
      </c>
      <c r="E351" s="167" t="s">
        <v>497</v>
      </c>
      <c r="F351" s="167" t="s">
        <v>2073</v>
      </c>
      <c r="G351" s="167">
        <v>3.7071967965521001E-2</v>
      </c>
      <c r="H351" s="167">
        <v>5.1597506395099302E-2</v>
      </c>
    </row>
    <row r="352" spans="2:8">
      <c r="B352" s="167" t="s">
        <v>50</v>
      </c>
      <c r="C352" s="167" t="s">
        <v>1028</v>
      </c>
      <c r="D352" s="167" t="s">
        <v>2072</v>
      </c>
      <c r="E352" s="167" t="s">
        <v>2074</v>
      </c>
      <c r="F352" s="167" t="s">
        <v>2073</v>
      </c>
      <c r="G352" s="167">
        <v>0.99997690489398905</v>
      </c>
      <c r="H352" s="167">
        <v>0.99993937713113201</v>
      </c>
    </row>
    <row r="353" spans="2:8">
      <c r="B353" s="167" t="s">
        <v>50</v>
      </c>
      <c r="C353" s="167" t="s">
        <v>1028</v>
      </c>
      <c r="D353" s="167" t="s">
        <v>2072</v>
      </c>
      <c r="E353" s="167" t="s">
        <v>505</v>
      </c>
      <c r="F353" s="167" t="s">
        <v>2073</v>
      </c>
      <c r="G353" s="167">
        <v>1</v>
      </c>
      <c r="H353" s="167">
        <v>1</v>
      </c>
    </row>
    <row r="354" spans="2:8">
      <c r="B354" s="167" t="s">
        <v>50</v>
      </c>
      <c r="C354" s="167" t="s">
        <v>1028</v>
      </c>
      <c r="D354" s="167" t="s">
        <v>2072</v>
      </c>
      <c r="E354" s="167" t="s">
        <v>2075</v>
      </c>
      <c r="F354" s="167" t="s">
        <v>2073</v>
      </c>
      <c r="G354" s="167">
        <v>0.31164443233047501</v>
      </c>
      <c r="H354" s="167">
        <v>0.21900559422377</v>
      </c>
    </row>
    <row r="355" spans="2:8">
      <c r="B355" s="167" t="s">
        <v>50</v>
      </c>
      <c r="C355" s="167" t="s">
        <v>1028</v>
      </c>
      <c r="D355" s="167" t="s">
        <v>2072</v>
      </c>
      <c r="E355" s="167" t="s">
        <v>1892</v>
      </c>
      <c r="F355" s="167" t="s">
        <v>2073</v>
      </c>
      <c r="G355" s="167">
        <v>1</v>
      </c>
      <c r="H355" s="167">
        <v>1</v>
      </c>
    </row>
    <row r="356" spans="2:8">
      <c r="B356" s="167" t="s">
        <v>50</v>
      </c>
      <c r="C356" s="167" t="s">
        <v>1028</v>
      </c>
      <c r="D356" s="167" t="s">
        <v>2072</v>
      </c>
      <c r="E356" s="167" t="s">
        <v>497</v>
      </c>
      <c r="F356" s="167" t="s">
        <v>2076</v>
      </c>
      <c r="G356" s="167">
        <v>3.7071967965521001E-2</v>
      </c>
      <c r="H356" s="167">
        <v>5.1597506395099399E-2</v>
      </c>
    </row>
    <row r="357" spans="2:8">
      <c r="B357" s="167" t="s">
        <v>50</v>
      </c>
      <c r="C357" s="167" t="s">
        <v>1028</v>
      </c>
      <c r="D357" s="167" t="s">
        <v>2072</v>
      </c>
      <c r="E357" s="167" t="s">
        <v>2074</v>
      </c>
      <c r="F357" s="167" t="s">
        <v>2076</v>
      </c>
      <c r="G357" s="167">
        <v>0.99997690489398905</v>
      </c>
      <c r="H357" s="167">
        <v>0.99993937713113201</v>
      </c>
    </row>
    <row r="358" spans="2:8">
      <c r="B358" s="167" t="s">
        <v>50</v>
      </c>
      <c r="C358" s="167" t="s">
        <v>1028</v>
      </c>
      <c r="D358" s="167" t="s">
        <v>2072</v>
      </c>
      <c r="E358" s="167" t="s">
        <v>505</v>
      </c>
      <c r="F358" s="167" t="s">
        <v>2076</v>
      </c>
      <c r="G358" s="167">
        <v>1</v>
      </c>
      <c r="H358" s="167">
        <v>1</v>
      </c>
    </row>
    <row r="359" spans="2:8">
      <c r="B359" s="167" t="s">
        <v>50</v>
      </c>
      <c r="C359" s="167" t="s">
        <v>1028</v>
      </c>
      <c r="D359" s="167" t="s">
        <v>2072</v>
      </c>
      <c r="E359" s="167" t="s">
        <v>2075</v>
      </c>
      <c r="F359" s="167" t="s">
        <v>2076</v>
      </c>
      <c r="G359" s="167">
        <v>0.31164443233047501</v>
      </c>
      <c r="H359" s="167">
        <v>0.21900559422377</v>
      </c>
    </row>
    <row r="360" spans="2:8">
      <c r="B360" s="167" t="s">
        <v>50</v>
      </c>
      <c r="C360" s="167" t="s">
        <v>1028</v>
      </c>
      <c r="D360" s="167" t="s">
        <v>2072</v>
      </c>
      <c r="E360" s="167" t="s">
        <v>1892</v>
      </c>
      <c r="F360" s="167" t="s">
        <v>2076</v>
      </c>
      <c r="G360" s="167">
        <v>1</v>
      </c>
      <c r="H360" s="167">
        <v>1</v>
      </c>
    </row>
    <row r="361" spans="2:8">
      <c r="B361" s="167" t="s">
        <v>50</v>
      </c>
      <c r="C361" s="167" t="s">
        <v>1028</v>
      </c>
      <c r="D361" s="167" t="s">
        <v>515</v>
      </c>
      <c r="E361" s="167" t="s">
        <v>497</v>
      </c>
      <c r="F361" s="167" t="s">
        <v>2077</v>
      </c>
      <c r="G361" s="167">
        <v>5.0498712285255501E-3</v>
      </c>
      <c r="H361" s="167">
        <v>6.2587897567006204E-3</v>
      </c>
    </row>
    <row r="362" spans="2:8">
      <c r="B362" s="167" t="s">
        <v>50</v>
      </c>
      <c r="C362" s="167" t="s">
        <v>1028</v>
      </c>
      <c r="D362" s="167" t="s">
        <v>515</v>
      </c>
      <c r="E362" s="167" t="s">
        <v>2074</v>
      </c>
      <c r="F362" s="167" t="s">
        <v>2077</v>
      </c>
      <c r="G362" s="167">
        <v>0.99815951435558303</v>
      </c>
      <c r="H362" s="167">
        <v>0.99890393219892704</v>
      </c>
    </row>
    <row r="363" spans="2:8">
      <c r="B363" s="167" t="s">
        <v>50</v>
      </c>
      <c r="C363" s="167" t="s">
        <v>1028</v>
      </c>
      <c r="D363" s="167" t="s">
        <v>515</v>
      </c>
      <c r="E363" s="167" t="s">
        <v>505</v>
      </c>
      <c r="F363" s="167" t="s">
        <v>2077</v>
      </c>
      <c r="G363" s="167">
        <v>1</v>
      </c>
      <c r="H363" s="167">
        <v>1</v>
      </c>
    </row>
    <row r="364" spans="2:8">
      <c r="B364" s="167" t="s">
        <v>50</v>
      </c>
      <c r="C364" s="167" t="s">
        <v>1028</v>
      </c>
      <c r="D364" s="167" t="s">
        <v>515</v>
      </c>
      <c r="E364" s="167" t="s">
        <v>2075</v>
      </c>
      <c r="F364" s="167" t="s">
        <v>2077</v>
      </c>
      <c r="G364" s="167">
        <v>0.31694943824969601</v>
      </c>
      <c r="H364" s="167">
        <v>0.18874787652171601</v>
      </c>
    </row>
    <row r="365" spans="2:8">
      <c r="B365" s="167" t="s">
        <v>50</v>
      </c>
      <c r="C365" s="167" t="s">
        <v>1028</v>
      </c>
      <c r="D365" s="167" t="s">
        <v>515</v>
      </c>
      <c r="E365" s="167" t="s">
        <v>1892</v>
      </c>
      <c r="F365" s="167" t="s">
        <v>2077</v>
      </c>
      <c r="G365" s="167">
        <v>0.56664882310287001</v>
      </c>
      <c r="H365" s="167">
        <v>0.79080511411490295</v>
      </c>
    </row>
    <row r="366" spans="2:8">
      <c r="B366" s="167" t="s">
        <v>53</v>
      </c>
      <c r="C366" s="167" t="s">
        <v>1028</v>
      </c>
      <c r="D366" s="167" t="s">
        <v>2072</v>
      </c>
      <c r="E366" s="167" t="s">
        <v>497</v>
      </c>
      <c r="F366" s="167" t="s">
        <v>2073</v>
      </c>
      <c r="G366" s="167">
        <v>6.5531675425399102E-2</v>
      </c>
      <c r="H366" s="167">
        <v>0.174558741665501</v>
      </c>
    </row>
    <row r="367" spans="2:8">
      <c r="B367" s="167" t="s">
        <v>53</v>
      </c>
      <c r="C367" s="167" t="s">
        <v>1028</v>
      </c>
      <c r="D367" s="167" t="s">
        <v>2072</v>
      </c>
      <c r="E367" s="167" t="s">
        <v>2074</v>
      </c>
      <c r="F367" s="167" t="s">
        <v>2073</v>
      </c>
      <c r="G367" s="167">
        <v>0.99999999999183398</v>
      </c>
      <c r="H367" s="167">
        <v>0.99999999999612299</v>
      </c>
    </row>
    <row r="368" spans="2:8">
      <c r="B368" s="167" t="s">
        <v>53</v>
      </c>
      <c r="C368" s="167" t="s">
        <v>1028</v>
      </c>
      <c r="D368" s="167" t="s">
        <v>2072</v>
      </c>
      <c r="E368" s="167" t="s">
        <v>505</v>
      </c>
      <c r="F368" s="167" t="s">
        <v>2073</v>
      </c>
      <c r="G368" s="167">
        <v>1</v>
      </c>
      <c r="H368" s="167">
        <v>1</v>
      </c>
    </row>
    <row r="369" spans="2:8">
      <c r="B369" s="167" t="s">
        <v>53</v>
      </c>
      <c r="C369" s="167" t="s">
        <v>1028</v>
      </c>
      <c r="D369" s="167" t="s">
        <v>2072</v>
      </c>
      <c r="E369" s="167" t="s">
        <v>2075</v>
      </c>
      <c r="F369" s="167" t="s">
        <v>2073</v>
      </c>
      <c r="G369" s="167">
        <v>0.81112307128308803</v>
      </c>
      <c r="H369" s="167">
        <v>0.873302019319666</v>
      </c>
    </row>
    <row r="370" spans="2:8">
      <c r="B370" s="167" t="s">
        <v>53</v>
      </c>
      <c r="C370" s="167" t="s">
        <v>1028</v>
      </c>
      <c r="D370" s="167" t="s">
        <v>2072</v>
      </c>
      <c r="E370" s="167" t="s">
        <v>1892</v>
      </c>
      <c r="F370" s="167" t="s">
        <v>2073</v>
      </c>
      <c r="G370" s="167">
        <v>1</v>
      </c>
      <c r="H370" s="167">
        <v>1</v>
      </c>
    </row>
    <row r="371" spans="2:8">
      <c r="B371" s="167" t="s">
        <v>53</v>
      </c>
      <c r="C371" s="167" t="s">
        <v>1028</v>
      </c>
      <c r="D371" s="167" t="s">
        <v>2072</v>
      </c>
      <c r="E371" s="167" t="s">
        <v>497</v>
      </c>
      <c r="F371" s="167" t="s">
        <v>2076</v>
      </c>
      <c r="G371" s="167">
        <v>6.5531675425399102E-2</v>
      </c>
      <c r="H371" s="167">
        <v>0.174558741665501</v>
      </c>
    </row>
    <row r="372" spans="2:8">
      <c r="B372" s="167" t="s">
        <v>53</v>
      </c>
      <c r="C372" s="167" t="s">
        <v>1028</v>
      </c>
      <c r="D372" s="167" t="s">
        <v>2072</v>
      </c>
      <c r="E372" s="167" t="s">
        <v>2074</v>
      </c>
      <c r="F372" s="167" t="s">
        <v>2076</v>
      </c>
      <c r="G372" s="167">
        <v>0.99999999999183398</v>
      </c>
      <c r="H372" s="167">
        <v>0.99999999999612299</v>
      </c>
    </row>
    <row r="373" spans="2:8">
      <c r="B373" s="167" t="s">
        <v>53</v>
      </c>
      <c r="C373" s="167" t="s">
        <v>1028</v>
      </c>
      <c r="D373" s="167" t="s">
        <v>2072</v>
      </c>
      <c r="E373" s="167" t="s">
        <v>505</v>
      </c>
      <c r="F373" s="167" t="s">
        <v>2076</v>
      </c>
      <c r="G373" s="167">
        <v>1</v>
      </c>
      <c r="H373" s="167">
        <v>1</v>
      </c>
    </row>
    <row r="374" spans="2:8">
      <c r="B374" s="167" t="s">
        <v>53</v>
      </c>
      <c r="C374" s="167" t="s">
        <v>1028</v>
      </c>
      <c r="D374" s="167" t="s">
        <v>2072</v>
      </c>
      <c r="E374" s="167" t="s">
        <v>2075</v>
      </c>
      <c r="F374" s="167" t="s">
        <v>2076</v>
      </c>
      <c r="G374" s="167">
        <v>0.81112307128308803</v>
      </c>
      <c r="H374" s="167">
        <v>0.873302019319666</v>
      </c>
    </row>
    <row r="375" spans="2:8">
      <c r="B375" s="167" t="s">
        <v>53</v>
      </c>
      <c r="C375" s="167" t="s">
        <v>1028</v>
      </c>
      <c r="D375" s="167" t="s">
        <v>2072</v>
      </c>
      <c r="E375" s="167" t="s">
        <v>1892</v>
      </c>
      <c r="F375" s="167" t="s">
        <v>2076</v>
      </c>
      <c r="G375" s="167">
        <v>1</v>
      </c>
      <c r="H375" s="167">
        <v>1</v>
      </c>
    </row>
    <row r="376" spans="2:8">
      <c r="B376" s="167" t="s">
        <v>53</v>
      </c>
      <c r="C376" s="167" t="s">
        <v>1028</v>
      </c>
      <c r="D376" s="167" t="s">
        <v>515</v>
      </c>
      <c r="E376" s="167" t="s">
        <v>497</v>
      </c>
      <c r="F376" s="167" t="s">
        <v>2077</v>
      </c>
      <c r="G376" s="167">
        <v>4.5435501259958799E-3</v>
      </c>
      <c r="H376" s="167">
        <v>1.80880059659837E-3</v>
      </c>
    </row>
    <row r="377" spans="2:8">
      <c r="B377" s="167" t="s">
        <v>53</v>
      </c>
      <c r="C377" s="167" t="s">
        <v>1028</v>
      </c>
      <c r="D377" s="167" t="s">
        <v>515</v>
      </c>
      <c r="E377" s="167" t="s">
        <v>2074</v>
      </c>
      <c r="F377" s="167" t="s">
        <v>2077</v>
      </c>
      <c r="G377" s="167">
        <v>0.99995269707797696</v>
      </c>
      <c r="H377" s="167">
        <v>0.99988719021883399</v>
      </c>
    </row>
    <row r="378" spans="2:8">
      <c r="B378" s="167" t="s">
        <v>53</v>
      </c>
      <c r="C378" s="167" t="s">
        <v>1028</v>
      </c>
      <c r="D378" s="167" t="s">
        <v>515</v>
      </c>
      <c r="E378" s="167" t="s">
        <v>505</v>
      </c>
      <c r="F378" s="167" t="s">
        <v>2077</v>
      </c>
      <c r="G378" s="167">
        <v>1</v>
      </c>
      <c r="H378" s="167">
        <v>1</v>
      </c>
    </row>
    <row r="379" spans="2:8">
      <c r="B379" s="167" t="s">
        <v>53</v>
      </c>
      <c r="C379" s="167" t="s">
        <v>1028</v>
      </c>
      <c r="D379" s="167" t="s">
        <v>515</v>
      </c>
      <c r="E379" s="167" t="s">
        <v>2075</v>
      </c>
      <c r="F379" s="167" t="s">
        <v>2077</v>
      </c>
      <c r="G379" s="167">
        <v>0.84552443509694397</v>
      </c>
      <c r="H379" s="167">
        <v>0.61187358144900195</v>
      </c>
    </row>
    <row r="380" spans="2:8">
      <c r="B380" s="167" t="s">
        <v>53</v>
      </c>
      <c r="C380" s="167" t="s">
        <v>1028</v>
      </c>
      <c r="D380" s="167" t="s">
        <v>515</v>
      </c>
      <c r="E380" s="167" t="s">
        <v>1892</v>
      </c>
      <c r="F380" s="167" t="s">
        <v>2077</v>
      </c>
      <c r="G380" s="167">
        <v>0.89768063396444797</v>
      </c>
      <c r="H380" s="167">
        <v>0.96170032190002197</v>
      </c>
    </row>
    <row r="381" spans="2:8">
      <c r="B381" s="167" t="s">
        <v>55</v>
      </c>
      <c r="C381" s="167" t="s">
        <v>1028</v>
      </c>
      <c r="D381" s="167" t="s">
        <v>2072</v>
      </c>
      <c r="E381" s="167" t="s">
        <v>497</v>
      </c>
      <c r="F381" s="167" t="s">
        <v>2073</v>
      </c>
      <c r="G381" s="167">
        <v>0.11013757811256</v>
      </c>
      <c r="H381" s="167">
        <v>9.4346728658425597E-2</v>
      </c>
    </row>
    <row r="382" spans="2:8">
      <c r="B382" s="167" t="s">
        <v>55</v>
      </c>
      <c r="C382" s="167" t="s">
        <v>1028</v>
      </c>
      <c r="D382" s="167" t="s">
        <v>2072</v>
      </c>
      <c r="E382" s="167" t="s">
        <v>2074</v>
      </c>
      <c r="F382" s="167" t="s">
        <v>2073</v>
      </c>
      <c r="G382" s="167">
        <v>0.99987129707920497</v>
      </c>
      <c r="H382" s="167">
        <v>0.99978154407534603</v>
      </c>
    </row>
    <row r="383" spans="2:8">
      <c r="B383" s="167" t="s">
        <v>55</v>
      </c>
      <c r="C383" s="167" t="s">
        <v>1028</v>
      </c>
      <c r="D383" s="167" t="s">
        <v>2072</v>
      </c>
      <c r="E383" s="167" t="s">
        <v>505</v>
      </c>
      <c r="F383" s="167" t="s">
        <v>2073</v>
      </c>
      <c r="G383" s="167">
        <v>1</v>
      </c>
      <c r="H383" s="167">
        <v>1</v>
      </c>
    </row>
    <row r="384" spans="2:8">
      <c r="B384" s="167" t="s">
        <v>55</v>
      </c>
      <c r="C384" s="167" t="s">
        <v>1028</v>
      </c>
      <c r="D384" s="167" t="s">
        <v>2072</v>
      </c>
      <c r="E384" s="167" t="s">
        <v>2075</v>
      </c>
      <c r="F384" s="167" t="s">
        <v>2073</v>
      </c>
      <c r="G384" s="167">
        <v>0.77742599305438698</v>
      </c>
      <c r="H384" s="167">
        <v>0.70386015297530102</v>
      </c>
    </row>
    <row r="385" spans="2:8">
      <c r="B385" s="167" t="s">
        <v>55</v>
      </c>
      <c r="C385" s="167" t="s">
        <v>1028</v>
      </c>
      <c r="D385" s="167" t="s">
        <v>2072</v>
      </c>
      <c r="E385" s="167" t="s">
        <v>1892</v>
      </c>
      <c r="F385" s="167" t="s">
        <v>2073</v>
      </c>
      <c r="G385" s="167">
        <v>1</v>
      </c>
      <c r="H385" s="167">
        <v>1</v>
      </c>
    </row>
    <row r="386" spans="2:8">
      <c r="B386" s="167" t="s">
        <v>55</v>
      </c>
      <c r="C386" s="167" t="s">
        <v>1028</v>
      </c>
      <c r="D386" s="167" t="s">
        <v>2072</v>
      </c>
      <c r="E386" s="167" t="s">
        <v>497</v>
      </c>
      <c r="F386" s="167" t="s">
        <v>2076</v>
      </c>
      <c r="G386" s="167">
        <v>0.11013757811256</v>
      </c>
      <c r="H386" s="167">
        <v>9.4346728658425597E-2</v>
      </c>
    </row>
    <row r="387" spans="2:8">
      <c r="B387" s="167" t="s">
        <v>55</v>
      </c>
      <c r="C387" s="167" t="s">
        <v>1028</v>
      </c>
      <c r="D387" s="167" t="s">
        <v>2072</v>
      </c>
      <c r="E387" s="167" t="s">
        <v>2074</v>
      </c>
      <c r="F387" s="167" t="s">
        <v>2076</v>
      </c>
      <c r="G387" s="167">
        <v>0.99987129707920497</v>
      </c>
      <c r="H387" s="167">
        <v>0.99978154407534603</v>
      </c>
    </row>
    <row r="388" spans="2:8">
      <c r="B388" s="167" t="s">
        <v>55</v>
      </c>
      <c r="C388" s="167" t="s">
        <v>1028</v>
      </c>
      <c r="D388" s="167" t="s">
        <v>2072</v>
      </c>
      <c r="E388" s="167" t="s">
        <v>505</v>
      </c>
      <c r="F388" s="167" t="s">
        <v>2076</v>
      </c>
      <c r="G388" s="167">
        <v>1</v>
      </c>
      <c r="H388" s="167">
        <v>1</v>
      </c>
    </row>
    <row r="389" spans="2:8">
      <c r="B389" s="167" t="s">
        <v>55</v>
      </c>
      <c r="C389" s="167" t="s">
        <v>1028</v>
      </c>
      <c r="D389" s="167" t="s">
        <v>2072</v>
      </c>
      <c r="E389" s="167" t="s">
        <v>2075</v>
      </c>
      <c r="F389" s="167" t="s">
        <v>2076</v>
      </c>
      <c r="G389" s="167">
        <v>0.77742599305438698</v>
      </c>
      <c r="H389" s="167">
        <v>0.70386015297530102</v>
      </c>
    </row>
    <row r="390" spans="2:8">
      <c r="B390" s="167" t="s">
        <v>55</v>
      </c>
      <c r="C390" s="167" t="s">
        <v>1028</v>
      </c>
      <c r="D390" s="167" t="s">
        <v>2072</v>
      </c>
      <c r="E390" s="167" t="s">
        <v>1892</v>
      </c>
      <c r="F390" s="167" t="s">
        <v>2076</v>
      </c>
      <c r="G390" s="167">
        <v>1</v>
      </c>
      <c r="H390" s="167">
        <v>1</v>
      </c>
    </row>
    <row r="391" spans="2:8">
      <c r="B391" s="167" t="s">
        <v>55</v>
      </c>
      <c r="C391" s="167" t="s">
        <v>1028</v>
      </c>
      <c r="D391" s="167" t="s">
        <v>515</v>
      </c>
      <c r="E391" s="167" t="s">
        <v>497</v>
      </c>
      <c r="F391" s="167" t="s">
        <v>2077</v>
      </c>
      <c r="G391" s="167">
        <v>1.07141298283375E-2</v>
      </c>
      <c r="H391" s="167">
        <v>9.1385637319263292E-3</v>
      </c>
    </row>
    <row r="392" spans="2:8">
      <c r="B392" s="167" t="s">
        <v>55</v>
      </c>
      <c r="C392" s="167" t="s">
        <v>1028</v>
      </c>
      <c r="D392" s="167" t="s">
        <v>515</v>
      </c>
      <c r="E392" s="167" t="s">
        <v>2074</v>
      </c>
      <c r="F392" s="167" t="s">
        <v>2077</v>
      </c>
      <c r="G392" s="167">
        <v>0.99949384956788301</v>
      </c>
      <c r="H392" s="167">
        <v>0.99989388309944405</v>
      </c>
    </row>
    <row r="393" spans="2:8">
      <c r="B393" s="167" t="s">
        <v>55</v>
      </c>
      <c r="C393" s="167" t="s">
        <v>1028</v>
      </c>
      <c r="D393" s="167" t="s">
        <v>515</v>
      </c>
      <c r="E393" s="167" t="s">
        <v>505</v>
      </c>
      <c r="F393" s="167" t="s">
        <v>2077</v>
      </c>
      <c r="G393" s="167">
        <v>1</v>
      </c>
      <c r="H393" s="167">
        <v>1</v>
      </c>
    </row>
    <row r="394" spans="2:8">
      <c r="B394" s="167" t="s">
        <v>55</v>
      </c>
      <c r="C394" s="167" t="s">
        <v>1028</v>
      </c>
      <c r="D394" s="167" t="s">
        <v>515</v>
      </c>
      <c r="E394" s="167" t="s">
        <v>2075</v>
      </c>
      <c r="F394" s="167" t="s">
        <v>2077</v>
      </c>
      <c r="G394" s="167">
        <v>0.54903692045139996</v>
      </c>
      <c r="H394" s="167">
        <v>0.33447825009007098</v>
      </c>
    </row>
    <row r="395" spans="2:8">
      <c r="B395" s="167" t="s">
        <v>55</v>
      </c>
      <c r="C395" s="167" t="s">
        <v>1028</v>
      </c>
      <c r="D395" s="167" t="s">
        <v>515</v>
      </c>
      <c r="E395" s="167" t="s">
        <v>1892</v>
      </c>
      <c r="F395" s="167" t="s">
        <v>2077</v>
      </c>
      <c r="G395" s="167">
        <v>0.779694677463596</v>
      </c>
      <c r="H395" s="167">
        <v>0.92406253420588402</v>
      </c>
    </row>
    <row r="396" spans="2:8">
      <c r="B396" s="167" t="s">
        <v>58</v>
      </c>
      <c r="C396" s="167" t="s">
        <v>1028</v>
      </c>
      <c r="D396" s="167" t="s">
        <v>2072</v>
      </c>
      <c r="E396" s="167" t="s">
        <v>497</v>
      </c>
      <c r="F396" s="167" t="s">
        <v>2073</v>
      </c>
      <c r="G396" s="167">
        <v>5.5925238360321698E-2</v>
      </c>
      <c r="H396" s="167">
        <v>0.14795655537333299</v>
      </c>
    </row>
    <row r="397" spans="2:8">
      <c r="B397" s="167" t="s">
        <v>58</v>
      </c>
      <c r="C397" s="167" t="s">
        <v>1028</v>
      </c>
      <c r="D397" s="167" t="s">
        <v>2072</v>
      </c>
      <c r="E397" s="167" t="s">
        <v>2074</v>
      </c>
      <c r="F397" s="167" t="s">
        <v>2073</v>
      </c>
      <c r="G397" s="167">
        <v>0.99999999999046996</v>
      </c>
      <c r="H397" s="167">
        <v>0.99999999999543998</v>
      </c>
    </row>
    <row r="398" spans="2:8">
      <c r="B398" s="167" t="s">
        <v>58</v>
      </c>
      <c r="C398" s="167" t="s">
        <v>1028</v>
      </c>
      <c r="D398" s="167" t="s">
        <v>2072</v>
      </c>
      <c r="E398" s="167" t="s">
        <v>505</v>
      </c>
      <c r="F398" s="167" t="s">
        <v>2073</v>
      </c>
      <c r="G398" s="167">
        <v>1</v>
      </c>
      <c r="H398" s="167">
        <v>1</v>
      </c>
    </row>
    <row r="399" spans="2:8">
      <c r="B399" s="167" t="s">
        <v>58</v>
      </c>
      <c r="C399" s="167" t="s">
        <v>1028</v>
      </c>
      <c r="D399" s="167" t="s">
        <v>2072</v>
      </c>
      <c r="E399" s="167" t="s">
        <v>2075</v>
      </c>
      <c r="F399" s="167" t="s">
        <v>2073</v>
      </c>
      <c r="G399" s="167">
        <v>0.77859106288334601</v>
      </c>
      <c r="H399" s="167">
        <v>0.85122234376517503</v>
      </c>
    </row>
    <row r="400" spans="2:8">
      <c r="B400" s="167" t="s">
        <v>58</v>
      </c>
      <c r="C400" s="167" t="s">
        <v>1028</v>
      </c>
      <c r="D400" s="167" t="s">
        <v>2072</v>
      </c>
      <c r="E400" s="167" t="s">
        <v>1892</v>
      </c>
      <c r="F400" s="167" t="s">
        <v>2073</v>
      </c>
      <c r="G400" s="167">
        <v>1</v>
      </c>
      <c r="H400" s="167">
        <v>1</v>
      </c>
    </row>
    <row r="401" spans="2:8">
      <c r="B401" s="167" t="s">
        <v>58</v>
      </c>
      <c r="C401" s="167" t="s">
        <v>1028</v>
      </c>
      <c r="D401" s="167" t="s">
        <v>2072</v>
      </c>
      <c r="E401" s="167" t="s">
        <v>497</v>
      </c>
      <c r="F401" s="167" t="s">
        <v>2076</v>
      </c>
      <c r="G401" s="167">
        <v>5.5925238360321601E-2</v>
      </c>
      <c r="H401" s="167">
        <v>0.14795655537333399</v>
      </c>
    </row>
    <row r="402" spans="2:8">
      <c r="B402" s="167" t="s">
        <v>58</v>
      </c>
      <c r="C402" s="167" t="s">
        <v>1028</v>
      </c>
      <c r="D402" s="167" t="s">
        <v>2072</v>
      </c>
      <c r="E402" s="167" t="s">
        <v>2074</v>
      </c>
      <c r="F402" s="167" t="s">
        <v>2076</v>
      </c>
      <c r="G402" s="167">
        <v>0.99999999999046996</v>
      </c>
      <c r="H402" s="167">
        <v>0.99999999999543998</v>
      </c>
    </row>
    <row r="403" spans="2:8">
      <c r="B403" s="167" t="s">
        <v>58</v>
      </c>
      <c r="C403" s="167" t="s">
        <v>1028</v>
      </c>
      <c r="D403" s="167" t="s">
        <v>2072</v>
      </c>
      <c r="E403" s="167" t="s">
        <v>505</v>
      </c>
      <c r="F403" s="167" t="s">
        <v>2076</v>
      </c>
      <c r="G403" s="167">
        <v>1</v>
      </c>
      <c r="H403" s="167">
        <v>1</v>
      </c>
    </row>
    <row r="404" spans="2:8">
      <c r="B404" s="167" t="s">
        <v>58</v>
      </c>
      <c r="C404" s="167" t="s">
        <v>1028</v>
      </c>
      <c r="D404" s="167" t="s">
        <v>2072</v>
      </c>
      <c r="E404" s="167" t="s">
        <v>2075</v>
      </c>
      <c r="F404" s="167" t="s">
        <v>2076</v>
      </c>
      <c r="G404" s="167">
        <v>0.77859106288334601</v>
      </c>
      <c r="H404" s="167">
        <v>0.85122234376517503</v>
      </c>
    </row>
    <row r="405" spans="2:8">
      <c r="B405" s="167" t="s">
        <v>58</v>
      </c>
      <c r="C405" s="167" t="s">
        <v>1028</v>
      </c>
      <c r="D405" s="167" t="s">
        <v>2072</v>
      </c>
      <c r="E405" s="167" t="s">
        <v>1892</v>
      </c>
      <c r="F405" s="167" t="s">
        <v>2076</v>
      </c>
      <c r="G405" s="167">
        <v>1</v>
      </c>
      <c r="H405" s="167">
        <v>1</v>
      </c>
    </row>
    <row r="406" spans="2:8">
      <c r="B406" s="167" t="s">
        <v>58</v>
      </c>
      <c r="C406" s="167" t="s">
        <v>1028</v>
      </c>
      <c r="D406" s="167" t="s">
        <v>515</v>
      </c>
      <c r="E406" s="167" t="s">
        <v>497</v>
      </c>
      <c r="F406" s="167" t="s">
        <v>2077</v>
      </c>
      <c r="G406" s="167">
        <v>2.7961673643311499E-3</v>
      </c>
      <c r="H406" s="167">
        <v>1.26174744070619E-3</v>
      </c>
    </row>
    <row r="407" spans="2:8">
      <c r="B407" s="167" t="s">
        <v>58</v>
      </c>
      <c r="C407" s="167" t="s">
        <v>1028</v>
      </c>
      <c r="D407" s="167" t="s">
        <v>515</v>
      </c>
      <c r="E407" s="167" t="s">
        <v>2074</v>
      </c>
      <c r="F407" s="167" t="s">
        <v>2077</v>
      </c>
      <c r="G407" s="167">
        <v>0.99975560725219603</v>
      </c>
      <c r="H407" s="167">
        <v>0.99930843761262</v>
      </c>
    </row>
    <row r="408" spans="2:8">
      <c r="B408" s="167" t="s">
        <v>58</v>
      </c>
      <c r="C408" s="167" t="s">
        <v>1028</v>
      </c>
      <c r="D408" s="167" t="s">
        <v>515</v>
      </c>
      <c r="E408" s="167" t="s">
        <v>505</v>
      </c>
      <c r="F408" s="167" t="s">
        <v>2077</v>
      </c>
      <c r="G408" s="167">
        <v>1</v>
      </c>
      <c r="H408" s="167">
        <v>1</v>
      </c>
    </row>
    <row r="409" spans="2:8">
      <c r="B409" s="167" t="s">
        <v>58</v>
      </c>
      <c r="C409" s="167" t="s">
        <v>1028</v>
      </c>
      <c r="D409" s="167" t="s">
        <v>515</v>
      </c>
      <c r="E409" s="167" t="s">
        <v>2075</v>
      </c>
      <c r="F409" s="167" t="s">
        <v>2077</v>
      </c>
      <c r="G409" s="167">
        <v>0.81068551514927001</v>
      </c>
      <c r="H409" s="167">
        <v>0.56190353769851598</v>
      </c>
    </row>
    <row r="410" spans="2:8">
      <c r="B410" s="167" t="s">
        <v>58</v>
      </c>
      <c r="C410" s="167" t="s">
        <v>1028</v>
      </c>
      <c r="D410" s="167" t="s">
        <v>515</v>
      </c>
      <c r="E410" s="167" t="s">
        <v>1892</v>
      </c>
      <c r="F410" s="167" t="s">
        <v>2077</v>
      </c>
      <c r="G410" s="167">
        <v>0.87221739051480296</v>
      </c>
      <c r="H410" s="167">
        <v>0.95294744614495197</v>
      </c>
    </row>
    <row r="411" spans="2:8">
      <c r="B411" s="167" t="s">
        <v>61</v>
      </c>
      <c r="C411" s="167" t="s">
        <v>1028</v>
      </c>
      <c r="D411" s="167" t="s">
        <v>2072</v>
      </c>
      <c r="E411" s="167" t="s">
        <v>497</v>
      </c>
      <c r="F411" s="167" t="s">
        <v>2073</v>
      </c>
      <c r="G411" s="167">
        <v>7.7599558136351901E-2</v>
      </c>
      <c r="H411" s="167">
        <v>9.2081732958024104E-2</v>
      </c>
    </row>
    <row r="412" spans="2:8">
      <c r="B412" s="167" t="s">
        <v>61</v>
      </c>
      <c r="C412" s="167" t="s">
        <v>1028</v>
      </c>
      <c r="D412" s="167" t="s">
        <v>2072</v>
      </c>
      <c r="E412" s="167" t="s">
        <v>2074</v>
      </c>
      <c r="F412" s="167" t="s">
        <v>2073</v>
      </c>
      <c r="G412" s="167">
        <v>0.99999988173958598</v>
      </c>
      <c r="H412" s="167">
        <v>0.99999985152357695</v>
      </c>
    </row>
    <row r="413" spans="2:8">
      <c r="B413" s="167" t="s">
        <v>61</v>
      </c>
      <c r="C413" s="167" t="s">
        <v>1028</v>
      </c>
      <c r="D413" s="167" t="s">
        <v>2072</v>
      </c>
      <c r="E413" s="167" t="s">
        <v>505</v>
      </c>
      <c r="F413" s="167" t="s">
        <v>2073</v>
      </c>
      <c r="G413" s="167">
        <v>1</v>
      </c>
      <c r="H413" s="167">
        <v>1</v>
      </c>
    </row>
    <row r="414" spans="2:8">
      <c r="B414" s="167" t="s">
        <v>61</v>
      </c>
      <c r="C414" s="167" t="s">
        <v>1028</v>
      </c>
      <c r="D414" s="167" t="s">
        <v>2072</v>
      </c>
      <c r="E414" s="167" t="s">
        <v>2075</v>
      </c>
      <c r="F414" s="167" t="s">
        <v>2073</v>
      </c>
      <c r="G414" s="167">
        <v>0.78772114745268995</v>
      </c>
      <c r="H414" s="167">
        <v>0.717003834433809</v>
      </c>
    </row>
    <row r="415" spans="2:8">
      <c r="B415" s="167" t="s">
        <v>61</v>
      </c>
      <c r="C415" s="167" t="s">
        <v>1028</v>
      </c>
      <c r="D415" s="167" t="s">
        <v>2072</v>
      </c>
      <c r="E415" s="167" t="s">
        <v>1892</v>
      </c>
      <c r="F415" s="167" t="s">
        <v>2073</v>
      </c>
      <c r="G415" s="167">
        <v>1</v>
      </c>
      <c r="H415" s="167">
        <v>1</v>
      </c>
    </row>
    <row r="416" spans="2:8">
      <c r="B416" s="167" t="s">
        <v>61</v>
      </c>
      <c r="C416" s="167" t="s">
        <v>1028</v>
      </c>
      <c r="D416" s="167" t="s">
        <v>2072</v>
      </c>
      <c r="E416" s="167" t="s">
        <v>497</v>
      </c>
      <c r="F416" s="167" t="s">
        <v>2076</v>
      </c>
      <c r="G416" s="167">
        <v>7.7599558136351901E-2</v>
      </c>
      <c r="H416" s="167">
        <v>9.2081732958024104E-2</v>
      </c>
    </row>
    <row r="417" spans="2:8">
      <c r="B417" s="167" t="s">
        <v>61</v>
      </c>
      <c r="C417" s="167" t="s">
        <v>1028</v>
      </c>
      <c r="D417" s="167" t="s">
        <v>2072</v>
      </c>
      <c r="E417" s="167" t="s">
        <v>2074</v>
      </c>
      <c r="F417" s="167" t="s">
        <v>2076</v>
      </c>
      <c r="G417" s="167">
        <v>0.99999988173958598</v>
      </c>
      <c r="H417" s="167">
        <v>0.99999985152357695</v>
      </c>
    </row>
    <row r="418" spans="2:8">
      <c r="B418" s="167" t="s">
        <v>61</v>
      </c>
      <c r="C418" s="167" t="s">
        <v>1028</v>
      </c>
      <c r="D418" s="167" t="s">
        <v>2072</v>
      </c>
      <c r="E418" s="167" t="s">
        <v>505</v>
      </c>
      <c r="F418" s="167" t="s">
        <v>2076</v>
      </c>
      <c r="G418" s="167">
        <v>1</v>
      </c>
      <c r="H418" s="167">
        <v>1</v>
      </c>
    </row>
    <row r="419" spans="2:8">
      <c r="B419" s="167" t="s">
        <v>61</v>
      </c>
      <c r="C419" s="167" t="s">
        <v>1028</v>
      </c>
      <c r="D419" s="167" t="s">
        <v>2072</v>
      </c>
      <c r="E419" s="167" t="s">
        <v>2075</v>
      </c>
      <c r="F419" s="167" t="s">
        <v>2076</v>
      </c>
      <c r="G419" s="167">
        <v>0.78772114745268995</v>
      </c>
      <c r="H419" s="167">
        <v>0.717003834433809</v>
      </c>
    </row>
    <row r="420" spans="2:8">
      <c r="B420" s="167" t="s">
        <v>61</v>
      </c>
      <c r="C420" s="167" t="s">
        <v>1028</v>
      </c>
      <c r="D420" s="167" t="s">
        <v>2072</v>
      </c>
      <c r="E420" s="167" t="s">
        <v>1892</v>
      </c>
      <c r="F420" s="167" t="s">
        <v>2076</v>
      </c>
      <c r="G420" s="167">
        <v>1</v>
      </c>
      <c r="H420" s="167">
        <v>1</v>
      </c>
    </row>
    <row r="421" spans="2:8">
      <c r="B421" s="167" t="s">
        <v>61</v>
      </c>
      <c r="C421" s="167" t="s">
        <v>1028</v>
      </c>
      <c r="D421" s="167" t="s">
        <v>515</v>
      </c>
      <c r="E421" s="167" t="s">
        <v>497</v>
      </c>
      <c r="F421" s="167" t="s">
        <v>2077</v>
      </c>
      <c r="G421" s="167">
        <v>5.1469463374537797E-3</v>
      </c>
      <c r="H421" s="167">
        <v>4.0999288106969003E-3</v>
      </c>
    </row>
    <row r="422" spans="2:8">
      <c r="B422" s="167" t="s">
        <v>61</v>
      </c>
      <c r="C422" s="167" t="s">
        <v>1028</v>
      </c>
      <c r="D422" s="167" t="s">
        <v>515</v>
      </c>
      <c r="E422" s="167" t="s">
        <v>2074</v>
      </c>
      <c r="F422" s="167" t="s">
        <v>2077</v>
      </c>
      <c r="G422" s="167">
        <v>0.99997815536407497</v>
      </c>
      <c r="H422" s="167">
        <v>0.999891070818826</v>
      </c>
    </row>
    <row r="423" spans="2:8">
      <c r="B423" s="167" t="s">
        <v>61</v>
      </c>
      <c r="C423" s="167" t="s">
        <v>1028</v>
      </c>
      <c r="D423" s="167" t="s">
        <v>515</v>
      </c>
      <c r="E423" s="167" t="s">
        <v>505</v>
      </c>
      <c r="F423" s="167" t="s">
        <v>2077</v>
      </c>
      <c r="G423" s="167">
        <v>1</v>
      </c>
      <c r="H423" s="167">
        <v>1</v>
      </c>
    </row>
    <row r="424" spans="2:8">
      <c r="B424" s="167" t="s">
        <v>61</v>
      </c>
      <c r="C424" s="167" t="s">
        <v>1028</v>
      </c>
      <c r="D424" s="167" t="s">
        <v>515</v>
      </c>
      <c r="E424" s="167" t="s">
        <v>2075</v>
      </c>
      <c r="F424" s="167" t="s">
        <v>2077</v>
      </c>
      <c r="G424" s="167">
        <v>0.63690055353368402</v>
      </c>
      <c r="H424" s="167">
        <v>0.39804537301017001</v>
      </c>
    </row>
    <row r="425" spans="2:8">
      <c r="B425" s="167" t="s">
        <v>61</v>
      </c>
      <c r="C425" s="167" t="s">
        <v>1028</v>
      </c>
      <c r="D425" s="167" t="s">
        <v>515</v>
      </c>
      <c r="E425" s="167" t="s">
        <v>1892</v>
      </c>
      <c r="F425" s="167" t="s">
        <v>2077</v>
      </c>
      <c r="G425" s="167">
        <v>0.82007206626398998</v>
      </c>
      <c r="H425" s="167">
        <v>0.870273983851517</v>
      </c>
    </row>
    <row r="426" spans="2:8">
      <c r="B426" s="167" t="s">
        <v>64</v>
      </c>
      <c r="C426" s="167" t="s">
        <v>1028</v>
      </c>
      <c r="D426" s="167" t="s">
        <v>2072</v>
      </c>
      <c r="E426" s="167" t="s">
        <v>497</v>
      </c>
      <c r="F426" s="167" t="s">
        <v>2073</v>
      </c>
      <c r="G426" s="167">
        <v>7.9418080813231803E-2</v>
      </c>
      <c r="H426" s="167">
        <v>9.7850910532413196E-2</v>
      </c>
    </row>
    <row r="427" spans="2:8">
      <c r="B427" s="167" t="s">
        <v>64</v>
      </c>
      <c r="C427" s="167" t="s">
        <v>1028</v>
      </c>
      <c r="D427" s="167" t="s">
        <v>2072</v>
      </c>
      <c r="E427" s="167" t="s">
        <v>2074</v>
      </c>
      <c r="F427" s="167" t="s">
        <v>2073</v>
      </c>
      <c r="G427" s="167">
        <v>0.99998854158244599</v>
      </c>
      <c r="H427" s="167">
        <v>0.99998027806822998</v>
      </c>
    </row>
    <row r="428" spans="2:8">
      <c r="B428" s="167" t="s">
        <v>64</v>
      </c>
      <c r="C428" s="167" t="s">
        <v>1028</v>
      </c>
      <c r="D428" s="167" t="s">
        <v>2072</v>
      </c>
      <c r="E428" s="167" t="s">
        <v>505</v>
      </c>
      <c r="F428" s="167" t="s">
        <v>2073</v>
      </c>
      <c r="G428" s="167">
        <v>1</v>
      </c>
      <c r="H428" s="167">
        <v>1</v>
      </c>
    </row>
    <row r="429" spans="2:8">
      <c r="B429" s="167" t="s">
        <v>64</v>
      </c>
      <c r="C429" s="167" t="s">
        <v>1028</v>
      </c>
      <c r="D429" s="167" t="s">
        <v>2072</v>
      </c>
      <c r="E429" s="167" t="s">
        <v>2075</v>
      </c>
      <c r="F429" s="167" t="s">
        <v>2073</v>
      </c>
      <c r="G429" s="167">
        <v>0.79975778210506299</v>
      </c>
      <c r="H429" s="167">
        <v>0.72737149959593606</v>
      </c>
    </row>
    <row r="430" spans="2:8">
      <c r="B430" s="167" t="s">
        <v>64</v>
      </c>
      <c r="C430" s="167" t="s">
        <v>1028</v>
      </c>
      <c r="D430" s="167" t="s">
        <v>2072</v>
      </c>
      <c r="E430" s="167" t="s">
        <v>1892</v>
      </c>
      <c r="F430" s="167" t="s">
        <v>2073</v>
      </c>
      <c r="G430" s="167">
        <v>1</v>
      </c>
      <c r="H430" s="167">
        <v>1</v>
      </c>
    </row>
    <row r="431" spans="2:8">
      <c r="B431" s="167" t="s">
        <v>64</v>
      </c>
      <c r="C431" s="167" t="s">
        <v>1028</v>
      </c>
      <c r="D431" s="167" t="s">
        <v>2072</v>
      </c>
      <c r="E431" s="167" t="s">
        <v>497</v>
      </c>
      <c r="F431" s="167" t="s">
        <v>2076</v>
      </c>
      <c r="G431" s="167">
        <v>7.9418080813231803E-2</v>
      </c>
      <c r="H431" s="167">
        <v>9.7850910532413099E-2</v>
      </c>
    </row>
    <row r="432" spans="2:8">
      <c r="B432" s="167" t="s">
        <v>64</v>
      </c>
      <c r="C432" s="167" t="s">
        <v>1028</v>
      </c>
      <c r="D432" s="167" t="s">
        <v>2072</v>
      </c>
      <c r="E432" s="167" t="s">
        <v>2074</v>
      </c>
      <c r="F432" s="167" t="s">
        <v>2076</v>
      </c>
      <c r="G432" s="167">
        <v>0.99998854158244599</v>
      </c>
      <c r="H432" s="167">
        <v>0.99998027806823098</v>
      </c>
    </row>
    <row r="433" spans="2:8">
      <c r="B433" s="167" t="s">
        <v>64</v>
      </c>
      <c r="C433" s="167" t="s">
        <v>1028</v>
      </c>
      <c r="D433" s="167" t="s">
        <v>2072</v>
      </c>
      <c r="E433" s="167" t="s">
        <v>505</v>
      </c>
      <c r="F433" s="167" t="s">
        <v>2076</v>
      </c>
      <c r="G433" s="167">
        <v>1</v>
      </c>
      <c r="H433" s="167">
        <v>1</v>
      </c>
    </row>
    <row r="434" spans="2:8">
      <c r="B434" s="167" t="s">
        <v>64</v>
      </c>
      <c r="C434" s="167" t="s">
        <v>1028</v>
      </c>
      <c r="D434" s="167" t="s">
        <v>2072</v>
      </c>
      <c r="E434" s="167" t="s">
        <v>2075</v>
      </c>
      <c r="F434" s="167" t="s">
        <v>2076</v>
      </c>
      <c r="G434" s="167">
        <v>0.79975778210506299</v>
      </c>
      <c r="H434" s="167">
        <v>0.72737149959593606</v>
      </c>
    </row>
    <row r="435" spans="2:8">
      <c r="B435" s="167" t="s">
        <v>64</v>
      </c>
      <c r="C435" s="167" t="s">
        <v>1028</v>
      </c>
      <c r="D435" s="167" t="s">
        <v>2072</v>
      </c>
      <c r="E435" s="167" t="s">
        <v>1892</v>
      </c>
      <c r="F435" s="167" t="s">
        <v>2076</v>
      </c>
      <c r="G435" s="167">
        <v>1</v>
      </c>
      <c r="H435" s="167">
        <v>1</v>
      </c>
    </row>
    <row r="436" spans="2:8">
      <c r="B436" s="167" t="s">
        <v>64</v>
      </c>
      <c r="C436" s="167" t="s">
        <v>1028</v>
      </c>
      <c r="D436" s="167" t="s">
        <v>515</v>
      </c>
      <c r="E436" s="167" t="s">
        <v>497</v>
      </c>
      <c r="F436" s="167" t="s">
        <v>2077</v>
      </c>
      <c r="G436" s="167">
        <v>1.2264182969183499E-2</v>
      </c>
      <c r="H436" s="167">
        <v>6.7070878975554202E-3</v>
      </c>
    </row>
    <row r="437" spans="2:8">
      <c r="B437" s="167" t="s">
        <v>64</v>
      </c>
      <c r="C437" s="167" t="s">
        <v>1028</v>
      </c>
      <c r="D437" s="167" t="s">
        <v>515</v>
      </c>
      <c r="E437" s="167" t="s">
        <v>2074</v>
      </c>
      <c r="F437" s="167" t="s">
        <v>2077</v>
      </c>
      <c r="G437" s="167">
        <v>0.99999789656674298</v>
      </c>
      <c r="H437" s="167">
        <v>0.99999909268262699</v>
      </c>
    </row>
    <row r="438" spans="2:8">
      <c r="B438" s="167" t="s">
        <v>64</v>
      </c>
      <c r="C438" s="167" t="s">
        <v>1028</v>
      </c>
      <c r="D438" s="167" t="s">
        <v>515</v>
      </c>
      <c r="E438" s="167" t="s">
        <v>505</v>
      </c>
      <c r="F438" s="167" t="s">
        <v>2077</v>
      </c>
      <c r="G438" s="167">
        <v>1</v>
      </c>
      <c r="H438" s="167">
        <v>1</v>
      </c>
    </row>
    <row r="439" spans="2:8">
      <c r="B439" s="167" t="s">
        <v>64</v>
      </c>
      <c r="C439" s="167" t="s">
        <v>1028</v>
      </c>
      <c r="D439" s="167" t="s">
        <v>515</v>
      </c>
      <c r="E439" s="167" t="s">
        <v>2075</v>
      </c>
      <c r="F439" s="167" t="s">
        <v>2077</v>
      </c>
      <c r="G439" s="167">
        <v>0.752754234744891</v>
      </c>
      <c r="H439" s="167">
        <v>0.51548443734706295</v>
      </c>
    </row>
    <row r="440" spans="2:8">
      <c r="B440" s="167" t="s">
        <v>64</v>
      </c>
      <c r="C440" s="167" t="s">
        <v>1028</v>
      </c>
      <c r="D440" s="167" t="s">
        <v>515</v>
      </c>
      <c r="E440" s="167" t="s">
        <v>1892</v>
      </c>
      <c r="F440" s="167" t="s">
        <v>2077</v>
      </c>
      <c r="G440" s="167">
        <v>0.84659796107602903</v>
      </c>
      <c r="H440" s="167">
        <v>0.93995309880554401</v>
      </c>
    </row>
    <row r="441" spans="2:8">
      <c r="B441" s="167" t="s">
        <v>67</v>
      </c>
      <c r="C441" s="167" t="s">
        <v>1028</v>
      </c>
      <c r="D441" s="167" t="s">
        <v>2072</v>
      </c>
      <c r="E441" s="167" t="s">
        <v>497</v>
      </c>
      <c r="F441" s="167" t="s">
        <v>2073</v>
      </c>
      <c r="G441" s="167">
        <v>3.60205760096627E-2</v>
      </c>
      <c r="H441" s="167">
        <v>3.72769118984956E-2</v>
      </c>
    </row>
    <row r="442" spans="2:8">
      <c r="B442" s="167" t="s">
        <v>67</v>
      </c>
      <c r="C442" s="167" t="s">
        <v>1028</v>
      </c>
      <c r="D442" s="167" t="s">
        <v>2072</v>
      </c>
      <c r="E442" s="167" t="s">
        <v>2074</v>
      </c>
      <c r="F442" s="167" t="s">
        <v>2073</v>
      </c>
      <c r="G442" s="167">
        <v>0.99958375465205496</v>
      </c>
      <c r="H442" s="167">
        <v>0.99912535518769596</v>
      </c>
    </row>
    <row r="443" spans="2:8">
      <c r="B443" s="167" t="s">
        <v>67</v>
      </c>
      <c r="C443" s="167" t="s">
        <v>1028</v>
      </c>
      <c r="D443" s="167" t="s">
        <v>2072</v>
      </c>
      <c r="E443" s="167" t="s">
        <v>505</v>
      </c>
      <c r="F443" s="167" t="s">
        <v>2073</v>
      </c>
      <c r="G443" s="167">
        <v>1</v>
      </c>
      <c r="H443" s="167">
        <v>1</v>
      </c>
    </row>
    <row r="444" spans="2:8">
      <c r="B444" s="167" t="s">
        <v>67</v>
      </c>
      <c r="C444" s="167" t="s">
        <v>1028</v>
      </c>
      <c r="D444" s="167" t="s">
        <v>2072</v>
      </c>
      <c r="E444" s="167" t="s">
        <v>2075</v>
      </c>
      <c r="F444" s="167" t="s">
        <v>2073</v>
      </c>
      <c r="G444" s="167">
        <v>0.54690940397087795</v>
      </c>
      <c r="H444" s="167">
        <v>0.42189963772949102</v>
      </c>
    </row>
    <row r="445" spans="2:8">
      <c r="B445" s="167" t="s">
        <v>67</v>
      </c>
      <c r="C445" s="167" t="s">
        <v>1028</v>
      </c>
      <c r="D445" s="167" t="s">
        <v>2072</v>
      </c>
      <c r="E445" s="167" t="s">
        <v>1892</v>
      </c>
      <c r="F445" s="167" t="s">
        <v>2073</v>
      </c>
      <c r="G445" s="167">
        <v>1</v>
      </c>
      <c r="H445" s="167">
        <v>1</v>
      </c>
    </row>
    <row r="446" spans="2:8">
      <c r="B446" s="167" t="s">
        <v>67</v>
      </c>
      <c r="C446" s="167" t="s">
        <v>1028</v>
      </c>
      <c r="D446" s="167" t="s">
        <v>2072</v>
      </c>
      <c r="E446" s="167" t="s">
        <v>497</v>
      </c>
      <c r="F446" s="167" t="s">
        <v>2076</v>
      </c>
      <c r="G446" s="167">
        <v>3.60205760096627E-2</v>
      </c>
      <c r="H446" s="167">
        <v>3.72769118984956E-2</v>
      </c>
    </row>
    <row r="447" spans="2:8">
      <c r="B447" s="167" t="s">
        <v>67</v>
      </c>
      <c r="C447" s="167" t="s">
        <v>1028</v>
      </c>
      <c r="D447" s="167" t="s">
        <v>2072</v>
      </c>
      <c r="E447" s="167" t="s">
        <v>2074</v>
      </c>
      <c r="F447" s="167" t="s">
        <v>2076</v>
      </c>
      <c r="G447" s="167">
        <v>0.99958375465205496</v>
      </c>
      <c r="H447" s="167">
        <v>0.99912535518769596</v>
      </c>
    </row>
    <row r="448" spans="2:8">
      <c r="B448" s="167" t="s">
        <v>67</v>
      </c>
      <c r="C448" s="167" t="s">
        <v>1028</v>
      </c>
      <c r="D448" s="167" t="s">
        <v>2072</v>
      </c>
      <c r="E448" s="167" t="s">
        <v>505</v>
      </c>
      <c r="F448" s="167" t="s">
        <v>2076</v>
      </c>
      <c r="G448" s="167">
        <v>1</v>
      </c>
      <c r="H448" s="167">
        <v>1</v>
      </c>
    </row>
    <row r="449" spans="2:8">
      <c r="B449" s="167" t="s">
        <v>67</v>
      </c>
      <c r="C449" s="167" t="s">
        <v>1028</v>
      </c>
      <c r="D449" s="167" t="s">
        <v>2072</v>
      </c>
      <c r="E449" s="167" t="s">
        <v>2075</v>
      </c>
      <c r="F449" s="167" t="s">
        <v>2076</v>
      </c>
      <c r="G449" s="167">
        <v>0.54690940397087795</v>
      </c>
      <c r="H449" s="167">
        <v>0.42189963772949102</v>
      </c>
    </row>
    <row r="450" spans="2:8">
      <c r="B450" s="167" t="s">
        <v>67</v>
      </c>
      <c r="C450" s="167" t="s">
        <v>1028</v>
      </c>
      <c r="D450" s="167" t="s">
        <v>2072</v>
      </c>
      <c r="E450" s="167" t="s">
        <v>1892</v>
      </c>
      <c r="F450" s="167" t="s">
        <v>2076</v>
      </c>
      <c r="G450" s="167">
        <v>1</v>
      </c>
      <c r="H450" s="167">
        <v>1</v>
      </c>
    </row>
    <row r="451" spans="2:8">
      <c r="B451" s="167" t="s">
        <v>67</v>
      </c>
      <c r="C451" s="167" t="s">
        <v>1028</v>
      </c>
      <c r="D451" s="167" t="s">
        <v>515</v>
      </c>
      <c r="E451" s="167" t="s">
        <v>497</v>
      </c>
      <c r="F451" s="167" t="s">
        <v>2077</v>
      </c>
      <c r="G451" s="167">
        <v>6.3641118222548801E-3</v>
      </c>
      <c r="H451" s="167">
        <v>6.3259663393647903E-3</v>
      </c>
    </row>
    <row r="452" spans="2:8">
      <c r="B452" s="167" t="s">
        <v>67</v>
      </c>
      <c r="C452" s="167" t="s">
        <v>1028</v>
      </c>
      <c r="D452" s="167" t="s">
        <v>515</v>
      </c>
      <c r="E452" s="167" t="s">
        <v>2074</v>
      </c>
      <c r="F452" s="167" t="s">
        <v>2077</v>
      </c>
      <c r="G452" s="167">
        <v>0.99924119717785898</v>
      </c>
      <c r="H452" s="167">
        <v>0.99981791897386596</v>
      </c>
    </row>
    <row r="453" spans="2:8">
      <c r="B453" s="167" t="s">
        <v>67</v>
      </c>
      <c r="C453" s="167" t="s">
        <v>1028</v>
      </c>
      <c r="D453" s="167" t="s">
        <v>515</v>
      </c>
      <c r="E453" s="167" t="s">
        <v>505</v>
      </c>
      <c r="F453" s="167" t="s">
        <v>2077</v>
      </c>
      <c r="G453" s="167">
        <v>1</v>
      </c>
      <c r="H453" s="167">
        <v>1</v>
      </c>
    </row>
    <row r="454" spans="2:8">
      <c r="B454" s="167" t="s">
        <v>67</v>
      </c>
      <c r="C454" s="167" t="s">
        <v>1028</v>
      </c>
      <c r="D454" s="167" t="s">
        <v>515</v>
      </c>
      <c r="E454" s="167" t="s">
        <v>2075</v>
      </c>
      <c r="F454" s="167" t="s">
        <v>2077</v>
      </c>
      <c r="G454" s="167">
        <v>0.42495193301897199</v>
      </c>
      <c r="H454" s="167">
        <v>0.25329478371268499</v>
      </c>
    </row>
    <row r="455" spans="2:8">
      <c r="B455" s="167" t="s">
        <v>67</v>
      </c>
      <c r="C455" s="167" t="s">
        <v>1028</v>
      </c>
      <c r="D455" s="167" t="s">
        <v>515</v>
      </c>
      <c r="E455" s="167" t="s">
        <v>1892</v>
      </c>
      <c r="F455" s="167" t="s">
        <v>2077</v>
      </c>
      <c r="G455" s="167">
        <v>0.64123719686337399</v>
      </c>
      <c r="H455" s="167">
        <v>0.79689691711303601</v>
      </c>
    </row>
    <row r="456" spans="2:8">
      <c r="B456" s="167" t="s">
        <v>70</v>
      </c>
      <c r="C456" s="167" t="s">
        <v>1028</v>
      </c>
      <c r="D456" s="167" t="s">
        <v>2072</v>
      </c>
      <c r="E456" s="167" t="s">
        <v>497</v>
      </c>
      <c r="F456" s="167" t="s">
        <v>2073</v>
      </c>
      <c r="G456" s="167">
        <v>5.42891584083217E-2</v>
      </c>
      <c r="H456" s="167">
        <v>7.0143627519530599E-2</v>
      </c>
    </row>
    <row r="457" spans="2:8">
      <c r="B457" s="167" t="s">
        <v>70</v>
      </c>
      <c r="C457" s="167" t="s">
        <v>1028</v>
      </c>
      <c r="D457" s="167" t="s">
        <v>2072</v>
      </c>
      <c r="E457" s="167" t="s">
        <v>2074</v>
      </c>
      <c r="F457" s="167" t="s">
        <v>2073</v>
      </c>
      <c r="G457" s="167">
        <v>0.999978748656703</v>
      </c>
      <c r="H457" s="167">
        <v>0.99996490556638296</v>
      </c>
    </row>
    <row r="458" spans="2:8">
      <c r="B458" s="167" t="s">
        <v>70</v>
      </c>
      <c r="C458" s="167" t="s">
        <v>1028</v>
      </c>
      <c r="D458" s="167" t="s">
        <v>2072</v>
      </c>
      <c r="E458" s="167" t="s">
        <v>505</v>
      </c>
      <c r="F458" s="167" t="s">
        <v>2073</v>
      </c>
      <c r="G458" s="167">
        <v>1</v>
      </c>
      <c r="H458" s="167">
        <v>1</v>
      </c>
    </row>
    <row r="459" spans="2:8">
      <c r="B459" s="167" t="s">
        <v>70</v>
      </c>
      <c r="C459" s="167" t="s">
        <v>1028</v>
      </c>
      <c r="D459" s="167" t="s">
        <v>2072</v>
      </c>
      <c r="E459" s="167" t="s">
        <v>2075</v>
      </c>
      <c r="F459" s="167" t="s">
        <v>2073</v>
      </c>
      <c r="G459" s="167">
        <v>0.684818796451787</v>
      </c>
      <c r="H459" s="167">
        <v>0.60959138568083504</v>
      </c>
    </row>
    <row r="460" spans="2:8">
      <c r="B460" s="167" t="s">
        <v>70</v>
      </c>
      <c r="C460" s="167" t="s">
        <v>1028</v>
      </c>
      <c r="D460" s="167" t="s">
        <v>2072</v>
      </c>
      <c r="E460" s="167" t="s">
        <v>1892</v>
      </c>
      <c r="F460" s="167" t="s">
        <v>2073</v>
      </c>
      <c r="G460" s="167">
        <v>1</v>
      </c>
      <c r="H460" s="167">
        <v>1</v>
      </c>
    </row>
    <row r="461" spans="2:8">
      <c r="B461" s="167" t="s">
        <v>70</v>
      </c>
      <c r="C461" s="167" t="s">
        <v>1028</v>
      </c>
      <c r="D461" s="167" t="s">
        <v>2072</v>
      </c>
      <c r="E461" s="167" t="s">
        <v>497</v>
      </c>
      <c r="F461" s="167" t="s">
        <v>2076</v>
      </c>
      <c r="G461" s="167">
        <v>5.42891584083217E-2</v>
      </c>
      <c r="H461" s="167">
        <v>7.0143627519530599E-2</v>
      </c>
    </row>
    <row r="462" spans="2:8">
      <c r="B462" s="167" t="s">
        <v>70</v>
      </c>
      <c r="C462" s="167" t="s">
        <v>1028</v>
      </c>
      <c r="D462" s="167" t="s">
        <v>2072</v>
      </c>
      <c r="E462" s="167" t="s">
        <v>2074</v>
      </c>
      <c r="F462" s="167" t="s">
        <v>2076</v>
      </c>
      <c r="G462" s="167">
        <v>0.999978748656703</v>
      </c>
      <c r="H462" s="167">
        <v>0.99996490556638296</v>
      </c>
    </row>
    <row r="463" spans="2:8">
      <c r="B463" s="167" t="s">
        <v>70</v>
      </c>
      <c r="C463" s="167" t="s">
        <v>1028</v>
      </c>
      <c r="D463" s="167" t="s">
        <v>2072</v>
      </c>
      <c r="E463" s="167" t="s">
        <v>505</v>
      </c>
      <c r="F463" s="167" t="s">
        <v>2076</v>
      </c>
      <c r="G463" s="167">
        <v>1</v>
      </c>
      <c r="H463" s="167">
        <v>1</v>
      </c>
    </row>
    <row r="464" spans="2:8">
      <c r="B464" s="167" t="s">
        <v>70</v>
      </c>
      <c r="C464" s="167" t="s">
        <v>1028</v>
      </c>
      <c r="D464" s="167" t="s">
        <v>2072</v>
      </c>
      <c r="E464" s="167" t="s">
        <v>2075</v>
      </c>
      <c r="F464" s="167" t="s">
        <v>2076</v>
      </c>
      <c r="G464" s="167">
        <v>0.684818796451787</v>
      </c>
      <c r="H464" s="167">
        <v>0.60959138568083504</v>
      </c>
    </row>
    <row r="465" spans="2:8">
      <c r="B465" s="167" t="s">
        <v>70</v>
      </c>
      <c r="C465" s="167" t="s">
        <v>1028</v>
      </c>
      <c r="D465" s="167" t="s">
        <v>2072</v>
      </c>
      <c r="E465" s="167" t="s">
        <v>1892</v>
      </c>
      <c r="F465" s="167" t="s">
        <v>2076</v>
      </c>
      <c r="G465" s="167">
        <v>1</v>
      </c>
      <c r="H465" s="167">
        <v>1</v>
      </c>
    </row>
    <row r="466" spans="2:8">
      <c r="B466" s="167" t="s">
        <v>70</v>
      </c>
      <c r="C466" s="167" t="s">
        <v>1028</v>
      </c>
      <c r="D466" s="167" t="s">
        <v>515</v>
      </c>
      <c r="E466" s="167" t="s">
        <v>497</v>
      </c>
      <c r="F466" s="167" t="s">
        <v>2077</v>
      </c>
      <c r="G466" s="167">
        <v>7.7898520679309602E-3</v>
      </c>
      <c r="H466" s="167">
        <v>6.9880986469068804E-3</v>
      </c>
    </row>
    <row r="467" spans="2:8">
      <c r="B467" s="167" t="s">
        <v>70</v>
      </c>
      <c r="C467" s="167" t="s">
        <v>1028</v>
      </c>
      <c r="D467" s="167" t="s">
        <v>515</v>
      </c>
      <c r="E467" s="167" t="s">
        <v>2074</v>
      </c>
      <c r="F467" s="167" t="s">
        <v>2077</v>
      </c>
      <c r="G467" s="167">
        <v>0.99997484713567197</v>
      </c>
      <c r="H467" s="167">
        <v>0.999982699188396</v>
      </c>
    </row>
    <row r="468" spans="2:8">
      <c r="B468" s="167" t="s">
        <v>70</v>
      </c>
      <c r="C468" s="167" t="s">
        <v>1028</v>
      </c>
      <c r="D468" s="167" t="s">
        <v>515</v>
      </c>
      <c r="E468" s="167" t="s">
        <v>505</v>
      </c>
      <c r="F468" s="167" t="s">
        <v>2077</v>
      </c>
      <c r="G468" s="167">
        <v>1</v>
      </c>
      <c r="H468" s="167">
        <v>1</v>
      </c>
    </row>
    <row r="469" spans="2:8">
      <c r="B469" s="167" t="s">
        <v>70</v>
      </c>
      <c r="C469" s="167" t="s">
        <v>1028</v>
      </c>
      <c r="D469" s="167" t="s">
        <v>515</v>
      </c>
      <c r="E469" s="167" t="s">
        <v>2075</v>
      </c>
      <c r="F469" s="167" t="s">
        <v>2077</v>
      </c>
      <c r="G469" s="167">
        <v>0.65817221240233603</v>
      </c>
      <c r="H469" s="167">
        <v>0.403894289332352</v>
      </c>
    </row>
    <row r="470" spans="2:8">
      <c r="B470" s="167" t="s">
        <v>70</v>
      </c>
      <c r="C470" s="167" t="s">
        <v>1028</v>
      </c>
      <c r="D470" s="167" t="s">
        <v>515</v>
      </c>
      <c r="E470" s="167" t="s">
        <v>1892</v>
      </c>
      <c r="F470" s="167" t="s">
        <v>2077</v>
      </c>
      <c r="G470" s="167">
        <v>0.79181434896819702</v>
      </c>
      <c r="H470" s="167">
        <v>0.91696473174980997</v>
      </c>
    </row>
    <row r="471" spans="2:8">
      <c r="B471" s="167" t="s">
        <v>73</v>
      </c>
      <c r="C471" s="167" t="s">
        <v>1028</v>
      </c>
      <c r="D471" s="167" t="s">
        <v>2072</v>
      </c>
      <c r="E471" s="167" t="s">
        <v>497</v>
      </c>
      <c r="F471" s="167" t="s">
        <v>2073</v>
      </c>
      <c r="G471" s="167">
        <v>8.3675759150612997E-2</v>
      </c>
      <c r="H471" s="167">
        <v>0.12535734220776601</v>
      </c>
    </row>
    <row r="472" spans="2:8">
      <c r="B472" s="167" t="s">
        <v>73</v>
      </c>
      <c r="C472" s="167" t="s">
        <v>1028</v>
      </c>
      <c r="D472" s="167" t="s">
        <v>2072</v>
      </c>
      <c r="E472" s="167" t="s">
        <v>2074</v>
      </c>
      <c r="F472" s="167" t="s">
        <v>2073</v>
      </c>
      <c r="G472" s="167">
        <v>0.99995839539380504</v>
      </c>
      <c r="H472" s="167">
        <v>0.99994727517068305</v>
      </c>
    </row>
    <row r="473" spans="2:8">
      <c r="B473" s="167" t="s">
        <v>73</v>
      </c>
      <c r="C473" s="167" t="s">
        <v>1028</v>
      </c>
      <c r="D473" s="167" t="s">
        <v>2072</v>
      </c>
      <c r="E473" s="167" t="s">
        <v>505</v>
      </c>
      <c r="F473" s="167" t="s">
        <v>2073</v>
      </c>
      <c r="G473" s="167">
        <v>1</v>
      </c>
      <c r="H473" s="167">
        <v>1</v>
      </c>
    </row>
    <row r="474" spans="2:8">
      <c r="B474" s="167" t="s">
        <v>73</v>
      </c>
      <c r="C474" s="167" t="s">
        <v>1028</v>
      </c>
      <c r="D474" s="167" t="s">
        <v>2072</v>
      </c>
      <c r="E474" s="167" t="s">
        <v>2075</v>
      </c>
      <c r="F474" s="167" t="s">
        <v>2073</v>
      </c>
      <c r="G474" s="167">
        <v>0.75423408745793996</v>
      </c>
      <c r="H474" s="167">
        <v>0.784753052267398</v>
      </c>
    </row>
    <row r="475" spans="2:8">
      <c r="B475" s="167" t="s">
        <v>73</v>
      </c>
      <c r="C475" s="167" t="s">
        <v>1028</v>
      </c>
      <c r="D475" s="167" t="s">
        <v>2072</v>
      </c>
      <c r="E475" s="167" t="s">
        <v>1892</v>
      </c>
      <c r="F475" s="167" t="s">
        <v>2073</v>
      </c>
      <c r="G475" s="167">
        <v>1</v>
      </c>
      <c r="H475" s="167">
        <v>1</v>
      </c>
    </row>
    <row r="476" spans="2:8">
      <c r="B476" s="167" t="s">
        <v>73</v>
      </c>
      <c r="C476" s="167" t="s">
        <v>1028</v>
      </c>
      <c r="D476" s="167" t="s">
        <v>2072</v>
      </c>
      <c r="E476" s="167" t="s">
        <v>497</v>
      </c>
      <c r="F476" s="167" t="s">
        <v>2076</v>
      </c>
      <c r="G476" s="167">
        <v>8.3675759150612997E-2</v>
      </c>
      <c r="H476" s="167">
        <v>0.12535734220776601</v>
      </c>
    </row>
    <row r="477" spans="2:8">
      <c r="B477" s="167" t="s">
        <v>73</v>
      </c>
      <c r="C477" s="167" t="s">
        <v>1028</v>
      </c>
      <c r="D477" s="167" t="s">
        <v>2072</v>
      </c>
      <c r="E477" s="167" t="s">
        <v>2074</v>
      </c>
      <c r="F477" s="167" t="s">
        <v>2076</v>
      </c>
      <c r="G477" s="167">
        <v>0.99995839539380504</v>
      </c>
      <c r="H477" s="167">
        <v>0.99994727517068305</v>
      </c>
    </row>
    <row r="478" spans="2:8">
      <c r="B478" s="167" t="s">
        <v>73</v>
      </c>
      <c r="C478" s="167" t="s">
        <v>1028</v>
      </c>
      <c r="D478" s="167" t="s">
        <v>2072</v>
      </c>
      <c r="E478" s="167" t="s">
        <v>505</v>
      </c>
      <c r="F478" s="167" t="s">
        <v>2076</v>
      </c>
      <c r="G478" s="167">
        <v>1</v>
      </c>
      <c r="H478" s="167">
        <v>1</v>
      </c>
    </row>
    <row r="479" spans="2:8">
      <c r="B479" s="167" t="s">
        <v>73</v>
      </c>
      <c r="C479" s="167" t="s">
        <v>1028</v>
      </c>
      <c r="D479" s="167" t="s">
        <v>2072</v>
      </c>
      <c r="E479" s="167" t="s">
        <v>2075</v>
      </c>
      <c r="F479" s="167" t="s">
        <v>2076</v>
      </c>
      <c r="G479" s="167">
        <v>0.75423408745793996</v>
      </c>
      <c r="H479" s="167">
        <v>0.784753052267397</v>
      </c>
    </row>
    <row r="480" spans="2:8">
      <c r="B480" s="167" t="s">
        <v>73</v>
      </c>
      <c r="C480" s="167" t="s">
        <v>1028</v>
      </c>
      <c r="D480" s="167" t="s">
        <v>2072</v>
      </c>
      <c r="E480" s="167" t="s">
        <v>1892</v>
      </c>
      <c r="F480" s="167" t="s">
        <v>2076</v>
      </c>
      <c r="G480" s="167">
        <v>1</v>
      </c>
      <c r="H480" s="167">
        <v>1</v>
      </c>
    </row>
    <row r="481" spans="2:8">
      <c r="B481" s="167" t="s">
        <v>73</v>
      </c>
      <c r="C481" s="167" t="s">
        <v>1028</v>
      </c>
      <c r="D481" s="167" t="s">
        <v>515</v>
      </c>
      <c r="E481" s="167" t="s">
        <v>497</v>
      </c>
      <c r="F481" s="167" t="s">
        <v>2077</v>
      </c>
      <c r="G481" s="167">
        <v>1.09595247577166E-2</v>
      </c>
      <c r="H481" s="167">
        <v>7.3705331299360197E-3</v>
      </c>
    </row>
    <row r="482" spans="2:8">
      <c r="B482" s="167" t="s">
        <v>73</v>
      </c>
      <c r="C482" s="167" t="s">
        <v>1028</v>
      </c>
      <c r="D482" s="167" t="s">
        <v>515</v>
      </c>
      <c r="E482" s="167" t="s">
        <v>2074</v>
      </c>
      <c r="F482" s="167" t="s">
        <v>2077</v>
      </c>
      <c r="G482" s="167">
        <v>0.99999953387899998</v>
      </c>
      <c r="H482" s="167">
        <v>0.99999999984136101</v>
      </c>
    </row>
    <row r="483" spans="2:8">
      <c r="B483" s="167" t="s">
        <v>73</v>
      </c>
      <c r="C483" s="167" t="s">
        <v>1028</v>
      </c>
      <c r="D483" s="167" t="s">
        <v>515</v>
      </c>
      <c r="E483" s="167" t="s">
        <v>505</v>
      </c>
      <c r="F483" s="167" t="s">
        <v>2077</v>
      </c>
      <c r="G483" s="167">
        <v>1</v>
      </c>
      <c r="H483" s="167">
        <v>1</v>
      </c>
    </row>
    <row r="484" spans="2:8">
      <c r="B484" s="167" t="s">
        <v>73</v>
      </c>
      <c r="C484" s="167" t="s">
        <v>1028</v>
      </c>
      <c r="D484" s="167" t="s">
        <v>515</v>
      </c>
      <c r="E484" s="167" t="s">
        <v>2075</v>
      </c>
      <c r="F484" s="167" t="s">
        <v>2077</v>
      </c>
      <c r="G484" s="167">
        <v>0.59032035459868004</v>
      </c>
      <c r="H484" s="167">
        <v>0.40179824007876602</v>
      </c>
    </row>
    <row r="485" spans="2:8">
      <c r="B485" s="167" t="s">
        <v>73</v>
      </c>
      <c r="C485" s="167" t="s">
        <v>1028</v>
      </c>
      <c r="D485" s="167" t="s">
        <v>515</v>
      </c>
      <c r="E485" s="167" t="s">
        <v>1892</v>
      </c>
      <c r="F485" s="167" t="s">
        <v>2077</v>
      </c>
      <c r="G485" s="167">
        <v>0.76332728700403796</v>
      </c>
      <c r="H485" s="167">
        <v>0.87187239606058198</v>
      </c>
    </row>
    <row r="486" spans="2:8">
      <c r="B486" s="167" t="s">
        <v>75</v>
      </c>
      <c r="C486" s="167" t="s">
        <v>1028</v>
      </c>
      <c r="D486" s="167" t="s">
        <v>2072</v>
      </c>
      <c r="E486" s="167" t="s">
        <v>497</v>
      </c>
      <c r="F486" s="167" t="s">
        <v>2073</v>
      </c>
      <c r="G486" s="167">
        <v>6.1527294203126498E-2</v>
      </c>
      <c r="H486" s="167">
        <v>7.8299201130010404E-2</v>
      </c>
    </row>
    <row r="487" spans="2:8">
      <c r="B487" s="167" t="s">
        <v>75</v>
      </c>
      <c r="C487" s="167" t="s">
        <v>1028</v>
      </c>
      <c r="D487" s="167" t="s">
        <v>2072</v>
      </c>
      <c r="E487" s="167" t="s">
        <v>2074</v>
      </c>
      <c r="F487" s="167" t="s">
        <v>2073</v>
      </c>
      <c r="G487" s="167">
        <v>0.99998163110696803</v>
      </c>
      <c r="H487" s="167">
        <v>0.99996938980601502</v>
      </c>
    </row>
    <row r="488" spans="2:8">
      <c r="B488" s="167" t="s">
        <v>75</v>
      </c>
      <c r="C488" s="167" t="s">
        <v>1028</v>
      </c>
      <c r="D488" s="167" t="s">
        <v>2072</v>
      </c>
      <c r="E488" s="167" t="s">
        <v>505</v>
      </c>
      <c r="F488" s="167" t="s">
        <v>2073</v>
      </c>
      <c r="G488" s="167">
        <v>1</v>
      </c>
      <c r="H488" s="167">
        <v>1</v>
      </c>
    </row>
    <row r="489" spans="2:8">
      <c r="B489" s="167" t="s">
        <v>75</v>
      </c>
      <c r="C489" s="167" t="s">
        <v>1028</v>
      </c>
      <c r="D489" s="167" t="s">
        <v>2072</v>
      </c>
      <c r="E489" s="167" t="s">
        <v>2075</v>
      </c>
      <c r="F489" s="167" t="s">
        <v>2073</v>
      </c>
      <c r="G489" s="167">
        <v>0.71475176922252903</v>
      </c>
      <c r="H489" s="167">
        <v>0.63728087085044505</v>
      </c>
    </row>
    <row r="490" spans="2:8">
      <c r="B490" s="167" t="s">
        <v>75</v>
      </c>
      <c r="C490" s="167" t="s">
        <v>1028</v>
      </c>
      <c r="D490" s="167" t="s">
        <v>2072</v>
      </c>
      <c r="E490" s="167" t="s">
        <v>1892</v>
      </c>
      <c r="F490" s="167" t="s">
        <v>2073</v>
      </c>
      <c r="G490" s="167">
        <v>1</v>
      </c>
      <c r="H490" s="167">
        <v>1</v>
      </c>
    </row>
    <row r="491" spans="2:8">
      <c r="B491" s="167" t="s">
        <v>75</v>
      </c>
      <c r="C491" s="167" t="s">
        <v>1028</v>
      </c>
      <c r="D491" s="167" t="s">
        <v>2072</v>
      </c>
      <c r="E491" s="167" t="s">
        <v>497</v>
      </c>
      <c r="F491" s="167" t="s">
        <v>2076</v>
      </c>
      <c r="G491" s="167">
        <v>6.1527294203126498E-2</v>
      </c>
      <c r="H491" s="167">
        <v>7.8299201130010404E-2</v>
      </c>
    </row>
    <row r="492" spans="2:8">
      <c r="B492" s="167" t="s">
        <v>75</v>
      </c>
      <c r="C492" s="167" t="s">
        <v>1028</v>
      </c>
      <c r="D492" s="167" t="s">
        <v>2072</v>
      </c>
      <c r="E492" s="167" t="s">
        <v>2074</v>
      </c>
      <c r="F492" s="167" t="s">
        <v>2076</v>
      </c>
      <c r="G492" s="167">
        <v>0.99998163110696803</v>
      </c>
      <c r="H492" s="167">
        <v>0.99996938980601502</v>
      </c>
    </row>
    <row r="493" spans="2:8">
      <c r="B493" s="167" t="s">
        <v>75</v>
      </c>
      <c r="C493" s="167" t="s">
        <v>1028</v>
      </c>
      <c r="D493" s="167" t="s">
        <v>2072</v>
      </c>
      <c r="E493" s="167" t="s">
        <v>505</v>
      </c>
      <c r="F493" s="167" t="s">
        <v>2076</v>
      </c>
      <c r="G493" s="167">
        <v>1</v>
      </c>
      <c r="H493" s="167">
        <v>1</v>
      </c>
    </row>
    <row r="494" spans="2:8">
      <c r="B494" s="167" t="s">
        <v>75</v>
      </c>
      <c r="C494" s="167" t="s">
        <v>1028</v>
      </c>
      <c r="D494" s="167" t="s">
        <v>2072</v>
      </c>
      <c r="E494" s="167" t="s">
        <v>2075</v>
      </c>
      <c r="F494" s="167" t="s">
        <v>2076</v>
      </c>
      <c r="G494" s="167">
        <v>0.71475176922252903</v>
      </c>
      <c r="H494" s="167">
        <v>0.63728087085044505</v>
      </c>
    </row>
    <row r="495" spans="2:8">
      <c r="B495" s="167" t="s">
        <v>75</v>
      </c>
      <c r="C495" s="167" t="s">
        <v>1028</v>
      </c>
      <c r="D495" s="167" t="s">
        <v>2072</v>
      </c>
      <c r="E495" s="167" t="s">
        <v>1892</v>
      </c>
      <c r="F495" s="167" t="s">
        <v>2076</v>
      </c>
      <c r="G495" s="167">
        <v>1</v>
      </c>
      <c r="H495" s="167">
        <v>1</v>
      </c>
    </row>
    <row r="496" spans="2:8">
      <c r="B496" s="167" t="s">
        <v>75</v>
      </c>
      <c r="C496" s="167" t="s">
        <v>1028</v>
      </c>
      <c r="D496" s="167" t="s">
        <v>515</v>
      </c>
      <c r="E496" s="167" t="s">
        <v>497</v>
      </c>
      <c r="F496" s="167" t="s">
        <v>2077</v>
      </c>
      <c r="G496" s="167">
        <v>7.3491696523379103E-3</v>
      </c>
      <c r="H496" s="167">
        <v>4.6215001963129197E-3</v>
      </c>
    </row>
    <row r="497" spans="2:8">
      <c r="B497" s="167" t="s">
        <v>75</v>
      </c>
      <c r="C497" s="167" t="s">
        <v>1028</v>
      </c>
      <c r="D497" s="167" t="s">
        <v>515</v>
      </c>
      <c r="E497" s="167" t="s">
        <v>2074</v>
      </c>
      <c r="F497" s="167" t="s">
        <v>2077</v>
      </c>
      <c r="G497" s="167">
        <v>0.99998594234159299</v>
      </c>
      <c r="H497" s="167">
        <v>0.999990316822568</v>
      </c>
    </row>
    <row r="498" spans="2:8">
      <c r="B498" s="167" t="s">
        <v>75</v>
      </c>
      <c r="C498" s="167" t="s">
        <v>1028</v>
      </c>
      <c r="D498" s="167" t="s">
        <v>515</v>
      </c>
      <c r="E498" s="167" t="s">
        <v>505</v>
      </c>
      <c r="F498" s="167" t="s">
        <v>2077</v>
      </c>
      <c r="G498" s="167">
        <v>1</v>
      </c>
      <c r="H498" s="167">
        <v>1</v>
      </c>
    </row>
    <row r="499" spans="2:8">
      <c r="B499" s="167" t="s">
        <v>75</v>
      </c>
      <c r="C499" s="167" t="s">
        <v>1028</v>
      </c>
      <c r="D499" s="167" t="s">
        <v>515</v>
      </c>
      <c r="E499" s="167" t="s">
        <v>2075</v>
      </c>
      <c r="F499" s="167" t="s">
        <v>2077</v>
      </c>
      <c r="G499" s="167">
        <v>0.67344414744382397</v>
      </c>
      <c r="H499" s="167">
        <v>0.429951833055772</v>
      </c>
    </row>
    <row r="500" spans="2:8">
      <c r="B500" s="167" t="s">
        <v>75</v>
      </c>
      <c r="C500" s="167" t="s">
        <v>1028</v>
      </c>
      <c r="D500" s="167" t="s">
        <v>515</v>
      </c>
      <c r="E500" s="167" t="s">
        <v>1892</v>
      </c>
      <c r="F500" s="167" t="s">
        <v>2077</v>
      </c>
      <c r="G500" s="167">
        <v>0.80271701809404705</v>
      </c>
      <c r="H500" s="167">
        <v>0.92094622750578703</v>
      </c>
    </row>
    <row r="501" spans="2:8">
      <c r="B501" s="167" t="s">
        <v>78</v>
      </c>
      <c r="C501" s="167" t="s">
        <v>1028</v>
      </c>
      <c r="D501" s="167" t="s">
        <v>2072</v>
      </c>
      <c r="E501" s="167" t="s">
        <v>497</v>
      </c>
      <c r="F501" s="167" t="s">
        <v>2073</v>
      </c>
      <c r="G501" s="167">
        <v>4.2236159564672401E-2</v>
      </c>
      <c r="H501" s="167">
        <v>8.0434690991280103E-2</v>
      </c>
    </row>
    <row r="502" spans="2:8">
      <c r="B502" s="167" t="s">
        <v>78</v>
      </c>
      <c r="C502" s="167" t="s">
        <v>1028</v>
      </c>
      <c r="D502" s="167" t="s">
        <v>2072</v>
      </c>
      <c r="E502" s="167" t="s">
        <v>2074</v>
      </c>
      <c r="F502" s="167" t="s">
        <v>2073</v>
      </c>
      <c r="G502" s="167">
        <v>0.99987449224359004</v>
      </c>
      <c r="H502" s="167">
        <v>0.99984866639334102</v>
      </c>
    </row>
    <row r="503" spans="2:8">
      <c r="B503" s="167" t="s">
        <v>78</v>
      </c>
      <c r="C503" s="167" t="s">
        <v>1028</v>
      </c>
      <c r="D503" s="167" t="s">
        <v>2072</v>
      </c>
      <c r="E503" s="167" t="s">
        <v>505</v>
      </c>
      <c r="F503" s="167" t="s">
        <v>2073</v>
      </c>
      <c r="G503" s="167">
        <v>1</v>
      </c>
      <c r="H503" s="167">
        <v>1</v>
      </c>
    </row>
    <row r="504" spans="2:8">
      <c r="B504" s="167" t="s">
        <v>78</v>
      </c>
      <c r="C504" s="167" t="s">
        <v>1028</v>
      </c>
      <c r="D504" s="167" t="s">
        <v>2072</v>
      </c>
      <c r="E504" s="167" t="s">
        <v>2075</v>
      </c>
      <c r="F504" s="167" t="s">
        <v>2073</v>
      </c>
      <c r="G504" s="167">
        <v>0.51216488947136196</v>
      </c>
      <c r="H504" s="167">
        <v>0.57209836576831097</v>
      </c>
    </row>
    <row r="505" spans="2:8">
      <c r="B505" s="167" t="s">
        <v>78</v>
      </c>
      <c r="C505" s="167" t="s">
        <v>1028</v>
      </c>
      <c r="D505" s="167" t="s">
        <v>2072</v>
      </c>
      <c r="E505" s="167" t="s">
        <v>1892</v>
      </c>
      <c r="F505" s="167" t="s">
        <v>2073</v>
      </c>
      <c r="G505" s="167">
        <v>1</v>
      </c>
      <c r="H505" s="167">
        <v>1</v>
      </c>
    </row>
    <row r="506" spans="2:8">
      <c r="B506" s="167" t="s">
        <v>78</v>
      </c>
      <c r="C506" s="167" t="s">
        <v>1028</v>
      </c>
      <c r="D506" s="167" t="s">
        <v>2072</v>
      </c>
      <c r="E506" s="167" t="s">
        <v>497</v>
      </c>
      <c r="F506" s="167" t="s">
        <v>2076</v>
      </c>
      <c r="G506" s="167">
        <v>4.2236159564672401E-2</v>
      </c>
      <c r="H506" s="167">
        <v>8.0434690991280103E-2</v>
      </c>
    </row>
    <row r="507" spans="2:8">
      <c r="B507" s="167" t="s">
        <v>78</v>
      </c>
      <c r="C507" s="167" t="s">
        <v>1028</v>
      </c>
      <c r="D507" s="167" t="s">
        <v>2072</v>
      </c>
      <c r="E507" s="167" t="s">
        <v>2074</v>
      </c>
      <c r="F507" s="167" t="s">
        <v>2076</v>
      </c>
      <c r="G507" s="167">
        <v>0.99987449224359004</v>
      </c>
      <c r="H507" s="167">
        <v>0.99984866639334102</v>
      </c>
    </row>
    <row r="508" spans="2:8">
      <c r="B508" s="167" t="s">
        <v>78</v>
      </c>
      <c r="C508" s="167" t="s">
        <v>1028</v>
      </c>
      <c r="D508" s="167" t="s">
        <v>2072</v>
      </c>
      <c r="E508" s="167" t="s">
        <v>505</v>
      </c>
      <c r="F508" s="167" t="s">
        <v>2076</v>
      </c>
      <c r="G508" s="167">
        <v>1</v>
      </c>
      <c r="H508" s="167">
        <v>1</v>
      </c>
    </row>
    <row r="509" spans="2:8">
      <c r="B509" s="167" t="s">
        <v>78</v>
      </c>
      <c r="C509" s="167" t="s">
        <v>1028</v>
      </c>
      <c r="D509" s="167" t="s">
        <v>2072</v>
      </c>
      <c r="E509" s="167" t="s">
        <v>2075</v>
      </c>
      <c r="F509" s="167" t="s">
        <v>2076</v>
      </c>
      <c r="G509" s="167">
        <v>0.51216488947136196</v>
      </c>
      <c r="H509" s="167">
        <v>0.57209836576831097</v>
      </c>
    </row>
    <row r="510" spans="2:8">
      <c r="B510" s="167" t="s">
        <v>78</v>
      </c>
      <c r="C510" s="167" t="s">
        <v>1028</v>
      </c>
      <c r="D510" s="167" t="s">
        <v>2072</v>
      </c>
      <c r="E510" s="167" t="s">
        <v>1892</v>
      </c>
      <c r="F510" s="167" t="s">
        <v>2076</v>
      </c>
      <c r="G510" s="167">
        <v>1</v>
      </c>
      <c r="H510" s="167">
        <v>1</v>
      </c>
    </row>
    <row r="511" spans="2:8">
      <c r="B511" s="167" t="s">
        <v>78</v>
      </c>
      <c r="C511" s="167" t="s">
        <v>1028</v>
      </c>
      <c r="D511" s="167" t="s">
        <v>515</v>
      </c>
      <c r="E511" s="167" t="s">
        <v>497</v>
      </c>
      <c r="F511" s="167" t="s">
        <v>2077</v>
      </c>
      <c r="G511" s="167">
        <v>3.8086961588558298E-3</v>
      </c>
      <c r="H511" s="167">
        <v>4.5694647771587502E-3</v>
      </c>
    </row>
    <row r="512" spans="2:8">
      <c r="B512" s="167" t="s">
        <v>78</v>
      </c>
      <c r="C512" s="167" t="s">
        <v>1028</v>
      </c>
      <c r="D512" s="167" t="s">
        <v>515</v>
      </c>
      <c r="E512" s="167" t="s">
        <v>2074</v>
      </c>
      <c r="F512" s="167" t="s">
        <v>2077</v>
      </c>
      <c r="G512" s="167">
        <v>0.99987905762629004</v>
      </c>
      <c r="H512" s="167">
        <v>0.99989200197671202</v>
      </c>
    </row>
    <row r="513" spans="2:8">
      <c r="B513" s="167" t="s">
        <v>78</v>
      </c>
      <c r="C513" s="167" t="s">
        <v>1028</v>
      </c>
      <c r="D513" s="167" t="s">
        <v>515</v>
      </c>
      <c r="E513" s="167" t="s">
        <v>505</v>
      </c>
      <c r="F513" s="167" t="s">
        <v>2077</v>
      </c>
      <c r="G513" s="167">
        <v>1</v>
      </c>
      <c r="H513" s="167">
        <v>1</v>
      </c>
    </row>
    <row r="514" spans="2:8">
      <c r="B514" s="167" t="s">
        <v>78</v>
      </c>
      <c r="C514" s="167" t="s">
        <v>1028</v>
      </c>
      <c r="D514" s="167" t="s">
        <v>515</v>
      </c>
      <c r="E514" s="167" t="s">
        <v>2075</v>
      </c>
      <c r="F514" s="167" t="s">
        <v>2077</v>
      </c>
      <c r="G514" s="167">
        <v>0.36812694095964299</v>
      </c>
      <c r="H514" s="167">
        <v>0.22259583211072001</v>
      </c>
    </row>
    <row r="515" spans="2:8">
      <c r="B515" s="167" t="s">
        <v>78</v>
      </c>
      <c r="C515" s="167" t="s">
        <v>1028</v>
      </c>
      <c r="D515" s="167" t="s">
        <v>515</v>
      </c>
      <c r="E515" s="167" t="s">
        <v>1892</v>
      </c>
      <c r="F515" s="167" t="s">
        <v>2077</v>
      </c>
      <c r="G515" s="167">
        <v>0.70032793080887601</v>
      </c>
      <c r="H515" s="167">
        <v>0.84700796208840601</v>
      </c>
    </row>
    <row r="516" spans="2:8">
      <c r="B516" s="167" t="s">
        <v>81</v>
      </c>
      <c r="C516" s="167" t="s">
        <v>1028</v>
      </c>
      <c r="D516" s="167" t="s">
        <v>2072</v>
      </c>
      <c r="E516" s="167" t="s">
        <v>497</v>
      </c>
      <c r="F516" s="167" t="s">
        <v>2073</v>
      </c>
      <c r="G516" s="167">
        <v>6.2892613054781998E-2</v>
      </c>
      <c r="H516" s="167">
        <v>0.16848334227056599</v>
      </c>
    </row>
    <row r="517" spans="2:8">
      <c r="B517" s="167" t="s">
        <v>81</v>
      </c>
      <c r="C517" s="167" t="s">
        <v>1028</v>
      </c>
      <c r="D517" s="167" t="s">
        <v>2072</v>
      </c>
      <c r="E517" s="167" t="s">
        <v>2074</v>
      </c>
      <c r="F517" s="167" t="s">
        <v>2073</v>
      </c>
      <c r="G517" s="167">
        <v>0.99999999999225697</v>
      </c>
      <c r="H517" s="167">
        <v>0.99999999999630795</v>
      </c>
    </row>
    <row r="518" spans="2:8">
      <c r="B518" s="167" t="s">
        <v>81</v>
      </c>
      <c r="C518" s="167" t="s">
        <v>1028</v>
      </c>
      <c r="D518" s="167" t="s">
        <v>2072</v>
      </c>
      <c r="E518" s="167" t="s">
        <v>505</v>
      </c>
      <c r="F518" s="167" t="s">
        <v>2073</v>
      </c>
      <c r="G518" s="167">
        <v>1</v>
      </c>
      <c r="H518" s="167">
        <v>1</v>
      </c>
    </row>
    <row r="519" spans="2:8">
      <c r="B519" s="167" t="s">
        <v>81</v>
      </c>
      <c r="C519" s="167" t="s">
        <v>1028</v>
      </c>
      <c r="D519" s="167" t="s">
        <v>2072</v>
      </c>
      <c r="E519" s="167" t="s">
        <v>2075</v>
      </c>
      <c r="F519" s="167" t="s">
        <v>2073</v>
      </c>
      <c r="G519" s="167">
        <v>0.81416293354610603</v>
      </c>
      <c r="H519" s="167">
        <v>0.87612037897339401</v>
      </c>
    </row>
    <row r="520" spans="2:8">
      <c r="B520" s="167" t="s">
        <v>81</v>
      </c>
      <c r="C520" s="167" t="s">
        <v>1028</v>
      </c>
      <c r="D520" s="167" t="s">
        <v>2072</v>
      </c>
      <c r="E520" s="167" t="s">
        <v>1892</v>
      </c>
      <c r="F520" s="167" t="s">
        <v>2073</v>
      </c>
      <c r="G520" s="167">
        <v>1</v>
      </c>
      <c r="H520" s="167">
        <v>1</v>
      </c>
    </row>
    <row r="521" spans="2:8">
      <c r="B521" s="167" t="s">
        <v>81</v>
      </c>
      <c r="C521" s="167" t="s">
        <v>1028</v>
      </c>
      <c r="D521" s="167" t="s">
        <v>2072</v>
      </c>
      <c r="E521" s="167" t="s">
        <v>497</v>
      </c>
      <c r="F521" s="167" t="s">
        <v>2076</v>
      </c>
      <c r="G521" s="167">
        <v>6.2892613054781998E-2</v>
      </c>
      <c r="H521" s="167">
        <v>0.16848334227056599</v>
      </c>
    </row>
    <row r="522" spans="2:8">
      <c r="B522" s="167" t="s">
        <v>81</v>
      </c>
      <c r="C522" s="167" t="s">
        <v>1028</v>
      </c>
      <c r="D522" s="167" t="s">
        <v>2072</v>
      </c>
      <c r="E522" s="167" t="s">
        <v>2074</v>
      </c>
      <c r="F522" s="167" t="s">
        <v>2076</v>
      </c>
      <c r="G522" s="167">
        <v>0.99999999999225697</v>
      </c>
      <c r="H522" s="167">
        <v>0.99999999999630795</v>
      </c>
    </row>
    <row r="523" spans="2:8">
      <c r="B523" s="167" t="s">
        <v>81</v>
      </c>
      <c r="C523" s="167" t="s">
        <v>1028</v>
      </c>
      <c r="D523" s="167" t="s">
        <v>2072</v>
      </c>
      <c r="E523" s="167" t="s">
        <v>505</v>
      </c>
      <c r="F523" s="167" t="s">
        <v>2076</v>
      </c>
      <c r="G523" s="167">
        <v>1</v>
      </c>
      <c r="H523" s="167">
        <v>1</v>
      </c>
    </row>
    <row r="524" spans="2:8">
      <c r="B524" s="167" t="s">
        <v>81</v>
      </c>
      <c r="C524" s="167" t="s">
        <v>1028</v>
      </c>
      <c r="D524" s="167" t="s">
        <v>2072</v>
      </c>
      <c r="E524" s="167" t="s">
        <v>2075</v>
      </c>
      <c r="F524" s="167" t="s">
        <v>2076</v>
      </c>
      <c r="G524" s="167">
        <v>0.81416293354610503</v>
      </c>
      <c r="H524" s="167">
        <v>0.87612037897339401</v>
      </c>
    </row>
    <row r="525" spans="2:8">
      <c r="B525" s="167" t="s">
        <v>81</v>
      </c>
      <c r="C525" s="167" t="s">
        <v>1028</v>
      </c>
      <c r="D525" s="167" t="s">
        <v>2072</v>
      </c>
      <c r="E525" s="167" t="s">
        <v>1892</v>
      </c>
      <c r="F525" s="167" t="s">
        <v>2076</v>
      </c>
      <c r="G525" s="167">
        <v>1</v>
      </c>
      <c r="H525" s="167">
        <v>1</v>
      </c>
    </row>
    <row r="526" spans="2:8">
      <c r="B526" s="167" t="s">
        <v>81</v>
      </c>
      <c r="C526" s="167" t="s">
        <v>1028</v>
      </c>
      <c r="D526" s="167" t="s">
        <v>515</v>
      </c>
      <c r="E526" s="167" t="s">
        <v>497</v>
      </c>
      <c r="F526" s="167" t="s">
        <v>2077</v>
      </c>
      <c r="G526" s="167">
        <v>3.8362166643313199E-3</v>
      </c>
      <c r="H526" s="167">
        <v>1.6358516281650499E-3</v>
      </c>
    </row>
    <row r="527" spans="2:8">
      <c r="B527" s="167" t="s">
        <v>81</v>
      </c>
      <c r="C527" s="167" t="s">
        <v>1028</v>
      </c>
      <c r="D527" s="167" t="s">
        <v>515</v>
      </c>
      <c r="E527" s="167" t="s">
        <v>2074</v>
      </c>
      <c r="F527" s="167" t="s">
        <v>2077</v>
      </c>
      <c r="G527" s="167">
        <v>0.99992099819029401</v>
      </c>
      <c r="H527" s="167">
        <v>0.99980155853181296</v>
      </c>
    </row>
    <row r="528" spans="2:8">
      <c r="B528" s="167" t="s">
        <v>81</v>
      </c>
      <c r="C528" s="167" t="s">
        <v>1028</v>
      </c>
      <c r="D528" s="167" t="s">
        <v>515</v>
      </c>
      <c r="E528" s="167" t="s">
        <v>505</v>
      </c>
      <c r="F528" s="167" t="s">
        <v>2077</v>
      </c>
      <c r="G528" s="167">
        <v>1</v>
      </c>
      <c r="H528" s="167">
        <v>1</v>
      </c>
    </row>
    <row r="529" spans="2:8">
      <c r="B529" s="167" t="s">
        <v>81</v>
      </c>
      <c r="C529" s="167" t="s">
        <v>1028</v>
      </c>
      <c r="D529" s="167" t="s">
        <v>515</v>
      </c>
      <c r="E529" s="167" t="s">
        <v>2075</v>
      </c>
      <c r="F529" s="167" t="s">
        <v>2077</v>
      </c>
      <c r="G529" s="167">
        <v>0.83785294692322398</v>
      </c>
      <c r="H529" s="167">
        <v>0.60003395159602801</v>
      </c>
    </row>
    <row r="530" spans="2:8">
      <c r="B530" s="167" t="s">
        <v>81</v>
      </c>
      <c r="C530" s="167" t="s">
        <v>1028</v>
      </c>
      <c r="D530" s="167" t="s">
        <v>515</v>
      </c>
      <c r="E530" s="167" t="s">
        <v>1892</v>
      </c>
      <c r="F530" s="167" t="s">
        <v>2077</v>
      </c>
      <c r="G530" s="167">
        <v>0.89215705882457896</v>
      </c>
      <c r="H530" s="167">
        <v>0.95970571910541702</v>
      </c>
    </row>
    <row r="531" spans="2:8">
      <c r="B531" s="167" t="s">
        <v>84</v>
      </c>
      <c r="C531" s="167" t="s">
        <v>1028</v>
      </c>
      <c r="D531" s="167" t="s">
        <v>2072</v>
      </c>
      <c r="E531" s="167" t="s">
        <v>497</v>
      </c>
      <c r="F531" s="167" t="s">
        <v>2073</v>
      </c>
      <c r="G531" s="167">
        <v>5.7877484325482703E-2</v>
      </c>
      <c r="H531" s="167">
        <v>0.113225223163303</v>
      </c>
    </row>
    <row r="532" spans="2:8">
      <c r="B532" s="167" t="s">
        <v>84</v>
      </c>
      <c r="C532" s="167" t="s">
        <v>1028</v>
      </c>
      <c r="D532" s="167" t="s">
        <v>2072</v>
      </c>
      <c r="E532" s="167" t="s">
        <v>2074</v>
      </c>
      <c r="F532" s="167" t="s">
        <v>2073</v>
      </c>
      <c r="G532" s="167">
        <v>0.99999895195882504</v>
      </c>
      <c r="H532" s="167">
        <v>0.99999610501786895</v>
      </c>
    </row>
    <row r="533" spans="2:8">
      <c r="B533" s="167" t="s">
        <v>84</v>
      </c>
      <c r="C533" s="167" t="s">
        <v>1028</v>
      </c>
      <c r="D533" s="167" t="s">
        <v>2072</v>
      </c>
      <c r="E533" s="167" t="s">
        <v>505</v>
      </c>
      <c r="F533" s="167" t="s">
        <v>2073</v>
      </c>
      <c r="G533" s="167">
        <v>1</v>
      </c>
      <c r="H533" s="167">
        <v>1</v>
      </c>
    </row>
    <row r="534" spans="2:8">
      <c r="B534" s="167" t="s">
        <v>84</v>
      </c>
      <c r="C534" s="167" t="s">
        <v>1028</v>
      </c>
      <c r="D534" s="167" t="s">
        <v>2072</v>
      </c>
      <c r="E534" s="167" t="s">
        <v>2075</v>
      </c>
      <c r="F534" s="167" t="s">
        <v>2073</v>
      </c>
      <c r="G534" s="167">
        <v>0.71321761398805095</v>
      </c>
      <c r="H534" s="167">
        <v>0.70101307602963403</v>
      </c>
    </row>
    <row r="535" spans="2:8">
      <c r="B535" s="167" t="s">
        <v>84</v>
      </c>
      <c r="C535" s="167" t="s">
        <v>1028</v>
      </c>
      <c r="D535" s="167" t="s">
        <v>2072</v>
      </c>
      <c r="E535" s="167" t="s">
        <v>1892</v>
      </c>
      <c r="F535" s="167" t="s">
        <v>2073</v>
      </c>
      <c r="G535" s="167">
        <v>1</v>
      </c>
      <c r="H535" s="167">
        <v>1</v>
      </c>
    </row>
    <row r="536" spans="2:8">
      <c r="B536" s="167" t="s">
        <v>84</v>
      </c>
      <c r="C536" s="167" t="s">
        <v>1028</v>
      </c>
      <c r="D536" s="167" t="s">
        <v>2072</v>
      </c>
      <c r="E536" s="167" t="s">
        <v>497</v>
      </c>
      <c r="F536" s="167" t="s">
        <v>2076</v>
      </c>
      <c r="G536" s="167">
        <v>5.7877484325482703E-2</v>
      </c>
      <c r="H536" s="167">
        <v>0.113225223163303</v>
      </c>
    </row>
    <row r="537" spans="2:8">
      <c r="B537" s="167" t="s">
        <v>84</v>
      </c>
      <c r="C537" s="167" t="s">
        <v>1028</v>
      </c>
      <c r="D537" s="167" t="s">
        <v>2072</v>
      </c>
      <c r="E537" s="167" t="s">
        <v>2074</v>
      </c>
      <c r="F537" s="167" t="s">
        <v>2076</v>
      </c>
      <c r="G537" s="167">
        <v>0.99999895195882504</v>
      </c>
      <c r="H537" s="167">
        <v>0.99999610501786895</v>
      </c>
    </row>
    <row r="538" spans="2:8">
      <c r="B538" s="167" t="s">
        <v>84</v>
      </c>
      <c r="C538" s="167" t="s">
        <v>1028</v>
      </c>
      <c r="D538" s="167" t="s">
        <v>2072</v>
      </c>
      <c r="E538" s="167" t="s">
        <v>505</v>
      </c>
      <c r="F538" s="167" t="s">
        <v>2076</v>
      </c>
      <c r="G538" s="167">
        <v>1</v>
      </c>
      <c r="H538" s="167">
        <v>1</v>
      </c>
    </row>
    <row r="539" spans="2:8">
      <c r="B539" s="167" t="s">
        <v>84</v>
      </c>
      <c r="C539" s="167" t="s">
        <v>1028</v>
      </c>
      <c r="D539" s="167" t="s">
        <v>2072</v>
      </c>
      <c r="E539" s="167" t="s">
        <v>2075</v>
      </c>
      <c r="F539" s="167" t="s">
        <v>2076</v>
      </c>
      <c r="G539" s="167">
        <v>0.71321761398805095</v>
      </c>
      <c r="H539" s="167">
        <v>0.70101307602963403</v>
      </c>
    </row>
    <row r="540" spans="2:8">
      <c r="B540" s="167" t="s">
        <v>84</v>
      </c>
      <c r="C540" s="167" t="s">
        <v>1028</v>
      </c>
      <c r="D540" s="167" t="s">
        <v>2072</v>
      </c>
      <c r="E540" s="167" t="s">
        <v>1892</v>
      </c>
      <c r="F540" s="167" t="s">
        <v>2076</v>
      </c>
      <c r="G540" s="167">
        <v>1</v>
      </c>
      <c r="H540" s="167">
        <v>1</v>
      </c>
    </row>
    <row r="541" spans="2:8">
      <c r="B541" s="167" t="s">
        <v>84</v>
      </c>
      <c r="C541" s="167" t="s">
        <v>1028</v>
      </c>
      <c r="D541" s="167" t="s">
        <v>515</v>
      </c>
      <c r="E541" s="167" t="s">
        <v>497</v>
      </c>
      <c r="F541" s="167" t="s">
        <v>2077</v>
      </c>
      <c r="G541" s="167">
        <v>3.0606736352630001E-3</v>
      </c>
      <c r="H541" s="167">
        <v>2.3676852744734002E-3</v>
      </c>
    </row>
    <row r="542" spans="2:8">
      <c r="B542" s="167" t="s">
        <v>84</v>
      </c>
      <c r="C542" s="167" t="s">
        <v>1028</v>
      </c>
      <c r="D542" s="167" t="s">
        <v>515</v>
      </c>
      <c r="E542" s="167" t="s">
        <v>2074</v>
      </c>
      <c r="F542" s="167" t="s">
        <v>2077</v>
      </c>
      <c r="G542" s="167">
        <v>0.99975436002486995</v>
      </c>
      <c r="H542" s="167">
        <v>0.99895644702660003</v>
      </c>
    </row>
    <row r="543" spans="2:8">
      <c r="B543" s="167" t="s">
        <v>84</v>
      </c>
      <c r="C543" s="167" t="s">
        <v>1028</v>
      </c>
      <c r="D543" s="167" t="s">
        <v>515</v>
      </c>
      <c r="E543" s="167" t="s">
        <v>505</v>
      </c>
      <c r="F543" s="167" t="s">
        <v>2077</v>
      </c>
      <c r="G543" s="167">
        <v>1</v>
      </c>
      <c r="H543" s="167">
        <v>1</v>
      </c>
    </row>
    <row r="544" spans="2:8">
      <c r="B544" s="167" t="s">
        <v>84</v>
      </c>
      <c r="C544" s="167" t="s">
        <v>1028</v>
      </c>
      <c r="D544" s="167" t="s">
        <v>515</v>
      </c>
      <c r="E544" s="167" t="s">
        <v>2075</v>
      </c>
      <c r="F544" s="167" t="s">
        <v>2077</v>
      </c>
      <c r="G544" s="167">
        <v>0.44021701512078298</v>
      </c>
      <c r="H544" s="167">
        <v>0.24067753843992201</v>
      </c>
    </row>
    <row r="545" spans="2:8">
      <c r="B545" s="167" t="s">
        <v>84</v>
      </c>
      <c r="C545" s="167" t="s">
        <v>1028</v>
      </c>
      <c r="D545" s="167" t="s">
        <v>515</v>
      </c>
      <c r="E545" s="167" t="s">
        <v>1892</v>
      </c>
      <c r="F545" s="167" t="s">
        <v>2077</v>
      </c>
      <c r="G545" s="167">
        <v>0.93700735994626405</v>
      </c>
      <c r="H545" s="167">
        <v>0.97829587157322895</v>
      </c>
    </row>
    <row r="546" spans="2:8">
      <c r="B546" s="167" t="s">
        <v>86</v>
      </c>
      <c r="C546" s="167" t="s">
        <v>1028</v>
      </c>
      <c r="D546" s="167" t="s">
        <v>2072</v>
      </c>
      <c r="E546" s="167" t="s">
        <v>497</v>
      </c>
      <c r="F546" s="167" t="s">
        <v>2073</v>
      </c>
      <c r="G546" s="167">
        <v>5.56114496170226E-2</v>
      </c>
      <c r="H546" s="167">
        <v>9.9519231021711702E-2</v>
      </c>
    </row>
    <row r="547" spans="2:8">
      <c r="B547" s="167" t="s">
        <v>86</v>
      </c>
      <c r="C547" s="167" t="s">
        <v>1028</v>
      </c>
      <c r="D547" s="167" t="s">
        <v>2072</v>
      </c>
      <c r="E547" s="167" t="s">
        <v>2074</v>
      </c>
      <c r="F547" s="167" t="s">
        <v>2073</v>
      </c>
      <c r="G547" s="167">
        <v>0.99991337309216299</v>
      </c>
      <c r="H547" s="167">
        <v>0.99989315627945496</v>
      </c>
    </row>
    <row r="548" spans="2:8">
      <c r="B548" s="167" t="s">
        <v>86</v>
      </c>
      <c r="C548" s="167" t="s">
        <v>1028</v>
      </c>
      <c r="D548" s="167" t="s">
        <v>2072</v>
      </c>
      <c r="E548" s="167" t="s">
        <v>505</v>
      </c>
      <c r="F548" s="167" t="s">
        <v>2073</v>
      </c>
      <c r="G548" s="167">
        <v>1</v>
      </c>
      <c r="H548" s="167">
        <v>1</v>
      </c>
    </row>
    <row r="549" spans="2:8">
      <c r="B549" s="167" t="s">
        <v>86</v>
      </c>
      <c r="C549" s="167" t="s">
        <v>1028</v>
      </c>
      <c r="D549" s="167" t="s">
        <v>2072</v>
      </c>
      <c r="E549" s="167" t="s">
        <v>2075</v>
      </c>
      <c r="F549" s="167" t="s">
        <v>2073</v>
      </c>
      <c r="G549" s="167">
        <v>0.60270143821321698</v>
      </c>
      <c r="H549" s="167">
        <v>0.65325029591384298</v>
      </c>
    </row>
    <row r="550" spans="2:8">
      <c r="B550" s="167" t="s">
        <v>86</v>
      </c>
      <c r="C550" s="167" t="s">
        <v>1028</v>
      </c>
      <c r="D550" s="167" t="s">
        <v>2072</v>
      </c>
      <c r="E550" s="167" t="s">
        <v>1892</v>
      </c>
      <c r="F550" s="167" t="s">
        <v>2073</v>
      </c>
      <c r="G550" s="167">
        <v>1</v>
      </c>
      <c r="H550" s="167">
        <v>1</v>
      </c>
    </row>
    <row r="551" spans="2:8">
      <c r="B551" s="167" t="s">
        <v>86</v>
      </c>
      <c r="C551" s="167" t="s">
        <v>1028</v>
      </c>
      <c r="D551" s="167" t="s">
        <v>2072</v>
      </c>
      <c r="E551" s="167" t="s">
        <v>497</v>
      </c>
      <c r="F551" s="167" t="s">
        <v>2076</v>
      </c>
      <c r="G551" s="167">
        <v>5.56114496170226E-2</v>
      </c>
      <c r="H551" s="167">
        <v>9.9519231021711799E-2</v>
      </c>
    </row>
    <row r="552" spans="2:8">
      <c r="B552" s="167" t="s">
        <v>86</v>
      </c>
      <c r="C552" s="167" t="s">
        <v>1028</v>
      </c>
      <c r="D552" s="167" t="s">
        <v>2072</v>
      </c>
      <c r="E552" s="167" t="s">
        <v>2074</v>
      </c>
      <c r="F552" s="167" t="s">
        <v>2076</v>
      </c>
      <c r="G552" s="167">
        <v>0.99991337309216299</v>
      </c>
      <c r="H552" s="167">
        <v>0.99989315627945496</v>
      </c>
    </row>
    <row r="553" spans="2:8">
      <c r="B553" s="167" t="s">
        <v>86</v>
      </c>
      <c r="C553" s="167" t="s">
        <v>1028</v>
      </c>
      <c r="D553" s="167" t="s">
        <v>2072</v>
      </c>
      <c r="E553" s="167" t="s">
        <v>505</v>
      </c>
      <c r="F553" s="167" t="s">
        <v>2076</v>
      </c>
      <c r="G553" s="167">
        <v>1</v>
      </c>
      <c r="H553" s="167">
        <v>1</v>
      </c>
    </row>
    <row r="554" spans="2:8">
      <c r="B554" s="167" t="s">
        <v>86</v>
      </c>
      <c r="C554" s="167" t="s">
        <v>1028</v>
      </c>
      <c r="D554" s="167" t="s">
        <v>2072</v>
      </c>
      <c r="E554" s="167" t="s">
        <v>2075</v>
      </c>
      <c r="F554" s="167" t="s">
        <v>2076</v>
      </c>
      <c r="G554" s="167">
        <v>0.60270143821321698</v>
      </c>
      <c r="H554" s="167">
        <v>0.65325029591384298</v>
      </c>
    </row>
    <row r="555" spans="2:8">
      <c r="B555" s="167" t="s">
        <v>86</v>
      </c>
      <c r="C555" s="167" t="s">
        <v>1028</v>
      </c>
      <c r="D555" s="167" t="s">
        <v>2072</v>
      </c>
      <c r="E555" s="167" t="s">
        <v>1892</v>
      </c>
      <c r="F555" s="167" t="s">
        <v>2076</v>
      </c>
      <c r="G555" s="167">
        <v>1</v>
      </c>
      <c r="H555" s="167">
        <v>1</v>
      </c>
    </row>
    <row r="556" spans="2:8">
      <c r="B556" s="167" t="s">
        <v>86</v>
      </c>
      <c r="C556" s="167" t="s">
        <v>1028</v>
      </c>
      <c r="D556" s="167" t="s">
        <v>515</v>
      </c>
      <c r="E556" s="167" t="s">
        <v>497</v>
      </c>
      <c r="F556" s="167" t="s">
        <v>2077</v>
      </c>
      <c r="G556" s="167">
        <v>4.96341217100518E-3</v>
      </c>
      <c r="H556" s="167">
        <v>5.6399374019683998E-3</v>
      </c>
    </row>
    <row r="557" spans="2:8">
      <c r="B557" s="167" t="s">
        <v>86</v>
      </c>
      <c r="C557" s="167" t="s">
        <v>1028</v>
      </c>
      <c r="D557" s="167" t="s">
        <v>515</v>
      </c>
      <c r="E557" s="167" t="s">
        <v>2074</v>
      </c>
      <c r="F557" s="167" t="s">
        <v>2077</v>
      </c>
      <c r="G557" s="167">
        <v>0.99996279216888695</v>
      </c>
      <c r="H557" s="167">
        <v>0.99997676722739404</v>
      </c>
    </row>
    <row r="558" spans="2:8">
      <c r="B558" s="167" t="s">
        <v>86</v>
      </c>
      <c r="C558" s="167" t="s">
        <v>1028</v>
      </c>
      <c r="D558" s="167" t="s">
        <v>515</v>
      </c>
      <c r="E558" s="167" t="s">
        <v>505</v>
      </c>
      <c r="F558" s="167" t="s">
        <v>2077</v>
      </c>
      <c r="G558" s="167">
        <v>1</v>
      </c>
      <c r="H558" s="167">
        <v>1</v>
      </c>
    </row>
    <row r="559" spans="2:8">
      <c r="B559" s="167" t="s">
        <v>86</v>
      </c>
      <c r="C559" s="167" t="s">
        <v>1028</v>
      </c>
      <c r="D559" s="167" t="s">
        <v>515</v>
      </c>
      <c r="E559" s="167" t="s">
        <v>2075</v>
      </c>
      <c r="F559" s="167" t="s">
        <v>2077</v>
      </c>
      <c r="G559" s="167">
        <v>0.432529351719317</v>
      </c>
      <c r="H559" s="167">
        <v>0.263342461218802</v>
      </c>
    </row>
    <row r="560" spans="2:8">
      <c r="B560" s="167" t="s">
        <v>86</v>
      </c>
      <c r="C560" s="167" t="s">
        <v>1028</v>
      </c>
      <c r="D560" s="167" t="s">
        <v>515</v>
      </c>
      <c r="E560" s="167" t="s">
        <v>1892</v>
      </c>
      <c r="F560" s="167" t="s">
        <v>2077</v>
      </c>
      <c r="G560" s="167">
        <v>0.72980224300868102</v>
      </c>
      <c r="H560" s="167">
        <v>0.85850201613625698</v>
      </c>
    </row>
    <row r="561" spans="2:8">
      <c r="B561" s="167" t="s">
        <v>89</v>
      </c>
      <c r="C561" s="167" t="s">
        <v>1028</v>
      </c>
      <c r="D561" s="167" t="s">
        <v>2072</v>
      </c>
      <c r="E561" s="167" t="s">
        <v>497</v>
      </c>
      <c r="F561" s="167" t="s">
        <v>2073</v>
      </c>
      <c r="G561" s="167">
        <v>6.6505067595431594E-2</v>
      </c>
      <c r="H561" s="167">
        <v>0.13224922424732699</v>
      </c>
    </row>
    <row r="562" spans="2:8">
      <c r="B562" s="167" t="s">
        <v>89</v>
      </c>
      <c r="C562" s="167" t="s">
        <v>1028</v>
      </c>
      <c r="D562" s="167" t="s">
        <v>2072</v>
      </c>
      <c r="E562" s="167" t="s">
        <v>2074</v>
      </c>
      <c r="F562" s="167" t="s">
        <v>2073</v>
      </c>
      <c r="G562" s="167">
        <v>0.99999916434080605</v>
      </c>
      <c r="H562" s="167">
        <v>0.999997006853377</v>
      </c>
    </row>
    <row r="563" spans="2:8">
      <c r="B563" s="167" t="s">
        <v>89</v>
      </c>
      <c r="C563" s="167" t="s">
        <v>1028</v>
      </c>
      <c r="D563" s="167" t="s">
        <v>2072</v>
      </c>
      <c r="E563" s="167" t="s">
        <v>505</v>
      </c>
      <c r="F563" s="167" t="s">
        <v>2073</v>
      </c>
      <c r="G563" s="167">
        <v>1</v>
      </c>
      <c r="H563" s="167">
        <v>1</v>
      </c>
    </row>
    <row r="564" spans="2:8">
      <c r="B564" s="167" t="s">
        <v>89</v>
      </c>
      <c r="C564" s="167" t="s">
        <v>1028</v>
      </c>
      <c r="D564" s="167" t="s">
        <v>2072</v>
      </c>
      <c r="E564" s="167" t="s">
        <v>2075</v>
      </c>
      <c r="F564" s="167" t="s">
        <v>2073</v>
      </c>
      <c r="G564" s="167">
        <v>0.75593584892919496</v>
      </c>
      <c r="H564" s="167">
        <v>0.74920404481511105</v>
      </c>
    </row>
    <row r="565" spans="2:8">
      <c r="B565" s="167" t="s">
        <v>89</v>
      </c>
      <c r="C565" s="167" t="s">
        <v>1028</v>
      </c>
      <c r="D565" s="167" t="s">
        <v>2072</v>
      </c>
      <c r="E565" s="167" t="s">
        <v>1892</v>
      </c>
      <c r="F565" s="167" t="s">
        <v>2073</v>
      </c>
      <c r="G565" s="167">
        <v>1</v>
      </c>
      <c r="H565" s="167">
        <v>1</v>
      </c>
    </row>
    <row r="566" spans="2:8">
      <c r="B566" s="167" t="s">
        <v>89</v>
      </c>
      <c r="C566" s="167" t="s">
        <v>1028</v>
      </c>
      <c r="D566" s="167" t="s">
        <v>2072</v>
      </c>
      <c r="E566" s="167" t="s">
        <v>497</v>
      </c>
      <c r="F566" s="167" t="s">
        <v>2076</v>
      </c>
      <c r="G566" s="167">
        <v>6.6505067595431594E-2</v>
      </c>
      <c r="H566" s="167">
        <v>0.13224922424732699</v>
      </c>
    </row>
    <row r="567" spans="2:8">
      <c r="B567" s="167" t="s">
        <v>89</v>
      </c>
      <c r="C567" s="167" t="s">
        <v>1028</v>
      </c>
      <c r="D567" s="167" t="s">
        <v>2072</v>
      </c>
      <c r="E567" s="167" t="s">
        <v>2074</v>
      </c>
      <c r="F567" s="167" t="s">
        <v>2076</v>
      </c>
      <c r="G567" s="167">
        <v>0.99999916434080605</v>
      </c>
      <c r="H567" s="167">
        <v>0.999997006853378</v>
      </c>
    </row>
    <row r="568" spans="2:8">
      <c r="B568" s="167" t="s">
        <v>89</v>
      </c>
      <c r="C568" s="167" t="s">
        <v>1028</v>
      </c>
      <c r="D568" s="167" t="s">
        <v>2072</v>
      </c>
      <c r="E568" s="167" t="s">
        <v>505</v>
      </c>
      <c r="F568" s="167" t="s">
        <v>2076</v>
      </c>
      <c r="G568" s="167">
        <v>1</v>
      </c>
      <c r="H568" s="167">
        <v>1</v>
      </c>
    </row>
    <row r="569" spans="2:8">
      <c r="B569" s="167" t="s">
        <v>89</v>
      </c>
      <c r="C569" s="167" t="s">
        <v>1028</v>
      </c>
      <c r="D569" s="167" t="s">
        <v>2072</v>
      </c>
      <c r="E569" s="167" t="s">
        <v>2075</v>
      </c>
      <c r="F569" s="167" t="s">
        <v>2076</v>
      </c>
      <c r="G569" s="167">
        <v>0.75593584892919496</v>
      </c>
      <c r="H569" s="167">
        <v>0.74920404481511105</v>
      </c>
    </row>
    <row r="570" spans="2:8">
      <c r="B570" s="167" t="s">
        <v>89</v>
      </c>
      <c r="C570" s="167" t="s">
        <v>1028</v>
      </c>
      <c r="D570" s="167" t="s">
        <v>2072</v>
      </c>
      <c r="E570" s="167" t="s">
        <v>1892</v>
      </c>
      <c r="F570" s="167" t="s">
        <v>2076</v>
      </c>
      <c r="G570" s="167">
        <v>1</v>
      </c>
      <c r="H570" s="167">
        <v>1</v>
      </c>
    </row>
    <row r="571" spans="2:8">
      <c r="B571" s="167" t="s">
        <v>89</v>
      </c>
      <c r="C571" s="167" t="s">
        <v>1028</v>
      </c>
      <c r="D571" s="167" t="s">
        <v>515</v>
      </c>
      <c r="E571" s="167" t="s">
        <v>497</v>
      </c>
      <c r="F571" s="167" t="s">
        <v>2077</v>
      </c>
      <c r="G571" s="167">
        <v>4.0331622823496296E-3</v>
      </c>
      <c r="H571" s="167">
        <v>2.9876666958034898E-3</v>
      </c>
    </row>
    <row r="572" spans="2:8">
      <c r="B572" s="167" t="s">
        <v>89</v>
      </c>
      <c r="C572" s="167" t="s">
        <v>1028</v>
      </c>
      <c r="D572" s="167" t="s">
        <v>515</v>
      </c>
      <c r="E572" s="167" t="s">
        <v>2074</v>
      </c>
      <c r="F572" s="167" t="s">
        <v>2077</v>
      </c>
      <c r="G572" s="167">
        <v>0.99987851093163804</v>
      </c>
      <c r="H572" s="167">
        <v>0.99953708438572397</v>
      </c>
    </row>
    <row r="573" spans="2:8">
      <c r="B573" s="167" t="s">
        <v>89</v>
      </c>
      <c r="C573" s="167" t="s">
        <v>1028</v>
      </c>
      <c r="D573" s="167" t="s">
        <v>515</v>
      </c>
      <c r="E573" s="167" t="s">
        <v>505</v>
      </c>
      <c r="F573" s="167" t="s">
        <v>2077</v>
      </c>
      <c r="G573" s="167">
        <v>1</v>
      </c>
      <c r="H573" s="167">
        <v>1</v>
      </c>
    </row>
    <row r="574" spans="2:8">
      <c r="B574" s="167" t="s">
        <v>89</v>
      </c>
      <c r="C574" s="167" t="s">
        <v>1028</v>
      </c>
      <c r="D574" s="167" t="s">
        <v>515</v>
      </c>
      <c r="E574" s="167" t="s">
        <v>2075</v>
      </c>
      <c r="F574" s="167" t="s">
        <v>2077</v>
      </c>
      <c r="G574" s="167">
        <v>0.49321229538066302</v>
      </c>
      <c r="H574" s="167">
        <v>0.27313734672983198</v>
      </c>
    </row>
    <row r="575" spans="2:8">
      <c r="B575" s="167" t="s">
        <v>89</v>
      </c>
      <c r="C575" s="167" t="s">
        <v>1028</v>
      </c>
      <c r="D575" s="167" t="s">
        <v>515</v>
      </c>
      <c r="E575" s="167" t="s">
        <v>1892</v>
      </c>
      <c r="F575" s="167" t="s">
        <v>2077</v>
      </c>
      <c r="G575" s="167">
        <v>0.94964746926518395</v>
      </c>
      <c r="H575" s="167">
        <v>0.98216731653557898</v>
      </c>
    </row>
    <row r="576" spans="2:8">
      <c r="B576" s="167" t="s">
        <v>92</v>
      </c>
      <c r="C576" s="167" t="s">
        <v>1028</v>
      </c>
      <c r="D576" s="167" t="s">
        <v>2072</v>
      </c>
      <c r="E576" s="167" t="s">
        <v>497</v>
      </c>
      <c r="F576" s="167" t="s">
        <v>2073</v>
      </c>
      <c r="G576" s="167">
        <v>6.4975002086756106E-2</v>
      </c>
      <c r="H576" s="167">
        <v>5.7727766545145602E-2</v>
      </c>
    </row>
    <row r="577" spans="2:8">
      <c r="B577" s="167" t="s">
        <v>92</v>
      </c>
      <c r="C577" s="167" t="s">
        <v>1028</v>
      </c>
      <c r="D577" s="167" t="s">
        <v>2072</v>
      </c>
      <c r="E577" s="167" t="s">
        <v>2074</v>
      </c>
      <c r="F577" s="167" t="s">
        <v>2073</v>
      </c>
      <c r="G577" s="167">
        <v>0.99977109761518201</v>
      </c>
      <c r="H577" s="167">
        <v>0.99961757333288004</v>
      </c>
    </row>
    <row r="578" spans="2:8">
      <c r="B578" s="167" t="s">
        <v>92</v>
      </c>
      <c r="C578" s="167" t="s">
        <v>1028</v>
      </c>
      <c r="D578" s="167" t="s">
        <v>2072</v>
      </c>
      <c r="E578" s="167" t="s">
        <v>505</v>
      </c>
      <c r="F578" s="167" t="s">
        <v>2073</v>
      </c>
      <c r="G578" s="167">
        <v>1</v>
      </c>
      <c r="H578" s="167">
        <v>1</v>
      </c>
    </row>
    <row r="579" spans="2:8">
      <c r="B579" s="167" t="s">
        <v>92</v>
      </c>
      <c r="C579" s="167" t="s">
        <v>1028</v>
      </c>
      <c r="D579" s="167" t="s">
        <v>2072</v>
      </c>
      <c r="E579" s="167" t="s">
        <v>2075</v>
      </c>
      <c r="F579" s="167" t="s">
        <v>2073</v>
      </c>
      <c r="G579" s="167">
        <v>0.66614625302040797</v>
      </c>
      <c r="H579" s="167">
        <v>0.57809960856005504</v>
      </c>
    </row>
    <row r="580" spans="2:8">
      <c r="B580" s="167" t="s">
        <v>92</v>
      </c>
      <c r="C580" s="167" t="s">
        <v>1028</v>
      </c>
      <c r="D580" s="167" t="s">
        <v>2072</v>
      </c>
      <c r="E580" s="167" t="s">
        <v>1892</v>
      </c>
      <c r="F580" s="167" t="s">
        <v>2073</v>
      </c>
      <c r="G580" s="167">
        <v>1</v>
      </c>
      <c r="H580" s="167">
        <v>1</v>
      </c>
    </row>
    <row r="581" spans="2:8">
      <c r="B581" s="167" t="s">
        <v>92</v>
      </c>
      <c r="C581" s="167" t="s">
        <v>1028</v>
      </c>
      <c r="D581" s="167" t="s">
        <v>2072</v>
      </c>
      <c r="E581" s="167" t="s">
        <v>497</v>
      </c>
      <c r="F581" s="167" t="s">
        <v>2076</v>
      </c>
      <c r="G581" s="167">
        <v>6.4975002086756106E-2</v>
      </c>
      <c r="H581" s="167">
        <v>5.7727766545145602E-2</v>
      </c>
    </row>
    <row r="582" spans="2:8">
      <c r="B582" s="167" t="s">
        <v>92</v>
      </c>
      <c r="C582" s="167" t="s">
        <v>1028</v>
      </c>
      <c r="D582" s="167" t="s">
        <v>2072</v>
      </c>
      <c r="E582" s="167" t="s">
        <v>2074</v>
      </c>
      <c r="F582" s="167" t="s">
        <v>2076</v>
      </c>
      <c r="G582" s="167">
        <v>0.99977109761518201</v>
      </c>
      <c r="H582" s="167">
        <v>0.99961757333288004</v>
      </c>
    </row>
    <row r="583" spans="2:8">
      <c r="B583" s="167" t="s">
        <v>92</v>
      </c>
      <c r="C583" s="167" t="s">
        <v>1028</v>
      </c>
      <c r="D583" s="167" t="s">
        <v>2072</v>
      </c>
      <c r="E583" s="167" t="s">
        <v>505</v>
      </c>
      <c r="F583" s="167" t="s">
        <v>2076</v>
      </c>
      <c r="G583" s="167">
        <v>1</v>
      </c>
      <c r="H583" s="167">
        <v>1</v>
      </c>
    </row>
    <row r="584" spans="2:8">
      <c r="B584" s="167" t="s">
        <v>92</v>
      </c>
      <c r="C584" s="167" t="s">
        <v>1028</v>
      </c>
      <c r="D584" s="167" t="s">
        <v>2072</v>
      </c>
      <c r="E584" s="167" t="s">
        <v>2075</v>
      </c>
      <c r="F584" s="167" t="s">
        <v>2076</v>
      </c>
      <c r="G584" s="167">
        <v>0.66614625302040797</v>
      </c>
      <c r="H584" s="167">
        <v>0.57809960856005604</v>
      </c>
    </row>
    <row r="585" spans="2:8">
      <c r="B585" s="167" t="s">
        <v>92</v>
      </c>
      <c r="C585" s="167" t="s">
        <v>1028</v>
      </c>
      <c r="D585" s="167" t="s">
        <v>2072</v>
      </c>
      <c r="E585" s="167" t="s">
        <v>1892</v>
      </c>
      <c r="F585" s="167" t="s">
        <v>2076</v>
      </c>
      <c r="G585" s="167">
        <v>1</v>
      </c>
      <c r="H585" s="167">
        <v>1</v>
      </c>
    </row>
    <row r="586" spans="2:8">
      <c r="B586" s="167" t="s">
        <v>92</v>
      </c>
      <c r="C586" s="167" t="s">
        <v>1028</v>
      </c>
      <c r="D586" s="167" t="s">
        <v>515</v>
      </c>
      <c r="E586" s="167" t="s">
        <v>497</v>
      </c>
      <c r="F586" s="167" t="s">
        <v>2077</v>
      </c>
      <c r="G586" s="167">
        <v>7.3454445927913E-3</v>
      </c>
      <c r="H586" s="167">
        <v>6.0096208267894297E-3</v>
      </c>
    </row>
    <row r="587" spans="2:8">
      <c r="B587" s="167" t="s">
        <v>92</v>
      </c>
      <c r="C587" s="167" t="s">
        <v>1028</v>
      </c>
      <c r="D587" s="167" t="s">
        <v>515</v>
      </c>
      <c r="E587" s="167" t="s">
        <v>2074</v>
      </c>
      <c r="F587" s="167" t="s">
        <v>2077</v>
      </c>
      <c r="G587" s="167">
        <v>0.99913477667635098</v>
      </c>
      <c r="H587" s="167">
        <v>0.99976423668248704</v>
      </c>
    </row>
    <row r="588" spans="2:8">
      <c r="B588" s="167" t="s">
        <v>92</v>
      </c>
      <c r="C588" s="167" t="s">
        <v>1028</v>
      </c>
      <c r="D588" s="167" t="s">
        <v>515</v>
      </c>
      <c r="E588" s="167" t="s">
        <v>505</v>
      </c>
      <c r="F588" s="167" t="s">
        <v>2077</v>
      </c>
      <c r="G588" s="167">
        <v>1</v>
      </c>
      <c r="H588" s="167">
        <v>1</v>
      </c>
    </row>
    <row r="589" spans="2:8">
      <c r="B589" s="167" t="s">
        <v>92</v>
      </c>
      <c r="C589" s="167" t="s">
        <v>1028</v>
      </c>
      <c r="D589" s="167" t="s">
        <v>515</v>
      </c>
      <c r="E589" s="167" t="s">
        <v>2075</v>
      </c>
      <c r="F589" s="167" t="s">
        <v>2077</v>
      </c>
      <c r="G589" s="167">
        <v>0.45871333019947802</v>
      </c>
      <c r="H589" s="167">
        <v>0.26920229756150199</v>
      </c>
    </row>
    <row r="590" spans="2:8">
      <c r="B590" s="167" t="s">
        <v>92</v>
      </c>
      <c r="C590" s="167" t="s">
        <v>1028</v>
      </c>
      <c r="D590" s="167" t="s">
        <v>515</v>
      </c>
      <c r="E590" s="167" t="s">
        <v>1892</v>
      </c>
      <c r="F590" s="167" t="s">
        <v>2077</v>
      </c>
      <c r="G590" s="167">
        <v>0.71069213017958399</v>
      </c>
      <c r="H590" s="167">
        <v>0.89115917054735605</v>
      </c>
    </row>
    <row r="591" spans="2:8">
      <c r="B591" s="167" t="s">
        <v>95</v>
      </c>
      <c r="C591" s="167" t="s">
        <v>1028</v>
      </c>
      <c r="D591" s="167" t="s">
        <v>2072</v>
      </c>
      <c r="E591" s="167" t="s">
        <v>497</v>
      </c>
      <c r="F591" s="167" t="s">
        <v>2073</v>
      </c>
      <c r="G591" s="167">
        <v>8.4963508692232598E-2</v>
      </c>
      <c r="H591" s="167">
        <v>0.103129319263147</v>
      </c>
    </row>
    <row r="592" spans="2:8">
      <c r="B592" s="167" t="s">
        <v>95</v>
      </c>
      <c r="C592" s="167" t="s">
        <v>1028</v>
      </c>
      <c r="D592" s="167" t="s">
        <v>2072</v>
      </c>
      <c r="E592" s="167" t="s">
        <v>2074</v>
      </c>
      <c r="F592" s="167" t="s">
        <v>2073</v>
      </c>
      <c r="G592" s="167">
        <v>0.999989864312542</v>
      </c>
      <c r="H592" s="167">
        <v>0.99998269561324205</v>
      </c>
    </row>
    <row r="593" spans="2:8">
      <c r="B593" s="167" t="s">
        <v>95</v>
      </c>
      <c r="C593" s="167" t="s">
        <v>1028</v>
      </c>
      <c r="D593" s="167" t="s">
        <v>2072</v>
      </c>
      <c r="E593" s="167" t="s">
        <v>505</v>
      </c>
      <c r="F593" s="167" t="s">
        <v>2073</v>
      </c>
      <c r="G593" s="167">
        <v>1</v>
      </c>
      <c r="H593" s="167">
        <v>1</v>
      </c>
    </row>
    <row r="594" spans="2:8">
      <c r="B594" s="167" t="s">
        <v>95</v>
      </c>
      <c r="C594" s="167" t="s">
        <v>1028</v>
      </c>
      <c r="D594" s="167" t="s">
        <v>2072</v>
      </c>
      <c r="E594" s="167" t="s">
        <v>2075</v>
      </c>
      <c r="F594" s="167" t="s">
        <v>2073</v>
      </c>
      <c r="G594" s="167">
        <v>0.81862470490683203</v>
      </c>
      <c r="H594" s="167">
        <v>0.745280999925791</v>
      </c>
    </row>
    <row r="595" spans="2:8">
      <c r="B595" s="167" t="s">
        <v>95</v>
      </c>
      <c r="C595" s="167" t="s">
        <v>1028</v>
      </c>
      <c r="D595" s="167" t="s">
        <v>2072</v>
      </c>
      <c r="E595" s="167" t="s">
        <v>1892</v>
      </c>
      <c r="F595" s="167" t="s">
        <v>2073</v>
      </c>
      <c r="G595" s="167">
        <v>1</v>
      </c>
      <c r="H595" s="167">
        <v>1</v>
      </c>
    </row>
    <row r="596" spans="2:8">
      <c r="B596" s="167" t="s">
        <v>95</v>
      </c>
      <c r="C596" s="167" t="s">
        <v>1028</v>
      </c>
      <c r="D596" s="167" t="s">
        <v>2072</v>
      </c>
      <c r="E596" s="167" t="s">
        <v>497</v>
      </c>
      <c r="F596" s="167" t="s">
        <v>2076</v>
      </c>
      <c r="G596" s="167">
        <v>8.4963508692232598E-2</v>
      </c>
      <c r="H596" s="167">
        <v>0.103129319263147</v>
      </c>
    </row>
    <row r="597" spans="2:8">
      <c r="B597" s="167" t="s">
        <v>95</v>
      </c>
      <c r="C597" s="167" t="s">
        <v>1028</v>
      </c>
      <c r="D597" s="167" t="s">
        <v>2072</v>
      </c>
      <c r="E597" s="167" t="s">
        <v>2074</v>
      </c>
      <c r="F597" s="167" t="s">
        <v>2076</v>
      </c>
      <c r="G597" s="167">
        <v>0.999989864312542</v>
      </c>
      <c r="H597" s="167">
        <v>0.99998269561324205</v>
      </c>
    </row>
    <row r="598" spans="2:8">
      <c r="B598" s="167" t="s">
        <v>95</v>
      </c>
      <c r="C598" s="167" t="s">
        <v>1028</v>
      </c>
      <c r="D598" s="167" t="s">
        <v>2072</v>
      </c>
      <c r="E598" s="167" t="s">
        <v>505</v>
      </c>
      <c r="F598" s="167" t="s">
        <v>2076</v>
      </c>
      <c r="G598" s="167">
        <v>1</v>
      </c>
      <c r="H598" s="167">
        <v>1</v>
      </c>
    </row>
    <row r="599" spans="2:8">
      <c r="B599" s="167" t="s">
        <v>95</v>
      </c>
      <c r="C599" s="167" t="s">
        <v>1028</v>
      </c>
      <c r="D599" s="167" t="s">
        <v>2072</v>
      </c>
      <c r="E599" s="167" t="s">
        <v>2075</v>
      </c>
      <c r="F599" s="167" t="s">
        <v>2076</v>
      </c>
      <c r="G599" s="167">
        <v>0.81862470490683203</v>
      </c>
      <c r="H599" s="167">
        <v>0.745280999925791</v>
      </c>
    </row>
    <row r="600" spans="2:8">
      <c r="B600" s="167" t="s">
        <v>95</v>
      </c>
      <c r="C600" s="167" t="s">
        <v>1028</v>
      </c>
      <c r="D600" s="167" t="s">
        <v>2072</v>
      </c>
      <c r="E600" s="167" t="s">
        <v>1892</v>
      </c>
      <c r="F600" s="167" t="s">
        <v>2076</v>
      </c>
      <c r="G600" s="167">
        <v>1</v>
      </c>
      <c r="H600" s="167">
        <v>1</v>
      </c>
    </row>
    <row r="601" spans="2:8">
      <c r="B601" s="167" t="s">
        <v>95</v>
      </c>
      <c r="C601" s="167" t="s">
        <v>1028</v>
      </c>
      <c r="D601" s="167" t="s">
        <v>515</v>
      </c>
      <c r="E601" s="167" t="s">
        <v>497</v>
      </c>
      <c r="F601" s="167" t="s">
        <v>2077</v>
      </c>
      <c r="G601" s="167">
        <v>1.27597695099998E-2</v>
      </c>
      <c r="H601" s="167">
        <v>6.4221098468167596E-3</v>
      </c>
    </row>
    <row r="602" spans="2:8">
      <c r="B602" s="167" t="s">
        <v>95</v>
      </c>
      <c r="C602" s="167" t="s">
        <v>1028</v>
      </c>
      <c r="D602" s="167" t="s">
        <v>515</v>
      </c>
      <c r="E602" s="167" t="s">
        <v>2074</v>
      </c>
      <c r="F602" s="167" t="s">
        <v>2077</v>
      </c>
      <c r="G602" s="167">
        <v>0.999998431712254</v>
      </c>
      <c r="H602" s="167">
        <v>0.99999919811981297</v>
      </c>
    </row>
    <row r="603" spans="2:8">
      <c r="B603" s="167" t="s">
        <v>95</v>
      </c>
      <c r="C603" s="167" t="s">
        <v>1028</v>
      </c>
      <c r="D603" s="167" t="s">
        <v>515</v>
      </c>
      <c r="E603" s="167" t="s">
        <v>505</v>
      </c>
      <c r="F603" s="167" t="s">
        <v>2077</v>
      </c>
      <c r="G603" s="167">
        <v>1</v>
      </c>
      <c r="H603" s="167">
        <v>1</v>
      </c>
    </row>
    <row r="604" spans="2:8">
      <c r="B604" s="167" t="s">
        <v>95</v>
      </c>
      <c r="C604" s="167" t="s">
        <v>1028</v>
      </c>
      <c r="D604" s="167" t="s">
        <v>515</v>
      </c>
      <c r="E604" s="167" t="s">
        <v>2075</v>
      </c>
      <c r="F604" s="167" t="s">
        <v>2077</v>
      </c>
      <c r="G604" s="167">
        <v>0.76915425989607</v>
      </c>
      <c r="H604" s="167">
        <v>0.53590300218863895</v>
      </c>
    </row>
    <row r="605" spans="2:8">
      <c r="B605" s="167" t="s">
        <v>95</v>
      </c>
      <c r="C605" s="167" t="s">
        <v>1028</v>
      </c>
      <c r="D605" s="167" t="s">
        <v>515</v>
      </c>
      <c r="E605" s="167" t="s">
        <v>1892</v>
      </c>
      <c r="F605" s="167" t="s">
        <v>2077</v>
      </c>
      <c r="G605" s="167">
        <v>0.85502467880459598</v>
      </c>
      <c r="H605" s="167">
        <v>0.94401267043779402</v>
      </c>
    </row>
    <row r="606" spans="2:8">
      <c r="B606" s="167" t="s">
        <v>97</v>
      </c>
      <c r="C606" s="167" t="s">
        <v>1028</v>
      </c>
      <c r="D606" s="167" t="s">
        <v>2072</v>
      </c>
      <c r="E606" s="167" t="s">
        <v>497</v>
      </c>
      <c r="F606" s="167" t="s">
        <v>2073</v>
      </c>
      <c r="G606" s="167">
        <v>7.1927578720433996E-2</v>
      </c>
      <c r="H606" s="167">
        <v>8.6147061735964606E-2</v>
      </c>
    </row>
    <row r="607" spans="2:8">
      <c r="B607" s="167" t="s">
        <v>97</v>
      </c>
      <c r="C607" s="167" t="s">
        <v>1028</v>
      </c>
      <c r="D607" s="167" t="s">
        <v>2072</v>
      </c>
      <c r="E607" s="167" t="s">
        <v>2074</v>
      </c>
      <c r="F607" s="167" t="s">
        <v>2073</v>
      </c>
      <c r="G607" s="167">
        <v>0.99999984936189601</v>
      </c>
      <c r="H607" s="167">
        <v>0.99999981218221501</v>
      </c>
    </row>
    <row r="608" spans="2:8">
      <c r="B608" s="167" t="s">
        <v>97</v>
      </c>
      <c r="C608" s="167" t="s">
        <v>1028</v>
      </c>
      <c r="D608" s="167" t="s">
        <v>2072</v>
      </c>
      <c r="E608" s="167" t="s">
        <v>505</v>
      </c>
      <c r="F608" s="167" t="s">
        <v>2073</v>
      </c>
      <c r="G608" s="167">
        <v>1</v>
      </c>
      <c r="H608" s="167">
        <v>1</v>
      </c>
    </row>
    <row r="609" spans="2:8">
      <c r="B609" s="167" t="s">
        <v>97</v>
      </c>
      <c r="C609" s="167" t="s">
        <v>1028</v>
      </c>
      <c r="D609" s="167" t="s">
        <v>2072</v>
      </c>
      <c r="E609" s="167" t="s">
        <v>2075</v>
      </c>
      <c r="F609" s="167" t="s">
        <v>2073</v>
      </c>
      <c r="G609" s="167">
        <v>0.74434211258400595</v>
      </c>
      <c r="H609" s="167">
        <v>0.66744996044675697</v>
      </c>
    </row>
    <row r="610" spans="2:8">
      <c r="B610" s="167" t="s">
        <v>97</v>
      </c>
      <c r="C610" s="167" t="s">
        <v>1028</v>
      </c>
      <c r="D610" s="167" t="s">
        <v>2072</v>
      </c>
      <c r="E610" s="167" t="s">
        <v>1892</v>
      </c>
      <c r="F610" s="167" t="s">
        <v>2073</v>
      </c>
      <c r="G610" s="167">
        <v>1</v>
      </c>
      <c r="H610" s="167">
        <v>1</v>
      </c>
    </row>
    <row r="611" spans="2:8">
      <c r="B611" s="167" t="s">
        <v>97</v>
      </c>
      <c r="C611" s="167" t="s">
        <v>1028</v>
      </c>
      <c r="D611" s="167" t="s">
        <v>2072</v>
      </c>
      <c r="E611" s="167" t="s">
        <v>497</v>
      </c>
      <c r="F611" s="167" t="s">
        <v>2076</v>
      </c>
      <c r="G611" s="167">
        <v>7.1927578720433996E-2</v>
      </c>
      <c r="H611" s="167">
        <v>8.6147061735964606E-2</v>
      </c>
    </row>
    <row r="612" spans="2:8">
      <c r="B612" s="167" t="s">
        <v>97</v>
      </c>
      <c r="C612" s="167" t="s">
        <v>1028</v>
      </c>
      <c r="D612" s="167" t="s">
        <v>2072</v>
      </c>
      <c r="E612" s="167" t="s">
        <v>2074</v>
      </c>
      <c r="F612" s="167" t="s">
        <v>2076</v>
      </c>
      <c r="G612" s="167">
        <v>0.99999984936189601</v>
      </c>
      <c r="H612" s="167">
        <v>0.99999981218221501</v>
      </c>
    </row>
    <row r="613" spans="2:8">
      <c r="B613" s="167" t="s">
        <v>97</v>
      </c>
      <c r="C613" s="167" t="s">
        <v>1028</v>
      </c>
      <c r="D613" s="167" t="s">
        <v>2072</v>
      </c>
      <c r="E613" s="167" t="s">
        <v>505</v>
      </c>
      <c r="F613" s="167" t="s">
        <v>2076</v>
      </c>
      <c r="G613" s="167">
        <v>1</v>
      </c>
      <c r="H613" s="167">
        <v>1</v>
      </c>
    </row>
    <row r="614" spans="2:8">
      <c r="B614" s="167" t="s">
        <v>97</v>
      </c>
      <c r="C614" s="167" t="s">
        <v>1028</v>
      </c>
      <c r="D614" s="167" t="s">
        <v>2072</v>
      </c>
      <c r="E614" s="167" t="s">
        <v>2075</v>
      </c>
      <c r="F614" s="167" t="s">
        <v>2076</v>
      </c>
      <c r="G614" s="167">
        <v>0.74434211258400595</v>
      </c>
      <c r="H614" s="167">
        <v>0.66744996044675697</v>
      </c>
    </row>
    <row r="615" spans="2:8">
      <c r="B615" s="167" t="s">
        <v>97</v>
      </c>
      <c r="C615" s="167" t="s">
        <v>1028</v>
      </c>
      <c r="D615" s="167" t="s">
        <v>2072</v>
      </c>
      <c r="E615" s="167" t="s">
        <v>1892</v>
      </c>
      <c r="F615" s="167" t="s">
        <v>2076</v>
      </c>
      <c r="G615" s="167">
        <v>1</v>
      </c>
      <c r="H615" s="167">
        <v>1</v>
      </c>
    </row>
    <row r="616" spans="2:8">
      <c r="B616" s="167" t="s">
        <v>97</v>
      </c>
      <c r="C616" s="167" t="s">
        <v>1028</v>
      </c>
      <c r="D616" s="167" t="s">
        <v>515</v>
      </c>
      <c r="E616" s="167" t="s">
        <v>497</v>
      </c>
      <c r="F616" s="167" t="s">
        <v>2077</v>
      </c>
      <c r="G616" s="167">
        <v>4.2795979376629104E-3</v>
      </c>
      <c r="H616" s="167">
        <v>3.79787201661177E-3</v>
      </c>
    </row>
    <row r="617" spans="2:8">
      <c r="B617" s="167" t="s">
        <v>97</v>
      </c>
      <c r="C617" s="167" t="s">
        <v>1028</v>
      </c>
      <c r="D617" s="167" t="s">
        <v>515</v>
      </c>
      <c r="E617" s="167" t="s">
        <v>2074</v>
      </c>
      <c r="F617" s="167" t="s">
        <v>2077</v>
      </c>
      <c r="G617" s="167">
        <v>0.99996091495694694</v>
      </c>
      <c r="H617" s="167">
        <v>0.999787343685688</v>
      </c>
    </row>
    <row r="618" spans="2:8">
      <c r="B618" s="167" t="s">
        <v>97</v>
      </c>
      <c r="C618" s="167" t="s">
        <v>1028</v>
      </c>
      <c r="D618" s="167" t="s">
        <v>515</v>
      </c>
      <c r="E618" s="167" t="s">
        <v>505</v>
      </c>
      <c r="F618" s="167" t="s">
        <v>2077</v>
      </c>
      <c r="G618" s="167">
        <v>1</v>
      </c>
      <c r="H618" s="167">
        <v>1</v>
      </c>
    </row>
    <row r="619" spans="2:8">
      <c r="B619" s="167" t="s">
        <v>97</v>
      </c>
      <c r="C619" s="167" t="s">
        <v>1028</v>
      </c>
      <c r="D619" s="167" t="s">
        <v>515</v>
      </c>
      <c r="E619" s="167" t="s">
        <v>2075</v>
      </c>
      <c r="F619" s="167" t="s">
        <v>2077</v>
      </c>
      <c r="G619" s="167">
        <v>0.58834622908234502</v>
      </c>
      <c r="H619" s="167">
        <v>0.352855982600909</v>
      </c>
    </row>
    <row r="620" spans="2:8">
      <c r="B620" s="167" t="s">
        <v>97</v>
      </c>
      <c r="C620" s="167" t="s">
        <v>1028</v>
      </c>
      <c r="D620" s="167" t="s">
        <v>515</v>
      </c>
      <c r="E620" s="167" t="s">
        <v>1892</v>
      </c>
      <c r="F620" s="167" t="s">
        <v>2077</v>
      </c>
      <c r="G620" s="167">
        <v>0.79984095336150296</v>
      </c>
      <c r="H620" s="167">
        <v>0.86491633087209696</v>
      </c>
    </row>
    <row r="621" spans="2:8">
      <c r="B621" s="167" t="s">
        <v>100</v>
      </c>
      <c r="C621" s="167" t="s">
        <v>1028</v>
      </c>
      <c r="D621" s="167" t="s">
        <v>2072</v>
      </c>
      <c r="E621" s="167" t="s">
        <v>497</v>
      </c>
      <c r="F621" s="167" t="s">
        <v>2073</v>
      </c>
      <c r="G621" s="167">
        <v>6.9732656550663699E-2</v>
      </c>
      <c r="H621" s="167">
        <v>9.0044450239706794E-2</v>
      </c>
    </row>
    <row r="622" spans="2:8">
      <c r="B622" s="167" t="s">
        <v>100</v>
      </c>
      <c r="C622" s="167" t="s">
        <v>1028</v>
      </c>
      <c r="D622" s="167" t="s">
        <v>2072</v>
      </c>
      <c r="E622" s="167" t="s">
        <v>2074</v>
      </c>
      <c r="F622" s="167" t="s">
        <v>2073</v>
      </c>
      <c r="G622" s="167">
        <v>0.99998831436263103</v>
      </c>
      <c r="H622" s="167">
        <v>0.99996573872944905</v>
      </c>
    </row>
    <row r="623" spans="2:8">
      <c r="B623" s="167" t="s">
        <v>100</v>
      </c>
      <c r="C623" s="167" t="s">
        <v>1028</v>
      </c>
      <c r="D623" s="167" t="s">
        <v>2072</v>
      </c>
      <c r="E623" s="167" t="s">
        <v>505</v>
      </c>
      <c r="F623" s="167" t="s">
        <v>2073</v>
      </c>
      <c r="G623" s="167">
        <v>1</v>
      </c>
      <c r="H623" s="167">
        <v>1</v>
      </c>
    </row>
    <row r="624" spans="2:8">
      <c r="B624" s="167" t="s">
        <v>100</v>
      </c>
      <c r="C624" s="167" t="s">
        <v>1028</v>
      </c>
      <c r="D624" s="167" t="s">
        <v>2072</v>
      </c>
      <c r="E624" s="167" t="s">
        <v>2075</v>
      </c>
      <c r="F624" s="167" t="s">
        <v>2073</v>
      </c>
      <c r="G624" s="167">
        <v>0.47699906949148002</v>
      </c>
      <c r="H624" s="167">
        <v>0.334644558930075</v>
      </c>
    </row>
    <row r="625" spans="2:8">
      <c r="B625" s="167" t="s">
        <v>100</v>
      </c>
      <c r="C625" s="167" t="s">
        <v>1028</v>
      </c>
      <c r="D625" s="167" t="s">
        <v>2072</v>
      </c>
      <c r="E625" s="167" t="s">
        <v>1892</v>
      </c>
      <c r="F625" s="167" t="s">
        <v>2073</v>
      </c>
      <c r="G625" s="167">
        <v>1</v>
      </c>
      <c r="H625" s="167">
        <v>1</v>
      </c>
    </row>
    <row r="626" spans="2:8">
      <c r="B626" s="167" t="s">
        <v>100</v>
      </c>
      <c r="C626" s="167" t="s">
        <v>1028</v>
      </c>
      <c r="D626" s="167" t="s">
        <v>2072</v>
      </c>
      <c r="E626" s="167" t="s">
        <v>497</v>
      </c>
      <c r="F626" s="167" t="s">
        <v>2076</v>
      </c>
      <c r="G626" s="167">
        <v>6.9732656550663699E-2</v>
      </c>
      <c r="H626" s="167">
        <v>9.0044450239706794E-2</v>
      </c>
    </row>
    <row r="627" spans="2:8">
      <c r="B627" s="167" t="s">
        <v>100</v>
      </c>
      <c r="C627" s="167" t="s">
        <v>1028</v>
      </c>
      <c r="D627" s="167" t="s">
        <v>2072</v>
      </c>
      <c r="E627" s="167" t="s">
        <v>2074</v>
      </c>
      <c r="F627" s="167" t="s">
        <v>2076</v>
      </c>
      <c r="G627" s="167">
        <v>0.99998831436263103</v>
      </c>
      <c r="H627" s="167">
        <v>0.99996573872944905</v>
      </c>
    </row>
    <row r="628" spans="2:8">
      <c r="B628" s="167" t="s">
        <v>100</v>
      </c>
      <c r="C628" s="167" t="s">
        <v>1028</v>
      </c>
      <c r="D628" s="167" t="s">
        <v>2072</v>
      </c>
      <c r="E628" s="167" t="s">
        <v>505</v>
      </c>
      <c r="F628" s="167" t="s">
        <v>2076</v>
      </c>
      <c r="G628" s="167">
        <v>1</v>
      </c>
      <c r="H628" s="167">
        <v>1</v>
      </c>
    </row>
    <row r="629" spans="2:8">
      <c r="B629" s="167" t="s">
        <v>100</v>
      </c>
      <c r="C629" s="167" t="s">
        <v>1028</v>
      </c>
      <c r="D629" s="167" t="s">
        <v>2072</v>
      </c>
      <c r="E629" s="167" t="s">
        <v>2075</v>
      </c>
      <c r="F629" s="167" t="s">
        <v>2076</v>
      </c>
      <c r="G629" s="167">
        <v>0.47699906949148002</v>
      </c>
      <c r="H629" s="167">
        <v>0.334644558930075</v>
      </c>
    </row>
    <row r="630" spans="2:8">
      <c r="B630" s="167" t="s">
        <v>100</v>
      </c>
      <c r="C630" s="167" t="s">
        <v>1028</v>
      </c>
      <c r="D630" s="167" t="s">
        <v>2072</v>
      </c>
      <c r="E630" s="167" t="s">
        <v>1892</v>
      </c>
      <c r="F630" s="167" t="s">
        <v>2076</v>
      </c>
      <c r="G630" s="167">
        <v>1</v>
      </c>
      <c r="H630" s="167">
        <v>1</v>
      </c>
    </row>
    <row r="631" spans="2:8">
      <c r="B631" s="167" t="s">
        <v>100</v>
      </c>
      <c r="C631" s="167" t="s">
        <v>1028</v>
      </c>
      <c r="D631" s="167" t="s">
        <v>515</v>
      </c>
      <c r="E631" s="167" t="s">
        <v>497</v>
      </c>
      <c r="F631" s="167" t="s">
        <v>2077</v>
      </c>
      <c r="G631" s="167">
        <v>9.4918782253587998E-3</v>
      </c>
      <c r="H631" s="167">
        <v>1.1383103234901999E-2</v>
      </c>
    </row>
    <row r="632" spans="2:8">
      <c r="B632" s="167" t="s">
        <v>100</v>
      </c>
      <c r="C632" s="167" t="s">
        <v>1028</v>
      </c>
      <c r="D632" s="167" t="s">
        <v>515</v>
      </c>
      <c r="E632" s="167" t="s">
        <v>2074</v>
      </c>
      <c r="F632" s="167" t="s">
        <v>2077</v>
      </c>
      <c r="G632" s="167">
        <v>0.99926102501038605</v>
      </c>
      <c r="H632" s="167">
        <v>0.99953214332431495</v>
      </c>
    </row>
    <row r="633" spans="2:8">
      <c r="B633" s="167" t="s">
        <v>100</v>
      </c>
      <c r="C633" s="167" t="s">
        <v>1028</v>
      </c>
      <c r="D633" s="167" t="s">
        <v>515</v>
      </c>
      <c r="E633" s="167" t="s">
        <v>505</v>
      </c>
      <c r="F633" s="167" t="s">
        <v>2077</v>
      </c>
      <c r="G633" s="167">
        <v>1</v>
      </c>
      <c r="H633" s="167">
        <v>1</v>
      </c>
    </row>
    <row r="634" spans="2:8">
      <c r="B634" s="167" t="s">
        <v>100</v>
      </c>
      <c r="C634" s="167" t="s">
        <v>1028</v>
      </c>
      <c r="D634" s="167" t="s">
        <v>515</v>
      </c>
      <c r="E634" s="167" t="s">
        <v>2075</v>
      </c>
      <c r="F634" s="167" t="s">
        <v>2077</v>
      </c>
      <c r="G634" s="167">
        <v>0.460621195688111</v>
      </c>
      <c r="H634" s="167">
        <v>0.276925663278205</v>
      </c>
    </row>
    <row r="635" spans="2:8">
      <c r="B635" s="167" t="s">
        <v>100</v>
      </c>
      <c r="C635" s="167" t="s">
        <v>1028</v>
      </c>
      <c r="D635" s="167" t="s">
        <v>515</v>
      </c>
      <c r="E635" s="167" t="s">
        <v>1892</v>
      </c>
      <c r="F635" s="167" t="s">
        <v>2077</v>
      </c>
      <c r="G635" s="167">
        <v>0.60425086467879496</v>
      </c>
      <c r="H635" s="167">
        <v>0.80496402792357702</v>
      </c>
    </row>
    <row r="636" spans="2:8">
      <c r="B636" s="167" t="s">
        <v>103</v>
      </c>
      <c r="C636" s="167" t="s">
        <v>1028</v>
      </c>
      <c r="D636" s="167" t="s">
        <v>2072</v>
      </c>
      <c r="E636" s="167" t="s">
        <v>497</v>
      </c>
      <c r="F636" s="167" t="s">
        <v>2073</v>
      </c>
      <c r="G636" s="167">
        <v>8.1647609157632806E-2</v>
      </c>
      <c r="H636" s="167">
        <v>0.17146594809417601</v>
      </c>
    </row>
    <row r="637" spans="2:8">
      <c r="B637" s="167" t="s">
        <v>103</v>
      </c>
      <c r="C637" s="167" t="s">
        <v>1028</v>
      </c>
      <c r="D637" s="167" t="s">
        <v>2072</v>
      </c>
      <c r="E637" s="167" t="s">
        <v>2074</v>
      </c>
      <c r="F637" s="167" t="s">
        <v>2073</v>
      </c>
      <c r="G637" s="167">
        <v>0.99999299326945601</v>
      </c>
      <c r="H637" s="167">
        <v>0.99999469911952599</v>
      </c>
    </row>
    <row r="638" spans="2:8">
      <c r="B638" s="167" t="s">
        <v>103</v>
      </c>
      <c r="C638" s="167" t="s">
        <v>1028</v>
      </c>
      <c r="D638" s="167" t="s">
        <v>2072</v>
      </c>
      <c r="E638" s="167" t="s">
        <v>505</v>
      </c>
      <c r="F638" s="167" t="s">
        <v>2073</v>
      </c>
      <c r="G638" s="167">
        <v>1</v>
      </c>
      <c r="H638" s="167">
        <v>1</v>
      </c>
    </row>
    <row r="639" spans="2:8">
      <c r="B639" s="167" t="s">
        <v>103</v>
      </c>
      <c r="C639" s="167" t="s">
        <v>1028</v>
      </c>
      <c r="D639" s="167" t="s">
        <v>2072</v>
      </c>
      <c r="E639" s="167" t="s">
        <v>2075</v>
      </c>
      <c r="F639" s="167" t="s">
        <v>2073</v>
      </c>
      <c r="G639" s="167">
        <v>0.61397903172532298</v>
      </c>
      <c r="H639" s="167">
        <v>0.68248909403209301</v>
      </c>
    </row>
    <row r="640" spans="2:8">
      <c r="B640" s="167" t="s">
        <v>103</v>
      </c>
      <c r="C640" s="167" t="s">
        <v>1028</v>
      </c>
      <c r="D640" s="167" t="s">
        <v>2072</v>
      </c>
      <c r="E640" s="167" t="s">
        <v>1892</v>
      </c>
      <c r="F640" s="167" t="s">
        <v>2073</v>
      </c>
      <c r="G640" s="167">
        <v>1</v>
      </c>
      <c r="H640" s="167">
        <v>1</v>
      </c>
    </row>
    <row r="641" spans="2:8">
      <c r="B641" s="167" t="s">
        <v>103</v>
      </c>
      <c r="C641" s="167" t="s">
        <v>1028</v>
      </c>
      <c r="D641" s="167" t="s">
        <v>2072</v>
      </c>
      <c r="E641" s="167" t="s">
        <v>497</v>
      </c>
      <c r="F641" s="167" t="s">
        <v>2076</v>
      </c>
      <c r="G641" s="167">
        <v>8.1647609157632806E-2</v>
      </c>
      <c r="H641" s="167">
        <v>0.17146594809417601</v>
      </c>
    </row>
    <row r="642" spans="2:8">
      <c r="B642" s="167" t="s">
        <v>103</v>
      </c>
      <c r="C642" s="167" t="s">
        <v>1028</v>
      </c>
      <c r="D642" s="167" t="s">
        <v>2072</v>
      </c>
      <c r="E642" s="167" t="s">
        <v>2074</v>
      </c>
      <c r="F642" s="167" t="s">
        <v>2076</v>
      </c>
      <c r="G642" s="167">
        <v>0.99999299326945601</v>
      </c>
      <c r="H642" s="167">
        <v>0.99999469911952599</v>
      </c>
    </row>
    <row r="643" spans="2:8">
      <c r="B643" s="167" t="s">
        <v>103</v>
      </c>
      <c r="C643" s="167" t="s">
        <v>1028</v>
      </c>
      <c r="D643" s="167" t="s">
        <v>2072</v>
      </c>
      <c r="E643" s="167" t="s">
        <v>505</v>
      </c>
      <c r="F643" s="167" t="s">
        <v>2076</v>
      </c>
      <c r="G643" s="167">
        <v>1</v>
      </c>
      <c r="H643" s="167">
        <v>1</v>
      </c>
    </row>
    <row r="644" spans="2:8">
      <c r="B644" s="167" t="s">
        <v>103</v>
      </c>
      <c r="C644" s="167" t="s">
        <v>1028</v>
      </c>
      <c r="D644" s="167" t="s">
        <v>2072</v>
      </c>
      <c r="E644" s="167" t="s">
        <v>2075</v>
      </c>
      <c r="F644" s="167" t="s">
        <v>2076</v>
      </c>
      <c r="G644" s="167">
        <v>0.61397903172532298</v>
      </c>
      <c r="H644" s="167">
        <v>0.68248909403209301</v>
      </c>
    </row>
    <row r="645" spans="2:8">
      <c r="B645" s="167" t="s">
        <v>103</v>
      </c>
      <c r="C645" s="167" t="s">
        <v>1028</v>
      </c>
      <c r="D645" s="167" t="s">
        <v>2072</v>
      </c>
      <c r="E645" s="167" t="s">
        <v>1892</v>
      </c>
      <c r="F645" s="167" t="s">
        <v>2076</v>
      </c>
      <c r="G645" s="167">
        <v>1</v>
      </c>
      <c r="H645" s="167">
        <v>1</v>
      </c>
    </row>
    <row r="646" spans="2:8">
      <c r="B646" s="167" t="s">
        <v>103</v>
      </c>
      <c r="C646" s="167" t="s">
        <v>1028</v>
      </c>
      <c r="D646" s="167" t="s">
        <v>515</v>
      </c>
      <c r="E646" s="167" t="s">
        <v>497</v>
      </c>
      <c r="F646" s="167" t="s">
        <v>2077</v>
      </c>
      <c r="G646" s="167">
        <v>4.3378242923049502E-2</v>
      </c>
      <c r="H646" s="167">
        <v>3.02796186441011E-2</v>
      </c>
    </row>
    <row r="647" spans="2:8">
      <c r="B647" s="167" t="s">
        <v>103</v>
      </c>
      <c r="C647" s="167" t="s">
        <v>1028</v>
      </c>
      <c r="D647" s="167" t="s">
        <v>515</v>
      </c>
      <c r="E647" s="167" t="s">
        <v>2074</v>
      </c>
      <c r="F647" s="167" t="s">
        <v>2077</v>
      </c>
      <c r="G647" s="167">
        <v>1</v>
      </c>
      <c r="H647" s="167">
        <v>1</v>
      </c>
    </row>
    <row r="648" spans="2:8">
      <c r="B648" s="167" t="s">
        <v>103</v>
      </c>
      <c r="C648" s="167" t="s">
        <v>1028</v>
      </c>
      <c r="D648" s="167" t="s">
        <v>515</v>
      </c>
      <c r="E648" s="167" t="s">
        <v>505</v>
      </c>
      <c r="F648" s="167" t="s">
        <v>2077</v>
      </c>
      <c r="G648" s="167">
        <v>1</v>
      </c>
      <c r="H648" s="167">
        <v>1</v>
      </c>
    </row>
    <row r="649" spans="2:8">
      <c r="B649" s="167" t="s">
        <v>103</v>
      </c>
      <c r="C649" s="167" t="s">
        <v>1028</v>
      </c>
      <c r="D649" s="167" t="s">
        <v>515</v>
      </c>
      <c r="E649" s="167" t="s">
        <v>2075</v>
      </c>
      <c r="F649" s="167" t="s">
        <v>2077</v>
      </c>
      <c r="G649" s="167">
        <v>0.45210913213209603</v>
      </c>
      <c r="H649" s="167">
        <v>0.251574998186683</v>
      </c>
    </row>
    <row r="650" spans="2:8">
      <c r="B650" s="167" t="s">
        <v>103</v>
      </c>
      <c r="C650" s="167" t="s">
        <v>1028</v>
      </c>
      <c r="D650" s="167" t="s">
        <v>515</v>
      </c>
      <c r="E650" s="167" t="s">
        <v>1892</v>
      </c>
      <c r="F650" s="167" t="s">
        <v>2077</v>
      </c>
      <c r="G650" s="167">
        <v>0.68357943374671704</v>
      </c>
      <c r="H650" s="167">
        <v>0.84009501910217499</v>
      </c>
    </row>
    <row r="651" spans="2:8">
      <c r="B651" s="167" t="s">
        <v>106</v>
      </c>
      <c r="C651" s="167" t="s">
        <v>1028</v>
      </c>
      <c r="D651" s="167" t="s">
        <v>2072</v>
      </c>
      <c r="E651" s="167" t="s">
        <v>497</v>
      </c>
      <c r="F651" s="167" t="s">
        <v>2073</v>
      </c>
      <c r="G651" s="167">
        <v>6.20714835552739E-2</v>
      </c>
      <c r="H651" s="167">
        <v>0.121175476944616</v>
      </c>
    </row>
    <row r="652" spans="2:8">
      <c r="B652" s="167" t="s">
        <v>106</v>
      </c>
      <c r="C652" s="167" t="s">
        <v>1028</v>
      </c>
      <c r="D652" s="167" t="s">
        <v>2072</v>
      </c>
      <c r="E652" s="167" t="s">
        <v>2074</v>
      </c>
      <c r="F652" s="167" t="s">
        <v>2073</v>
      </c>
      <c r="G652" s="167">
        <v>0.99999900556618304</v>
      </c>
      <c r="H652" s="167">
        <v>0.99999653071871597</v>
      </c>
    </row>
    <row r="653" spans="2:8">
      <c r="B653" s="167" t="s">
        <v>106</v>
      </c>
      <c r="C653" s="167" t="s">
        <v>1028</v>
      </c>
      <c r="D653" s="167" t="s">
        <v>2072</v>
      </c>
      <c r="E653" s="167" t="s">
        <v>505</v>
      </c>
      <c r="F653" s="167" t="s">
        <v>2073</v>
      </c>
      <c r="G653" s="167">
        <v>1</v>
      </c>
      <c r="H653" s="167">
        <v>1</v>
      </c>
    </row>
    <row r="654" spans="2:8">
      <c r="B654" s="167" t="s">
        <v>106</v>
      </c>
      <c r="C654" s="167" t="s">
        <v>1028</v>
      </c>
      <c r="D654" s="167" t="s">
        <v>2072</v>
      </c>
      <c r="E654" s="167" t="s">
        <v>2075</v>
      </c>
      <c r="F654" s="167" t="s">
        <v>2073</v>
      </c>
      <c r="G654" s="167">
        <v>0.722857774614726</v>
      </c>
      <c r="H654" s="167">
        <v>0.71164539249858505</v>
      </c>
    </row>
    <row r="655" spans="2:8">
      <c r="B655" s="167" t="s">
        <v>106</v>
      </c>
      <c r="C655" s="167" t="s">
        <v>1028</v>
      </c>
      <c r="D655" s="167" t="s">
        <v>2072</v>
      </c>
      <c r="E655" s="167" t="s">
        <v>1892</v>
      </c>
      <c r="F655" s="167" t="s">
        <v>2073</v>
      </c>
      <c r="G655" s="167">
        <v>1</v>
      </c>
      <c r="H655" s="167">
        <v>1</v>
      </c>
    </row>
    <row r="656" spans="2:8">
      <c r="B656" s="167" t="s">
        <v>106</v>
      </c>
      <c r="C656" s="167" t="s">
        <v>1028</v>
      </c>
      <c r="D656" s="167" t="s">
        <v>2072</v>
      </c>
      <c r="E656" s="167" t="s">
        <v>497</v>
      </c>
      <c r="F656" s="167" t="s">
        <v>2076</v>
      </c>
      <c r="G656" s="167">
        <v>6.20714835552739E-2</v>
      </c>
      <c r="H656" s="167">
        <v>0.121175476944616</v>
      </c>
    </row>
    <row r="657" spans="2:8">
      <c r="B657" s="167" t="s">
        <v>106</v>
      </c>
      <c r="C657" s="167" t="s">
        <v>1028</v>
      </c>
      <c r="D657" s="167" t="s">
        <v>2072</v>
      </c>
      <c r="E657" s="167" t="s">
        <v>2074</v>
      </c>
      <c r="F657" s="167" t="s">
        <v>2076</v>
      </c>
      <c r="G657" s="167">
        <v>0.99999900556618304</v>
      </c>
      <c r="H657" s="167">
        <v>0.99999653071871597</v>
      </c>
    </row>
    <row r="658" spans="2:8">
      <c r="B658" s="167" t="s">
        <v>106</v>
      </c>
      <c r="C658" s="167" t="s">
        <v>1028</v>
      </c>
      <c r="D658" s="167" t="s">
        <v>2072</v>
      </c>
      <c r="E658" s="167" t="s">
        <v>505</v>
      </c>
      <c r="F658" s="167" t="s">
        <v>2076</v>
      </c>
      <c r="G658" s="167">
        <v>1</v>
      </c>
      <c r="H658" s="167">
        <v>1</v>
      </c>
    </row>
    <row r="659" spans="2:8">
      <c r="B659" s="167" t="s">
        <v>106</v>
      </c>
      <c r="C659" s="167" t="s">
        <v>1028</v>
      </c>
      <c r="D659" s="167" t="s">
        <v>2072</v>
      </c>
      <c r="E659" s="167" t="s">
        <v>2075</v>
      </c>
      <c r="F659" s="167" t="s">
        <v>2076</v>
      </c>
      <c r="G659" s="167">
        <v>0.722857774614726</v>
      </c>
      <c r="H659" s="167">
        <v>0.71164539249858505</v>
      </c>
    </row>
    <row r="660" spans="2:8">
      <c r="B660" s="167" t="s">
        <v>106</v>
      </c>
      <c r="C660" s="167" t="s">
        <v>1028</v>
      </c>
      <c r="D660" s="167" t="s">
        <v>2072</v>
      </c>
      <c r="E660" s="167" t="s">
        <v>1892</v>
      </c>
      <c r="F660" s="167" t="s">
        <v>2076</v>
      </c>
      <c r="G660" s="167">
        <v>1</v>
      </c>
      <c r="H660" s="167">
        <v>1</v>
      </c>
    </row>
    <row r="661" spans="2:8">
      <c r="B661" s="167" t="s">
        <v>106</v>
      </c>
      <c r="C661" s="167" t="s">
        <v>1028</v>
      </c>
      <c r="D661" s="167" t="s">
        <v>515</v>
      </c>
      <c r="E661" s="167" t="s">
        <v>497</v>
      </c>
      <c r="F661" s="167" t="s">
        <v>2077</v>
      </c>
      <c r="G661" s="167">
        <v>3.2965655472775401E-3</v>
      </c>
      <c r="H661" s="167">
        <v>2.1886980427388999E-3</v>
      </c>
    </row>
    <row r="662" spans="2:8">
      <c r="B662" s="167" t="s">
        <v>106</v>
      </c>
      <c r="C662" s="167" t="s">
        <v>1028</v>
      </c>
      <c r="D662" s="167" t="s">
        <v>515</v>
      </c>
      <c r="E662" s="167" t="s">
        <v>2074</v>
      </c>
      <c r="F662" s="167" t="s">
        <v>2077</v>
      </c>
      <c r="G662" s="167">
        <v>0.99981657068655305</v>
      </c>
      <c r="H662" s="167">
        <v>0.99923334203747005</v>
      </c>
    </row>
    <row r="663" spans="2:8">
      <c r="B663" s="167" t="s">
        <v>106</v>
      </c>
      <c r="C663" s="167" t="s">
        <v>1028</v>
      </c>
      <c r="D663" s="167" t="s">
        <v>515</v>
      </c>
      <c r="E663" s="167" t="s">
        <v>505</v>
      </c>
      <c r="F663" s="167" t="s">
        <v>2077</v>
      </c>
      <c r="G663" s="167">
        <v>1</v>
      </c>
      <c r="H663" s="167">
        <v>1</v>
      </c>
    </row>
    <row r="664" spans="2:8">
      <c r="B664" s="167" t="s">
        <v>106</v>
      </c>
      <c r="C664" s="167" t="s">
        <v>1028</v>
      </c>
      <c r="D664" s="167" t="s">
        <v>515</v>
      </c>
      <c r="E664" s="167" t="s">
        <v>2075</v>
      </c>
      <c r="F664" s="167" t="s">
        <v>2077</v>
      </c>
      <c r="G664" s="167">
        <v>0.465289898516905</v>
      </c>
      <c r="H664" s="167">
        <v>0.25923070597459602</v>
      </c>
    </row>
    <row r="665" spans="2:8">
      <c r="B665" s="167" t="s">
        <v>106</v>
      </c>
      <c r="C665" s="167" t="s">
        <v>1028</v>
      </c>
      <c r="D665" s="167" t="s">
        <v>515</v>
      </c>
      <c r="E665" s="167" t="s">
        <v>1892</v>
      </c>
      <c r="F665" s="167" t="s">
        <v>2077</v>
      </c>
      <c r="G665" s="167">
        <v>0.94326962453140695</v>
      </c>
      <c r="H665" s="167">
        <v>0.98047111752796801</v>
      </c>
    </row>
    <row r="666" spans="2:8">
      <c r="B666" s="167" t="s">
        <v>108</v>
      </c>
      <c r="C666" s="167" t="s">
        <v>1028</v>
      </c>
      <c r="D666" s="167" t="s">
        <v>2072</v>
      </c>
      <c r="E666" s="167" t="s">
        <v>497</v>
      </c>
      <c r="F666" s="167" t="s">
        <v>2073</v>
      </c>
      <c r="G666" s="167">
        <v>5.3155955176669503E-2</v>
      </c>
      <c r="H666" s="167">
        <v>0.13917949740428701</v>
      </c>
    </row>
    <row r="667" spans="2:8">
      <c r="B667" s="167" t="s">
        <v>108</v>
      </c>
      <c r="C667" s="167" t="s">
        <v>1028</v>
      </c>
      <c r="D667" s="167" t="s">
        <v>2072</v>
      </c>
      <c r="E667" s="167" t="s">
        <v>2074</v>
      </c>
      <c r="F667" s="167" t="s">
        <v>2073</v>
      </c>
      <c r="G667" s="167">
        <v>0.99999999998899503</v>
      </c>
      <c r="H667" s="167">
        <v>0.99999999999471501</v>
      </c>
    </row>
    <row r="668" spans="2:8">
      <c r="B668" s="167" t="s">
        <v>108</v>
      </c>
      <c r="C668" s="167" t="s">
        <v>1028</v>
      </c>
      <c r="D668" s="167" t="s">
        <v>2072</v>
      </c>
      <c r="E668" s="167" t="s">
        <v>505</v>
      </c>
      <c r="F668" s="167" t="s">
        <v>2073</v>
      </c>
      <c r="G668" s="167">
        <v>1</v>
      </c>
      <c r="H668" s="167">
        <v>1</v>
      </c>
    </row>
    <row r="669" spans="2:8">
      <c r="B669" s="167" t="s">
        <v>108</v>
      </c>
      <c r="C669" s="167" t="s">
        <v>1028</v>
      </c>
      <c r="D669" s="167" t="s">
        <v>2072</v>
      </c>
      <c r="E669" s="167" t="s">
        <v>2075</v>
      </c>
      <c r="F669" s="167" t="s">
        <v>2073</v>
      </c>
      <c r="G669" s="167">
        <v>0.75257346032706995</v>
      </c>
      <c r="H669" s="167">
        <v>0.83232683842002597</v>
      </c>
    </row>
    <row r="670" spans="2:8">
      <c r="B670" s="167" t="s">
        <v>108</v>
      </c>
      <c r="C670" s="167" t="s">
        <v>1028</v>
      </c>
      <c r="D670" s="167" t="s">
        <v>2072</v>
      </c>
      <c r="E670" s="167" t="s">
        <v>1892</v>
      </c>
      <c r="F670" s="167" t="s">
        <v>2073</v>
      </c>
      <c r="G670" s="167">
        <v>1</v>
      </c>
      <c r="H670" s="167">
        <v>1</v>
      </c>
    </row>
    <row r="671" spans="2:8">
      <c r="B671" s="167" t="s">
        <v>108</v>
      </c>
      <c r="C671" s="167" t="s">
        <v>1028</v>
      </c>
      <c r="D671" s="167" t="s">
        <v>2072</v>
      </c>
      <c r="E671" s="167" t="s">
        <v>497</v>
      </c>
      <c r="F671" s="167" t="s">
        <v>2076</v>
      </c>
      <c r="G671" s="167">
        <v>5.3155955176669503E-2</v>
      </c>
      <c r="H671" s="167">
        <v>0.13917949740428701</v>
      </c>
    </row>
    <row r="672" spans="2:8">
      <c r="B672" s="167" t="s">
        <v>108</v>
      </c>
      <c r="C672" s="167" t="s">
        <v>1028</v>
      </c>
      <c r="D672" s="167" t="s">
        <v>2072</v>
      </c>
      <c r="E672" s="167" t="s">
        <v>2074</v>
      </c>
      <c r="F672" s="167" t="s">
        <v>2076</v>
      </c>
      <c r="G672" s="167">
        <v>0.99999999998899503</v>
      </c>
      <c r="H672" s="167">
        <v>0.99999999999471501</v>
      </c>
    </row>
    <row r="673" spans="2:8">
      <c r="B673" s="167" t="s">
        <v>108</v>
      </c>
      <c r="C673" s="167" t="s">
        <v>1028</v>
      </c>
      <c r="D673" s="167" t="s">
        <v>2072</v>
      </c>
      <c r="E673" s="167" t="s">
        <v>505</v>
      </c>
      <c r="F673" s="167" t="s">
        <v>2076</v>
      </c>
      <c r="G673" s="167">
        <v>1</v>
      </c>
      <c r="H673" s="167">
        <v>1</v>
      </c>
    </row>
    <row r="674" spans="2:8">
      <c r="B674" s="167" t="s">
        <v>108</v>
      </c>
      <c r="C674" s="167" t="s">
        <v>1028</v>
      </c>
      <c r="D674" s="167" t="s">
        <v>2072</v>
      </c>
      <c r="E674" s="167" t="s">
        <v>2075</v>
      </c>
      <c r="F674" s="167" t="s">
        <v>2076</v>
      </c>
      <c r="G674" s="167">
        <v>0.75257346032706995</v>
      </c>
      <c r="H674" s="167">
        <v>0.83232683842002597</v>
      </c>
    </row>
    <row r="675" spans="2:8">
      <c r="B675" s="167" t="s">
        <v>108</v>
      </c>
      <c r="C675" s="167" t="s">
        <v>1028</v>
      </c>
      <c r="D675" s="167" t="s">
        <v>2072</v>
      </c>
      <c r="E675" s="167" t="s">
        <v>1892</v>
      </c>
      <c r="F675" s="167" t="s">
        <v>2076</v>
      </c>
      <c r="G675" s="167">
        <v>1</v>
      </c>
      <c r="H675" s="167">
        <v>1</v>
      </c>
    </row>
    <row r="676" spans="2:8">
      <c r="B676" s="167" t="s">
        <v>108</v>
      </c>
      <c r="C676" s="167" t="s">
        <v>1028</v>
      </c>
      <c r="D676" s="167" t="s">
        <v>515</v>
      </c>
      <c r="E676" s="167" t="s">
        <v>497</v>
      </c>
      <c r="F676" s="167" t="s">
        <v>2077</v>
      </c>
      <c r="G676" s="167">
        <v>2.5600267431022598E-3</v>
      </c>
      <c r="H676" s="167">
        <v>1.1654672783605899E-3</v>
      </c>
    </row>
    <row r="677" spans="2:8">
      <c r="B677" s="167" t="s">
        <v>108</v>
      </c>
      <c r="C677" s="167" t="s">
        <v>1028</v>
      </c>
      <c r="D677" s="167" t="s">
        <v>515</v>
      </c>
      <c r="E677" s="167" t="s">
        <v>2074</v>
      </c>
      <c r="F677" s="167" t="s">
        <v>2077</v>
      </c>
      <c r="G677" s="167">
        <v>0.99969688383880395</v>
      </c>
      <c r="H677" s="167">
        <v>0.999124423188674</v>
      </c>
    </row>
    <row r="678" spans="2:8">
      <c r="B678" s="167" t="s">
        <v>108</v>
      </c>
      <c r="C678" s="167" t="s">
        <v>1028</v>
      </c>
      <c r="D678" s="167" t="s">
        <v>515</v>
      </c>
      <c r="E678" s="167" t="s">
        <v>505</v>
      </c>
      <c r="F678" s="167" t="s">
        <v>2077</v>
      </c>
      <c r="G678" s="167">
        <v>1</v>
      </c>
      <c r="H678" s="167">
        <v>1</v>
      </c>
    </row>
    <row r="679" spans="2:8">
      <c r="B679" s="167" t="s">
        <v>108</v>
      </c>
      <c r="C679" s="167" t="s">
        <v>1028</v>
      </c>
      <c r="D679" s="167" t="s">
        <v>515</v>
      </c>
      <c r="E679" s="167" t="s">
        <v>2075</v>
      </c>
      <c r="F679" s="167" t="s">
        <v>2077</v>
      </c>
      <c r="G679" s="167">
        <v>0.80157982980207598</v>
      </c>
      <c r="H679" s="167">
        <v>0.54986784212181905</v>
      </c>
    </row>
    <row r="680" spans="2:8">
      <c r="B680" s="167" t="s">
        <v>108</v>
      </c>
      <c r="C680" s="167" t="s">
        <v>1028</v>
      </c>
      <c r="D680" s="167" t="s">
        <v>515</v>
      </c>
      <c r="E680" s="167" t="s">
        <v>1892</v>
      </c>
      <c r="F680" s="167" t="s">
        <v>2077</v>
      </c>
      <c r="G680" s="167">
        <v>0.86537942715183602</v>
      </c>
      <c r="H680" s="167">
        <v>0.95061253338233898</v>
      </c>
    </row>
    <row r="681" spans="2:8">
      <c r="B681" s="167" t="s">
        <v>111</v>
      </c>
      <c r="C681" s="167" t="s">
        <v>1028</v>
      </c>
      <c r="D681" s="167" t="s">
        <v>2072</v>
      </c>
      <c r="E681" s="167" t="s">
        <v>497</v>
      </c>
      <c r="F681" s="167" t="s">
        <v>2073</v>
      </c>
      <c r="G681" s="167">
        <v>4.9015331196430298E-2</v>
      </c>
      <c r="H681" s="167">
        <v>4.5590175388550203E-2</v>
      </c>
    </row>
    <row r="682" spans="2:8">
      <c r="B682" s="167" t="s">
        <v>111</v>
      </c>
      <c r="C682" s="167" t="s">
        <v>1028</v>
      </c>
      <c r="D682" s="167" t="s">
        <v>2072</v>
      </c>
      <c r="E682" s="167" t="s">
        <v>2074</v>
      </c>
      <c r="F682" s="167" t="s">
        <v>2073</v>
      </c>
      <c r="G682" s="167">
        <v>0.99969872835324602</v>
      </c>
      <c r="H682" s="167">
        <v>0.99951274886340502</v>
      </c>
    </row>
    <row r="683" spans="2:8">
      <c r="B683" s="167" t="s">
        <v>111</v>
      </c>
      <c r="C683" s="167" t="s">
        <v>1028</v>
      </c>
      <c r="D683" s="167" t="s">
        <v>2072</v>
      </c>
      <c r="E683" s="167" t="s">
        <v>505</v>
      </c>
      <c r="F683" s="167" t="s">
        <v>2073</v>
      </c>
      <c r="G683" s="167">
        <v>1</v>
      </c>
      <c r="H683" s="167">
        <v>1</v>
      </c>
    </row>
    <row r="684" spans="2:8">
      <c r="B684" s="167" t="s">
        <v>111</v>
      </c>
      <c r="C684" s="167" t="s">
        <v>1028</v>
      </c>
      <c r="D684" s="167" t="s">
        <v>2072</v>
      </c>
      <c r="E684" s="167" t="s">
        <v>2075</v>
      </c>
      <c r="F684" s="167" t="s">
        <v>2073</v>
      </c>
      <c r="G684" s="167">
        <v>0.60429422765588103</v>
      </c>
      <c r="H684" s="167">
        <v>0.51954733390205898</v>
      </c>
    </row>
    <row r="685" spans="2:8">
      <c r="B685" s="167" t="s">
        <v>111</v>
      </c>
      <c r="C685" s="167" t="s">
        <v>1028</v>
      </c>
      <c r="D685" s="167" t="s">
        <v>2072</v>
      </c>
      <c r="E685" s="167" t="s">
        <v>1892</v>
      </c>
      <c r="F685" s="167" t="s">
        <v>2073</v>
      </c>
      <c r="G685" s="167">
        <v>1</v>
      </c>
      <c r="H685" s="167">
        <v>1</v>
      </c>
    </row>
    <row r="686" spans="2:8">
      <c r="B686" s="167" t="s">
        <v>111</v>
      </c>
      <c r="C686" s="167" t="s">
        <v>1028</v>
      </c>
      <c r="D686" s="167" t="s">
        <v>2072</v>
      </c>
      <c r="E686" s="167" t="s">
        <v>497</v>
      </c>
      <c r="F686" s="167" t="s">
        <v>2076</v>
      </c>
      <c r="G686" s="167">
        <v>4.9015331196430298E-2</v>
      </c>
      <c r="H686" s="167">
        <v>4.5590175388550203E-2</v>
      </c>
    </row>
    <row r="687" spans="2:8">
      <c r="B687" s="167" t="s">
        <v>111</v>
      </c>
      <c r="C687" s="167" t="s">
        <v>1028</v>
      </c>
      <c r="D687" s="167" t="s">
        <v>2072</v>
      </c>
      <c r="E687" s="167" t="s">
        <v>2074</v>
      </c>
      <c r="F687" s="167" t="s">
        <v>2076</v>
      </c>
      <c r="G687" s="167">
        <v>0.99969872835324602</v>
      </c>
      <c r="H687" s="167">
        <v>0.99951274886340502</v>
      </c>
    </row>
    <row r="688" spans="2:8">
      <c r="B688" s="167" t="s">
        <v>111</v>
      </c>
      <c r="C688" s="167" t="s">
        <v>1028</v>
      </c>
      <c r="D688" s="167" t="s">
        <v>2072</v>
      </c>
      <c r="E688" s="167" t="s">
        <v>505</v>
      </c>
      <c r="F688" s="167" t="s">
        <v>2076</v>
      </c>
      <c r="G688" s="167">
        <v>1</v>
      </c>
      <c r="H688" s="167">
        <v>1</v>
      </c>
    </row>
    <row r="689" spans="2:8">
      <c r="B689" s="167" t="s">
        <v>111</v>
      </c>
      <c r="C689" s="167" t="s">
        <v>1028</v>
      </c>
      <c r="D689" s="167" t="s">
        <v>2072</v>
      </c>
      <c r="E689" s="167" t="s">
        <v>2075</v>
      </c>
      <c r="F689" s="167" t="s">
        <v>2076</v>
      </c>
      <c r="G689" s="167">
        <v>0.60429422765588103</v>
      </c>
      <c r="H689" s="167">
        <v>0.51954733390205898</v>
      </c>
    </row>
    <row r="690" spans="2:8">
      <c r="B690" s="167" t="s">
        <v>111</v>
      </c>
      <c r="C690" s="167" t="s">
        <v>1028</v>
      </c>
      <c r="D690" s="167" t="s">
        <v>2072</v>
      </c>
      <c r="E690" s="167" t="s">
        <v>1892</v>
      </c>
      <c r="F690" s="167" t="s">
        <v>2076</v>
      </c>
      <c r="G690" s="167">
        <v>1</v>
      </c>
      <c r="H690" s="167">
        <v>1</v>
      </c>
    </row>
    <row r="691" spans="2:8">
      <c r="B691" s="167" t="s">
        <v>111</v>
      </c>
      <c r="C691" s="167" t="s">
        <v>1028</v>
      </c>
      <c r="D691" s="167" t="s">
        <v>515</v>
      </c>
      <c r="E691" s="167" t="s">
        <v>497</v>
      </c>
      <c r="F691" s="167" t="s">
        <v>2077</v>
      </c>
      <c r="G691" s="167">
        <v>6.0195525532295803E-3</v>
      </c>
      <c r="H691" s="167">
        <v>4.8630078910130801E-3</v>
      </c>
    </row>
    <row r="692" spans="2:8">
      <c r="B692" s="167" t="s">
        <v>111</v>
      </c>
      <c r="C692" s="167" t="s">
        <v>1028</v>
      </c>
      <c r="D692" s="167" t="s">
        <v>515</v>
      </c>
      <c r="E692" s="167" t="s">
        <v>2074</v>
      </c>
      <c r="F692" s="167" t="s">
        <v>2077</v>
      </c>
      <c r="G692" s="167">
        <v>0.99858864432642702</v>
      </c>
      <c r="H692" s="167">
        <v>0.99954970440797597</v>
      </c>
    </row>
    <row r="693" spans="2:8">
      <c r="B693" s="167" t="s">
        <v>111</v>
      </c>
      <c r="C693" s="167" t="s">
        <v>1028</v>
      </c>
      <c r="D693" s="167" t="s">
        <v>515</v>
      </c>
      <c r="E693" s="167" t="s">
        <v>505</v>
      </c>
      <c r="F693" s="167" t="s">
        <v>2077</v>
      </c>
      <c r="G693" s="167">
        <v>1</v>
      </c>
      <c r="H693" s="167">
        <v>1</v>
      </c>
    </row>
    <row r="694" spans="2:8">
      <c r="B694" s="167" t="s">
        <v>111</v>
      </c>
      <c r="C694" s="167" t="s">
        <v>1028</v>
      </c>
      <c r="D694" s="167" t="s">
        <v>515</v>
      </c>
      <c r="E694" s="167" t="s">
        <v>2075</v>
      </c>
      <c r="F694" s="167" t="s">
        <v>2077</v>
      </c>
      <c r="G694" s="167">
        <v>0.41326288391897198</v>
      </c>
      <c r="H694" s="167">
        <v>0.24165200994098501</v>
      </c>
    </row>
    <row r="695" spans="2:8">
      <c r="B695" s="167" t="s">
        <v>111</v>
      </c>
      <c r="C695" s="167" t="s">
        <v>1028</v>
      </c>
      <c r="D695" s="167" t="s">
        <v>515</v>
      </c>
      <c r="E695" s="167" t="s">
        <v>1892</v>
      </c>
      <c r="F695" s="167" t="s">
        <v>2077</v>
      </c>
      <c r="G695" s="167">
        <v>0.67003886493731502</v>
      </c>
      <c r="H695" s="167">
        <v>0.87198574221375402</v>
      </c>
    </row>
    <row r="696" spans="2:8">
      <c r="B696" s="167" t="s">
        <v>114</v>
      </c>
      <c r="C696" s="167" t="s">
        <v>1028</v>
      </c>
      <c r="D696" s="167" t="s">
        <v>2072</v>
      </c>
      <c r="E696" s="167" t="s">
        <v>497</v>
      </c>
      <c r="F696" s="167" t="s">
        <v>2073</v>
      </c>
      <c r="G696" s="167">
        <v>7.0529501191852001E-2</v>
      </c>
      <c r="H696" s="167">
        <v>8.8527072053075306E-2</v>
      </c>
    </row>
    <row r="697" spans="2:8">
      <c r="B697" s="167" t="s">
        <v>114</v>
      </c>
      <c r="C697" s="167" t="s">
        <v>1028</v>
      </c>
      <c r="D697" s="167" t="s">
        <v>2072</v>
      </c>
      <c r="E697" s="167" t="s">
        <v>2074</v>
      </c>
      <c r="F697" s="167" t="s">
        <v>2073</v>
      </c>
      <c r="G697" s="167">
        <v>0.99998583536881702</v>
      </c>
      <c r="H697" s="167">
        <v>0.99997595947541495</v>
      </c>
    </row>
    <row r="698" spans="2:8">
      <c r="B698" s="167" t="s">
        <v>114</v>
      </c>
      <c r="C698" s="167" t="s">
        <v>1028</v>
      </c>
      <c r="D698" s="167" t="s">
        <v>2072</v>
      </c>
      <c r="E698" s="167" t="s">
        <v>505</v>
      </c>
      <c r="F698" s="167" t="s">
        <v>2073</v>
      </c>
      <c r="G698" s="167">
        <v>1</v>
      </c>
      <c r="H698" s="167">
        <v>1</v>
      </c>
    </row>
    <row r="699" spans="2:8">
      <c r="B699" s="167" t="s">
        <v>114</v>
      </c>
      <c r="C699" s="167" t="s">
        <v>1028</v>
      </c>
      <c r="D699" s="167" t="s">
        <v>2072</v>
      </c>
      <c r="E699" s="167" t="s">
        <v>2075</v>
      </c>
      <c r="F699" s="167" t="s">
        <v>2073</v>
      </c>
      <c r="G699" s="167">
        <v>0.76467079752851097</v>
      </c>
      <c r="H699" s="167">
        <v>0.69078060757194304</v>
      </c>
    </row>
    <row r="700" spans="2:8">
      <c r="B700" s="167" t="s">
        <v>114</v>
      </c>
      <c r="C700" s="167" t="s">
        <v>1028</v>
      </c>
      <c r="D700" s="167" t="s">
        <v>2072</v>
      </c>
      <c r="E700" s="167" t="s">
        <v>1892</v>
      </c>
      <c r="F700" s="167" t="s">
        <v>2073</v>
      </c>
      <c r="G700" s="167">
        <v>1</v>
      </c>
      <c r="H700" s="167">
        <v>1</v>
      </c>
    </row>
    <row r="701" spans="2:8">
      <c r="B701" s="167" t="s">
        <v>114</v>
      </c>
      <c r="C701" s="167" t="s">
        <v>1028</v>
      </c>
      <c r="D701" s="167" t="s">
        <v>2072</v>
      </c>
      <c r="E701" s="167" t="s">
        <v>497</v>
      </c>
      <c r="F701" s="167" t="s">
        <v>2076</v>
      </c>
      <c r="G701" s="167">
        <v>7.0529501191852001E-2</v>
      </c>
      <c r="H701" s="167">
        <v>8.8527072053075195E-2</v>
      </c>
    </row>
    <row r="702" spans="2:8">
      <c r="B702" s="167" t="s">
        <v>114</v>
      </c>
      <c r="C702" s="167" t="s">
        <v>1028</v>
      </c>
      <c r="D702" s="167" t="s">
        <v>2072</v>
      </c>
      <c r="E702" s="167" t="s">
        <v>2074</v>
      </c>
      <c r="F702" s="167" t="s">
        <v>2076</v>
      </c>
      <c r="G702" s="167">
        <v>0.99998583536881702</v>
      </c>
      <c r="H702" s="167">
        <v>0.99997595947541495</v>
      </c>
    </row>
    <row r="703" spans="2:8">
      <c r="B703" s="167" t="s">
        <v>114</v>
      </c>
      <c r="C703" s="167" t="s">
        <v>1028</v>
      </c>
      <c r="D703" s="167" t="s">
        <v>2072</v>
      </c>
      <c r="E703" s="167" t="s">
        <v>505</v>
      </c>
      <c r="F703" s="167" t="s">
        <v>2076</v>
      </c>
      <c r="G703" s="167">
        <v>1</v>
      </c>
      <c r="H703" s="167">
        <v>1</v>
      </c>
    </row>
    <row r="704" spans="2:8">
      <c r="B704" s="167" t="s">
        <v>114</v>
      </c>
      <c r="C704" s="167" t="s">
        <v>1028</v>
      </c>
      <c r="D704" s="167" t="s">
        <v>2072</v>
      </c>
      <c r="E704" s="167" t="s">
        <v>2075</v>
      </c>
      <c r="F704" s="167" t="s">
        <v>2076</v>
      </c>
      <c r="G704" s="167">
        <v>0.76467079752851097</v>
      </c>
      <c r="H704" s="167">
        <v>0.69078060757194304</v>
      </c>
    </row>
    <row r="705" spans="2:8">
      <c r="B705" s="167" t="s">
        <v>114</v>
      </c>
      <c r="C705" s="167" t="s">
        <v>1028</v>
      </c>
      <c r="D705" s="167" t="s">
        <v>2072</v>
      </c>
      <c r="E705" s="167" t="s">
        <v>1892</v>
      </c>
      <c r="F705" s="167" t="s">
        <v>2076</v>
      </c>
      <c r="G705" s="167">
        <v>1</v>
      </c>
      <c r="H705" s="167">
        <v>1</v>
      </c>
    </row>
    <row r="706" spans="2:8">
      <c r="B706" s="167" t="s">
        <v>114</v>
      </c>
      <c r="C706" s="167" t="s">
        <v>1028</v>
      </c>
      <c r="D706" s="167" t="s">
        <v>515</v>
      </c>
      <c r="E706" s="167" t="s">
        <v>497</v>
      </c>
      <c r="F706" s="167" t="s">
        <v>2077</v>
      </c>
      <c r="G706" s="167">
        <v>1.01753773760473E-2</v>
      </c>
      <c r="H706" s="167">
        <v>5.8711053561177704E-3</v>
      </c>
    </row>
    <row r="707" spans="2:8">
      <c r="B707" s="167" t="s">
        <v>114</v>
      </c>
      <c r="C707" s="167" t="s">
        <v>1028</v>
      </c>
      <c r="D707" s="167" t="s">
        <v>515</v>
      </c>
      <c r="E707" s="167" t="s">
        <v>2074</v>
      </c>
      <c r="F707" s="167" t="s">
        <v>2077</v>
      </c>
      <c r="G707" s="167">
        <v>0.999993006655988</v>
      </c>
      <c r="H707" s="167">
        <v>0.99999584793021101</v>
      </c>
    </row>
    <row r="708" spans="2:8">
      <c r="B708" s="167" t="s">
        <v>114</v>
      </c>
      <c r="C708" s="167" t="s">
        <v>1028</v>
      </c>
      <c r="D708" s="167" t="s">
        <v>515</v>
      </c>
      <c r="E708" s="167" t="s">
        <v>505</v>
      </c>
      <c r="F708" s="167" t="s">
        <v>2077</v>
      </c>
      <c r="G708" s="167">
        <v>1</v>
      </c>
      <c r="H708" s="167">
        <v>1</v>
      </c>
    </row>
    <row r="709" spans="2:8">
      <c r="B709" s="167" t="s">
        <v>114</v>
      </c>
      <c r="C709" s="167" t="s">
        <v>1028</v>
      </c>
      <c r="D709" s="167" t="s">
        <v>515</v>
      </c>
      <c r="E709" s="167" t="s">
        <v>2075</v>
      </c>
      <c r="F709" s="167" t="s">
        <v>2077</v>
      </c>
      <c r="G709" s="167">
        <v>0.71614543518576901</v>
      </c>
      <c r="H709" s="167">
        <v>0.47451458964002502</v>
      </c>
    </row>
    <row r="710" spans="2:8">
      <c r="B710" s="167" t="s">
        <v>114</v>
      </c>
      <c r="C710" s="167" t="s">
        <v>1028</v>
      </c>
      <c r="D710" s="167" t="s">
        <v>515</v>
      </c>
      <c r="E710" s="167" t="s">
        <v>1892</v>
      </c>
      <c r="F710" s="167" t="s">
        <v>2077</v>
      </c>
      <c r="G710" s="167">
        <v>0.82626365737702101</v>
      </c>
      <c r="H710" s="167">
        <v>0.93136135660138897</v>
      </c>
    </row>
    <row r="711" spans="2:8">
      <c r="B711" s="167" t="s">
        <v>117</v>
      </c>
      <c r="C711" s="167" t="s">
        <v>1028</v>
      </c>
      <c r="D711" s="167" t="s">
        <v>2072</v>
      </c>
      <c r="E711" s="167" t="s">
        <v>497</v>
      </c>
      <c r="F711" s="167" t="s">
        <v>2073</v>
      </c>
      <c r="G711" s="167">
        <v>6.12905621467075E-2</v>
      </c>
      <c r="H711" s="167">
        <v>5.8332045409002803E-2</v>
      </c>
    </row>
    <row r="712" spans="2:8">
      <c r="B712" s="167" t="s">
        <v>117</v>
      </c>
      <c r="C712" s="167" t="s">
        <v>1028</v>
      </c>
      <c r="D712" s="167" t="s">
        <v>2072</v>
      </c>
      <c r="E712" s="167" t="s">
        <v>2074</v>
      </c>
      <c r="F712" s="167" t="s">
        <v>2073</v>
      </c>
      <c r="G712" s="167">
        <v>0.99977443419261403</v>
      </c>
      <c r="H712" s="167">
        <v>0.999489454016529</v>
      </c>
    </row>
    <row r="713" spans="2:8">
      <c r="B713" s="167" t="s">
        <v>117</v>
      </c>
      <c r="C713" s="167" t="s">
        <v>1028</v>
      </c>
      <c r="D713" s="167" t="s">
        <v>2072</v>
      </c>
      <c r="E713" s="167" t="s">
        <v>505</v>
      </c>
      <c r="F713" s="167" t="s">
        <v>2073</v>
      </c>
      <c r="G713" s="167">
        <v>1</v>
      </c>
      <c r="H713" s="167">
        <v>1</v>
      </c>
    </row>
    <row r="714" spans="2:8">
      <c r="B714" s="167" t="s">
        <v>117</v>
      </c>
      <c r="C714" s="167" t="s">
        <v>1028</v>
      </c>
      <c r="D714" s="167" t="s">
        <v>2072</v>
      </c>
      <c r="E714" s="167" t="s">
        <v>2075</v>
      </c>
      <c r="F714" s="167" t="s">
        <v>2073</v>
      </c>
      <c r="G714" s="167">
        <v>0.67863934637717105</v>
      </c>
      <c r="H714" s="167">
        <v>0.54631712371889196</v>
      </c>
    </row>
    <row r="715" spans="2:8">
      <c r="B715" s="167" t="s">
        <v>117</v>
      </c>
      <c r="C715" s="167" t="s">
        <v>1028</v>
      </c>
      <c r="D715" s="167" t="s">
        <v>2072</v>
      </c>
      <c r="E715" s="167" t="s">
        <v>1892</v>
      </c>
      <c r="F715" s="167" t="s">
        <v>2073</v>
      </c>
      <c r="G715" s="167">
        <v>1</v>
      </c>
      <c r="H715" s="167">
        <v>1</v>
      </c>
    </row>
    <row r="716" spans="2:8">
      <c r="B716" s="167" t="s">
        <v>117</v>
      </c>
      <c r="C716" s="167" t="s">
        <v>1028</v>
      </c>
      <c r="D716" s="167" t="s">
        <v>2072</v>
      </c>
      <c r="E716" s="167" t="s">
        <v>497</v>
      </c>
      <c r="F716" s="167" t="s">
        <v>2076</v>
      </c>
      <c r="G716" s="167">
        <v>6.12905621467075E-2</v>
      </c>
      <c r="H716" s="167">
        <v>5.8332045409002803E-2</v>
      </c>
    </row>
    <row r="717" spans="2:8">
      <c r="B717" s="167" t="s">
        <v>117</v>
      </c>
      <c r="C717" s="167" t="s">
        <v>1028</v>
      </c>
      <c r="D717" s="167" t="s">
        <v>2072</v>
      </c>
      <c r="E717" s="167" t="s">
        <v>2074</v>
      </c>
      <c r="F717" s="167" t="s">
        <v>2076</v>
      </c>
      <c r="G717" s="167">
        <v>0.99977443419261403</v>
      </c>
      <c r="H717" s="167">
        <v>0.999489454016529</v>
      </c>
    </row>
    <row r="718" spans="2:8">
      <c r="B718" s="167" t="s">
        <v>117</v>
      </c>
      <c r="C718" s="167" t="s">
        <v>1028</v>
      </c>
      <c r="D718" s="167" t="s">
        <v>2072</v>
      </c>
      <c r="E718" s="167" t="s">
        <v>505</v>
      </c>
      <c r="F718" s="167" t="s">
        <v>2076</v>
      </c>
      <c r="G718" s="167">
        <v>1</v>
      </c>
      <c r="H718" s="167">
        <v>1</v>
      </c>
    </row>
    <row r="719" spans="2:8">
      <c r="B719" s="167" t="s">
        <v>117</v>
      </c>
      <c r="C719" s="167" t="s">
        <v>1028</v>
      </c>
      <c r="D719" s="167" t="s">
        <v>2072</v>
      </c>
      <c r="E719" s="167" t="s">
        <v>2075</v>
      </c>
      <c r="F719" s="167" t="s">
        <v>2076</v>
      </c>
      <c r="G719" s="167">
        <v>0.67863934637717105</v>
      </c>
      <c r="H719" s="167">
        <v>0.54631712371889196</v>
      </c>
    </row>
    <row r="720" spans="2:8">
      <c r="B720" s="167" t="s">
        <v>117</v>
      </c>
      <c r="C720" s="167" t="s">
        <v>1028</v>
      </c>
      <c r="D720" s="167" t="s">
        <v>2072</v>
      </c>
      <c r="E720" s="167" t="s">
        <v>1892</v>
      </c>
      <c r="F720" s="167" t="s">
        <v>2076</v>
      </c>
      <c r="G720" s="167">
        <v>1</v>
      </c>
      <c r="H720" s="167">
        <v>1</v>
      </c>
    </row>
    <row r="721" spans="2:8">
      <c r="B721" s="167" t="s">
        <v>117</v>
      </c>
      <c r="C721" s="167" t="s">
        <v>1028</v>
      </c>
      <c r="D721" s="167" t="s">
        <v>515</v>
      </c>
      <c r="E721" s="167" t="s">
        <v>497</v>
      </c>
      <c r="F721" s="167" t="s">
        <v>2077</v>
      </c>
      <c r="G721" s="167">
        <v>9.5763521609786208E-3</v>
      </c>
      <c r="H721" s="167">
        <v>9.7452764087643997E-3</v>
      </c>
    </row>
    <row r="722" spans="2:8">
      <c r="B722" s="167" t="s">
        <v>117</v>
      </c>
      <c r="C722" s="167" t="s">
        <v>1028</v>
      </c>
      <c r="D722" s="167" t="s">
        <v>515</v>
      </c>
      <c r="E722" s="167" t="s">
        <v>2074</v>
      </c>
      <c r="F722" s="167" t="s">
        <v>2077</v>
      </c>
      <c r="G722" s="167">
        <v>0.99965980964152101</v>
      </c>
      <c r="H722" s="167">
        <v>0.999926695514612</v>
      </c>
    </row>
    <row r="723" spans="2:8">
      <c r="B723" s="167" t="s">
        <v>117</v>
      </c>
      <c r="C723" s="167" t="s">
        <v>1028</v>
      </c>
      <c r="D723" s="167" t="s">
        <v>515</v>
      </c>
      <c r="E723" s="167" t="s">
        <v>505</v>
      </c>
      <c r="F723" s="167" t="s">
        <v>2077</v>
      </c>
      <c r="G723" s="167">
        <v>1</v>
      </c>
      <c r="H723" s="167">
        <v>1</v>
      </c>
    </row>
    <row r="724" spans="2:8">
      <c r="B724" s="167" t="s">
        <v>117</v>
      </c>
      <c r="C724" s="167" t="s">
        <v>1028</v>
      </c>
      <c r="D724" s="167" t="s">
        <v>515</v>
      </c>
      <c r="E724" s="167" t="s">
        <v>2075</v>
      </c>
      <c r="F724" s="167" t="s">
        <v>2077</v>
      </c>
      <c r="G724" s="167">
        <v>0.52331473559280495</v>
      </c>
      <c r="H724" s="167">
        <v>0.318193458086101</v>
      </c>
    </row>
    <row r="725" spans="2:8">
      <c r="B725" s="167" t="s">
        <v>117</v>
      </c>
      <c r="C725" s="167" t="s">
        <v>1028</v>
      </c>
      <c r="D725" s="167" t="s">
        <v>515</v>
      </c>
      <c r="E725" s="167" t="s">
        <v>1892</v>
      </c>
      <c r="F725" s="167" t="s">
        <v>2077</v>
      </c>
      <c r="G725" s="167">
        <v>0.71315905249087896</v>
      </c>
      <c r="H725" s="167">
        <v>0.81391054116053296</v>
      </c>
    </row>
    <row r="726" spans="2:8">
      <c r="B726" s="167" t="s">
        <v>119</v>
      </c>
      <c r="C726" s="167" t="s">
        <v>1028</v>
      </c>
      <c r="D726" s="167" t="s">
        <v>2072</v>
      </c>
      <c r="E726" s="167" t="s">
        <v>497</v>
      </c>
      <c r="F726" s="167" t="s">
        <v>2073</v>
      </c>
      <c r="G726" s="167">
        <v>3.9928074099821402E-2</v>
      </c>
      <c r="H726" s="167">
        <v>5.64516098561961E-2</v>
      </c>
    </row>
    <row r="727" spans="2:8">
      <c r="B727" s="167" t="s">
        <v>119</v>
      </c>
      <c r="C727" s="167" t="s">
        <v>1028</v>
      </c>
      <c r="D727" s="167" t="s">
        <v>2072</v>
      </c>
      <c r="E727" s="167" t="s">
        <v>2074</v>
      </c>
      <c r="F727" s="167" t="s">
        <v>2073</v>
      </c>
      <c r="G727" s="167">
        <v>0.99997869759476898</v>
      </c>
      <c r="H727" s="167">
        <v>0.99994420015076801</v>
      </c>
    </row>
    <row r="728" spans="2:8">
      <c r="B728" s="167" t="s">
        <v>119</v>
      </c>
      <c r="C728" s="167" t="s">
        <v>1028</v>
      </c>
      <c r="D728" s="167" t="s">
        <v>2072</v>
      </c>
      <c r="E728" s="167" t="s">
        <v>505</v>
      </c>
      <c r="F728" s="167" t="s">
        <v>2073</v>
      </c>
      <c r="G728" s="167">
        <v>1</v>
      </c>
      <c r="H728" s="167">
        <v>1</v>
      </c>
    </row>
    <row r="729" spans="2:8">
      <c r="B729" s="167" t="s">
        <v>119</v>
      </c>
      <c r="C729" s="167" t="s">
        <v>1028</v>
      </c>
      <c r="D729" s="167" t="s">
        <v>2072</v>
      </c>
      <c r="E729" s="167" t="s">
        <v>2075</v>
      </c>
      <c r="F729" s="167" t="s">
        <v>2073</v>
      </c>
      <c r="G729" s="167">
        <v>0.33072106076096403</v>
      </c>
      <c r="H729" s="167">
        <v>0.23450772972764999</v>
      </c>
    </row>
    <row r="730" spans="2:8">
      <c r="B730" s="167" t="s">
        <v>119</v>
      </c>
      <c r="C730" s="167" t="s">
        <v>1028</v>
      </c>
      <c r="D730" s="167" t="s">
        <v>2072</v>
      </c>
      <c r="E730" s="167" t="s">
        <v>1892</v>
      </c>
      <c r="F730" s="167" t="s">
        <v>2073</v>
      </c>
      <c r="G730" s="167">
        <v>1</v>
      </c>
      <c r="H730" s="167">
        <v>1</v>
      </c>
    </row>
    <row r="731" spans="2:8">
      <c r="B731" s="167" t="s">
        <v>119</v>
      </c>
      <c r="C731" s="167" t="s">
        <v>1028</v>
      </c>
      <c r="D731" s="167" t="s">
        <v>2072</v>
      </c>
      <c r="E731" s="167" t="s">
        <v>497</v>
      </c>
      <c r="F731" s="167" t="s">
        <v>2076</v>
      </c>
      <c r="G731" s="167">
        <v>3.9928074099821402E-2</v>
      </c>
      <c r="H731" s="167">
        <v>5.6451609856196003E-2</v>
      </c>
    </row>
    <row r="732" spans="2:8">
      <c r="B732" s="167" t="s">
        <v>119</v>
      </c>
      <c r="C732" s="167" t="s">
        <v>1028</v>
      </c>
      <c r="D732" s="167" t="s">
        <v>2072</v>
      </c>
      <c r="E732" s="167" t="s">
        <v>2074</v>
      </c>
      <c r="F732" s="167" t="s">
        <v>2076</v>
      </c>
      <c r="G732" s="167">
        <v>0.99997869759476898</v>
      </c>
      <c r="H732" s="167">
        <v>0.99994420015076801</v>
      </c>
    </row>
    <row r="733" spans="2:8">
      <c r="B733" s="167" t="s">
        <v>119</v>
      </c>
      <c r="C733" s="167" t="s">
        <v>1028</v>
      </c>
      <c r="D733" s="167" t="s">
        <v>2072</v>
      </c>
      <c r="E733" s="167" t="s">
        <v>505</v>
      </c>
      <c r="F733" s="167" t="s">
        <v>2076</v>
      </c>
      <c r="G733" s="167">
        <v>1</v>
      </c>
      <c r="H733" s="167">
        <v>1</v>
      </c>
    </row>
    <row r="734" spans="2:8">
      <c r="B734" s="167" t="s">
        <v>119</v>
      </c>
      <c r="C734" s="167" t="s">
        <v>1028</v>
      </c>
      <c r="D734" s="167" t="s">
        <v>2072</v>
      </c>
      <c r="E734" s="167" t="s">
        <v>2075</v>
      </c>
      <c r="F734" s="167" t="s">
        <v>2076</v>
      </c>
      <c r="G734" s="167">
        <v>0.33072106076096403</v>
      </c>
      <c r="H734" s="167">
        <v>0.23450772972764999</v>
      </c>
    </row>
    <row r="735" spans="2:8">
      <c r="B735" s="167" t="s">
        <v>119</v>
      </c>
      <c r="C735" s="167" t="s">
        <v>1028</v>
      </c>
      <c r="D735" s="167" t="s">
        <v>2072</v>
      </c>
      <c r="E735" s="167" t="s">
        <v>1892</v>
      </c>
      <c r="F735" s="167" t="s">
        <v>2076</v>
      </c>
      <c r="G735" s="167">
        <v>1</v>
      </c>
      <c r="H735" s="167">
        <v>1</v>
      </c>
    </row>
    <row r="736" spans="2:8">
      <c r="B736" s="167" t="s">
        <v>119</v>
      </c>
      <c r="C736" s="167" t="s">
        <v>1028</v>
      </c>
      <c r="D736" s="167" t="s">
        <v>515</v>
      </c>
      <c r="E736" s="167" t="s">
        <v>497</v>
      </c>
      <c r="F736" s="167" t="s">
        <v>2077</v>
      </c>
      <c r="G736" s="167">
        <v>5.2877248337691802E-3</v>
      </c>
      <c r="H736" s="167">
        <v>6.6528759041264004E-3</v>
      </c>
    </row>
    <row r="737" spans="2:8">
      <c r="B737" s="167" t="s">
        <v>119</v>
      </c>
      <c r="C737" s="167" t="s">
        <v>1028</v>
      </c>
      <c r="D737" s="167" t="s">
        <v>515</v>
      </c>
      <c r="E737" s="167" t="s">
        <v>2074</v>
      </c>
      <c r="F737" s="167" t="s">
        <v>2077</v>
      </c>
      <c r="G737" s="167">
        <v>0.99815931734450003</v>
      </c>
      <c r="H737" s="167">
        <v>0.99888145072749301</v>
      </c>
    </row>
    <row r="738" spans="2:8">
      <c r="B738" s="167" t="s">
        <v>119</v>
      </c>
      <c r="C738" s="167" t="s">
        <v>1028</v>
      </c>
      <c r="D738" s="167" t="s">
        <v>515</v>
      </c>
      <c r="E738" s="167" t="s">
        <v>505</v>
      </c>
      <c r="F738" s="167" t="s">
        <v>2077</v>
      </c>
      <c r="G738" s="167">
        <v>1</v>
      </c>
      <c r="H738" s="167">
        <v>1</v>
      </c>
    </row>
    <row r="739" spans="2:8">
      <c r="B739" s="167" t="s">
        <v>119</v>
      </c>
      <c r="C739" s="167" t="s">
        <v>1028</v>
      </c>
      <c r="D739" s="167" t="s">
        <v>515</v>
      </c>
      <c r="E739" s="167" t="s">
        <v>2075</v>
      </c>
      <c r="F739" s="167" t="s">
        <v>2077</v>
      </c>
      <c r="G739" s="167">
        <v>0.32574339998625401</v>
      </c>
      <c r="H739" s="167">
        <v>0.19447587135202099</v>
      </c>
    </row>
    <row r="740" spans="2:8">
      <c r="B740" s="167" t="s">
        <v>119</v>
      </c>
      <c r="C740" s="167" t="s">
        <v>1028</v>
      </c>
      <c r="D740" s="167" t="s">
        <v>515</v>
      </c>
      <c r="E740" s="167" t="s">
        <v>1892</v>
      </c>
      <c r="F740" s="167" t="s">
        <v>2077</v>
      </c>
      <c r="G740" s="167">
        <v>0.56345012474015399</v>
      </c>
      <c r="H740" s="167">
        <v>0.78910016648495596</v>
      </c>
    </row>
    <row r="741" spans="2:8">
      <c r="B741" s="167" t="s">
        <v>122</v>
      </c>
      <c r="C741" s="167" t="s">
        <v>1028</v>
      </c>
      <c r="D741" s="167" t="s">
        <v>2072</v>
      </c>
      <c r="E741" s="167" t="s">
        <v>497</v>
      </c>
      <c r="F741" s="167" t="s">
        <v>2073</v>
      </c>
      <c r="G741" s="167">
        <v>7.2867046504788202E-2</v>
      </c>
      <c r="H741" s="167">
        <v>0.110547893288221</v>
      </c>
    </row>
    <row r="742" spans="2:8">
      <c r="B742" s="167" t="s">
        <v>122</v>
      </c>
      <c r="C742" s="167" t="s">
        <v>1028</v>
      </c>
      <c r="D742" s="167" t="s">
        <v>2072</v>
      </c>
      <c r="E742" s="167" t="s">
        <v>2074</v>
      </c>
      <c r="F742" s="167" t="s">
        <v>2073</v>
      </c>
      <c r="G742" s="167">
        <v>0.99995251012859099</v>
      </c>
      <c r="H742" s="167">
        <v>0.99993958758191903</v>
      </c>
    </row>
    <row r="743" spans="2:8">
      <c r="B743" s="167" t="s">
        <v>122</v>
      </c>
      <c r="C743" s="167" t="s">
        <v>1028</v>
      </c>
      <c r="D743" s="167" t="s">
        <v>2072</v>
      </c>
      <c r="E743" s="167" t="s">
        <v>505</v>
      </c>
      <c r="F743" s="167" t="s">
        <v>2073</v>
      </c>
      <c r="G743" s="167">
        <v>1</v>
      </c>
      <c r="H743" s="167">
        <v>1</v>
      </c>
    </row>
    <row r="744" spans="2:8">
      <c r="B744" s="167" t="s">
        <v>122</v>
      </c>
      <c r="C744" s="167" t="s">
        <v>1028</v>
      </c>
      <c r="D744" s="167" t="s">
        <v>2072</v>
      </c>
      <c r="E744" s="167" t="s">
        <v>2075</v>
      </c>
      <c r="F744" s="167" t="s">
        <v>2073</v>
      </c>
      <c r="G744" s="167">
        <v>0.73713830493639099</v>
      </c>
      <c r="H744" s="167">
        <v>0.77177349744172397</v>
      </c>
    </row>
    <row r="745" spans="2:8">
      <c r="B745" s="167" t="s">
        <v>122</v>
      </c>
      <c r="C745" s="167" t="s">
        <v>1028</v>
      </c>
      <c r="D745" s="167" t="s">
        <v>2072</v>
      </c>
      <c r="E745" s="167" t="s">
        <v>1892</v>
      </c>
      <c r="F745" s="167" t="s">
        <v>2073</v>
      </c>
      <c r="G745" s="167">
        <v>1</v>
      </c>
      <c r="H745" s="167">
        <v>1</v>
      </c>
    </row>
    <row r="746" spans="2:8">
      <c r="B746" s="167" t="s">
        <v>122</v>
      </c>
      <c r="C746" s="167" t="s">
        <v>1028</v>
      </c>
      <c r="D746" s="167" t="s">
        <v>2072</v>
      </c>
      <c r="E746" s="167" t="s">
        <v>497</v>
      </c>
      <c r="F746" s="167" t="s">
        <v>2076</v>
      </c>
      <c r="G746" s="167">
        <v>7.2867046504788202E-2</v>
      </c>
      <c r="H746" s="167">
        <v>0.110547893288221</v>
      </c>
    </row>
    <row r="747" spans="2:8">
      <c r="B747" s="167" t="s">
        <v>122</v>
      </c>
      <c r="C747" s="167" t="s">
        <v>1028</v>
      </c>
      <c r="D747" s="167" t="s">
        <v>2072</v>
      </c>
      <c r="E747" s="167" t="s">
        <v>2074</v>
      </c>
      <c r="F747" s="167" t="s">
        <v>2076</v>
      </c>
      <c r="G747" s="167">
        <v>0.99995251012859099</v>
      </c>
      <c r="H747" s="167">
        <v>0.99993958758191903</v>
      </c>
    </row>
    <row r="748" spans="2:8">
      <c r="B748" s="167" t="s">
        <v>122</v>
      </c>
      <c r="C748" s="167" t="s">
        <v>1028</v>
      </c>
      <c r="D748" s="167" t="s">
        <v>2072</v>
      </c>
      <c r="E748" s="167" t="s">
        <v>505</v>
      </c>
      <c r="F748" s="167" t="s">
        <v>2076</v>
      </c>
      <c r="G748" s="167">
        <v>1</v>
      </c>
      <c r="H748" s="167">
        <v>1</v>
      </c>
    </row>
    <row r="749" spans="2:8">
      <c r="B749" s="167" t="s">
        <v>122</v>
      </c>
      <c r="C749" s="167" t="s">
        <v>1028</v>
      </c>
      <c r="D749" s="167" t="s">
        <v>2072</v>
      </c>
      <c r="E749" s="167" t="s">
        <v>2075</v>
      </c>
      <c r="F749" s="167" t="s">
        <v>2076</v>
      </c>
      <c r="G749" s="167">
        <v>0.73713830493639099</v>
      </c>
      <c r="H749" s="167">
        <v>0.77177349744172397</v>
      </c>
    </row>
    <row r="750" spans="2:8">
      <c r="B750" s="167" t="s">
        <v>122</v>
      </c>
      <c r="C750" s="167" t="s">
        <v>1028</v>
      </c>
      <c r="D750" s="167" t="s">
        <v>2072</v>
      </c>
      <c r="E750" s="167" t="s">
        <v>1892</v>
      </c>
      <c r="F750" s="167" t="s">
        <v>2076</v>
      </c>
      <c r="G750" s="167">
        <v>1</v>
      </c>
      <c r="H750" s="167">
        <v>1</v>
      </c>
    </row>
    <row r="751" spans="2:8">
      <c r="B751" s="167" t="s">
        <v>122</v>
      </c>
      <c r="C751" s="167" t="s">
        <v>1028</v>
      </c>
      <c r="D751" s="167" t="s">
        <v>515</v>
      </c>
      <c r="E751" s="167" t="s">
        <v>497</v>
      </c>
      <c r="F751" s="167" t="s">
        <v>2077</v>
      </c>
      <c r="G751" s="167">
        <v>6.3623505397353399E-3</v>
      </c>
      <c r="H751" s="167">
        <v>5.2525921743287497E-3</v>
      </c>
    </row>
    <row r="752" spans="2:8">
      <c r="B752" s="167" t="s">
        <v>122</v>
      </c>
      <c r="C752" s="167" t="s">
        <v>1028</v>
      </c>
      <c r="D752" s="167" t="s">
        <v>515</v>
      </c>
      <c r="E752" s="167" t="s">
        <v>2074</v>
      </c>
      <c r="F752" s="167" t="s">
        <v>2077</v>
      </c>
      <c r="G752" s="167">
        <v>0.99997800896967903</v>
      </c>
      <c r="H752" s="167">
        <v>0.99998573226514098</v>
      </c>
    </row>
    <row r="753" spans="2:8">
      <c r="B753" s="167" t="s">
        <v>122</v>
      </c>
      <c r="C753" s="167" t="s">
        <v>1028</v>
      </c>
      <c r="D753" s="167" t="s">
        <v>515</v>
      </c>
      <c r="E753" s="167" t="s">
        <v>505</v>
      </c>
      <c r="F753" s="167" t="s">
        <v>2077</v>
      </c>
      <c r="G753" s="167">
        <v>1</v>
      </c>
      <c r="H753" s="167">
        <v>1</v>
      </c>
    </row>
    <row r="754" spans="2:8">
      <c r="B754" s="167" t="s">
        <v>122</v>
      </c>
      <c r="C754" s="167" t="s">
        <v>1028</v>
      </c>
      <c r="D754" s="167" t="s">
        <v>515</v>
      </c>
      <c r="E754" s="167" t="s">
        <v>2075</v>
      </c>
      <c r="F754" s="167" t="s">
        <v>2077</v>
      </c>
      <c r="G754" s="167">
        <v>0.51270413880620103</v>
      </c>
      <c r="H754" s="167">
        <v>0.33478249238325197</v>
      </c>
    </row>
    <row r="755" spans="2:8">
      <c r="B755" s="167" t="s">
        <v>122</v>
      </c>
      <c r="C755" s="167" t="s">
        <v>1028</v>
      </c>
      <c r="D755" s="167" t="s">
        <v>515</v>
      </c>
      <c r="E755" s="167" t="s">
        <v>1892</v>
      </c>
      <c r="F755" s="167" t="s">
        <v>2077</v>
      </c>
      <c r="G755" s="167">
        <v>0.74345858905029805</v>
      </c>
      <c r="H755" s="167">
        <v>0.86424107415689799</v>
      </c>
    </row>
    <row r="756" spans="2:8">
      <c r="B756" s="167" t="s">
        <v>125</v>
      </c>
      <c r="C756" s="167" t="s">
        <v>1028</v>
      </c>
      <c r="D756" s="167" t="s">
        <v>2072</v>
      </c>
      <c r="E756" s="167" t="s">
        <v>497</v>
      </c>
      <c r="F756" s="167" t="s">
        <v>2073</v>
      </c>
      <c r="G756" s="167">
        <v>6.3242894126874297E-2</v>
      </c>
      <c r="H756" s="167">
        <v>0.169197027346743</v>
      </c>
    </row>
    <row r="757" spans="2:8">
      <c r="B757" s="167" t="s">
        <v>125</v>
      </c>
      <c r="C757" s="167" t="s">
        <v>1028</v>
      </c>
      <c r="D757" s="167" t="s">
        <v>2072</v>
      </c>
      <c r="E757" s="167" t="s">
        <v>2074</v>
      </c>
      <c r="F757" s="167" t="s">
        <v>2073</v>
      </c>
      <c r="G757" s="167">
        <v>0.99999999999136302</v>
      </c>
      <c r="H757" s="167">
        <v>0.99999999999587896</v>
      </c>
    </row>
    <row r="758" spans="2:8">
      <c r="B758" s="167" t="s">
        <v>125</v>
      </c>
      <c r="C758" s="167" t="s">
        <v>1028</v>
      </c>
      <c r="D758" s="167" t="s">
        <v>2072</v>
      </c>
      <c r="E758" s="167" t="s">
        <v>505</v>
      </c>
      <c r="F758" s="167" t="s">
        <v>2073</v>
      </c>
      <c r="G758" s="167">
        <v>1</v>
      </c>
      <c r="H758" s="167">
        <v>1</v>
      </c>
    </row>
    <row r="759" spans="2:8">
      <c r="B759" s="167" t="s">
        <v>125</v>
      </c>
      <c r="C759" s="167" t="s">
        <v>1028</v>
      </c>
      <c r="D759" s="167" t="s">
        <v>2072</v>
      </c>
      <c r="E759" s="167" t="s">
        <v>2075</v>
      </c>
      <c r="F759" s="167" t="s">
        <v>2073</v>
      </c>
      <c r="G759" s="167">
        <v>0.80149130353730702</v>
      </c>
      <c r="H759" s="167">
        <v>0.86662145809756796</v>
      </c>
    </row>
    <row r="760" spans="2:8">
      <c r="B760" s="167" t="s">
        <v>125</v>
      </c>
      <c r="C760" s="167" t="s">
        <v>1028</v>
      </c>
      <c r="D760" s="167" t="s">
        <v>2072</v>
      </c>
      <c r="E760" s="167" t="s">
        <v>1892</v>
      </c>
      <c r="F760" s="167" t="s">
        <v>2073</v>
      </c>
      <c r="G760" s="167">
        <v>1</v>
      </c>
      <c r="H760" s="167">
        <v>1</v>
      </c>
    </row>
    <row r="761" spans="2:8">
      <c r="B761" s="167" t="s">
        <v>125</v>
      </c>
      <c r="C761" s="167" t="s">
        <v>1028</v>
      </c>
      <c r="D761" s="167" t="s">
        <v>2072</v>
      </c>
      <c r="E761" s="167" t="s">
        <v>497</v>
      </c>
      <c r="F761" s="167" t="s">
        <v>2076</v>
      </c>
      <c r="G761" s="167">
        <v>6.3242894126874297E-2</v>
      </c>
      <c r="H761" s="167">
        <v>0.169197027346743</v>
      </c>
    </row>
    <row r="762" spans="2:8">
      <c r="B762" s="167" t="s">
        <v>125</v>
      </c>
      <c r="C762" s="167" t="s">
        <v>1028</v>
      </c>
      <c r="D762" s="167" t="s">
        <v>2072</v>
      </c>
      <c r="E762" s="167" t="s">
        <v>2074</v>
      </c>
      <c r="F762" s="167" t="s">
        <v>2076</v>
      </c>
      <c r="G762" s="167">
        <v>0.99999999999136302</v>
      </c>
      <c r="H762" s="167">
        <v>0.99999999999587896</v>
      </c>
    </row>
    <row r="763" spans="2:8">
      <c r="B763" s="167" t="s">
        <v>125</v>
      </c>
      <c r="C763" s="167" t="s">
        <v>1028</v>
      </c>
      <c r="D763" s="167" t="s">
        <v>2072</v>
      </c>
      <c r="E763" s="167" t="s">
        <v>505</v>
      </c>
      <c r="F763" s="167" t="s">
        <v>2076</v>
      </c>
      <c r="G763" s="167">
        <v>1</v>
      </c>
      <c r="H763" s="167">
        <v>1</v>
      </c>
    </row>
    <row r="764" spans="2:8">
      <c r="B764" s="167" t="s">
        <v>125</v>
      </c>
      <c r="C764" s="167" t="s">
        <v>1028</v>
      </c>
      <c r="D764" s="167" t="s">
        <v>2072</v>
      </c>
      <c r="E764" s="167" t="s">
        <v>2075</v>
      </c>
      <c r="F764" s="167" t="s">
        <v>2076</v>
      </c>
      <c r="G764" s="167">
        <v>0.80149130353730702</v>
      </c>
      <c r="H764" s="167">
        <v>0.86662145809756796</v>
      </c>
    </row>
    <row r="765" spans="2:8">
      <c r="B765" s="167" t="s">
        <v>125</v>
      </c>
      <c r="C765" s="167" t="s">
        <v>1028</v>
      </c>
      <c r="D765" s="167" t="s">
        <v>2072</v>
      </c>
      <c r="E765" s="167" t="s">
        <v>1892</v>
      </c>
      <c r="F765" s="167" t="s">
        <v>2076</v>
      </c>
      <c r="G765" s="167">
        <v>1</v>
      </c>
      <c r="H765" s="167">
        <v>1</v>
      </c>
    </row>
    <row r="766" spans="2:8">
      <c r="B766" s="167" t="s">
        <v>125</v>
      </c>
      <c r="C766" s="167" t="s">
        <v>1028</v>
      </c>
      <c r="D766" s="167" t="s">
        <v>515</v>
      </c>
      <c r="E766" s="167" t="s">
        <v>497</v>
      </c>
      <c r="F766" s="167" t="s">
        <v>2077</v>
      </c>
      <c r="G766" s="167">
        <v>4.14610941456218E-3</v>
      </c>
      <c r="H766" s="167">
        <v>1.6806082520998101E-3</v>
      </c>
    </row>
    <row r="767" spans="2:8">
      <c r="B767" s="167" t="s">
        <v>125</v>
      </c>
      <c r="C767" s="167" t="s">
        <v>1028</v>
      </c>
      <c r="D767" s="167" t="s">
        <v>515</v>
      </c>
      <c r="E767" s="167" t="s">
        <v>2074</v>
      </c>
      <c r="F767" s="167" t="s">
        <v>2077</v>
      </c>
      <c r="G767" s="167">
        <v>0.99989333328668795</v>
      </c>
      <c r="H767" s="167">
        <v>0.99972259708198397</v>
      </c>
    </row>
    <row r="768" spans="2:8">
      <c r="B768" s="167" t="s">
        <v>125</v>
      </c>
      <c r="C768" s="167" t="s">
        <v>1028</v>
      </c>
      <c r="D768" s="167" t="s">
        <v>515</v>
      </c>
      <c r="E768" s="167" t="s">
        <v>505</v>
      </c>
      <c r="F768" s="167" t="s">
        <v>2077</v>
      </c>
      <c r="G768" s="167">
        <v>1</v>
      </c>
      <c r="H768" s="167">
        <v>1</v>
      </c>
    </row>
    <row r="769" spans="2:8">
      <c r="B769" s="167" t="s">
        <v>125</v>
      </c>
      <c r="C769" s="167" t="s">
        <v>1028</v>
      </c>
      <c r="D769" s="167" t="s">
        <v>515</v>
      </c>
      <c r="E769" s="167" t="s">
        <v>2075</v>
      </c>
      <c r="F769" s="167" t="s">
        <v>2077</v>
      </c>
      <c r="G769" s="167">
        <v>0.83616624507048298</v>
      </c>
      <c r="H769" s="167">
        <v>0.59847591678929601</v>
      </c>
    </row>
    <row r="770" spans="2:8">
      <c r="B770" s="167" t="s">
        <v>125</v>
      </c>
      <c r="C770" s="167" t="s">
        <v>1028</v>
      </c>
      <c r="D770" s="167" t="s">
        <v>515</v>
      </c>
      <c r="E770" s="167" t="s">
        <v>1892</v>
      </c>
      <c r="F770" s="167" t="s">
        <v>2077</v>
      </c>
      <c r="G770" s="167">
        <v>0.89095893645593804</v>
      </c>
      <c r="H770" s="167">
        <v>0.95945265474506602</v>
      </c>
    </row>
    <row r="771" spans="2:8">
      <c r="B771" s="167" t="s">
        <v>128</v>
      </c>
      <c r="C771" s="167" t="s">
        <v>1028</v>
      </c>
      <c r="D771" s="167" t="s">
        <v>2072</v>
      </c>
      <c r="E771" s="167" t="s">
        <v>497</v>
      </c>
      <c r="F771" s="167" t="s">
        <v>2073</v>
      </c>
      <c r="G771" s="167">
        <v>0.10557834499697299</v>
      </c>
      <c r="H771" s="167">
        <v>8.9854755925643404E-2</v>
      </c>
    </row>
    <row r="772" spans="2:8">
      <c r="B772" s="167" t="s">
        <v>128</v>
      </c>
      <c r="C772" s="167" t="s">
        <v>1028</v>
      </c>
      <c r="D772" s="167" t="s">
        <v>2072</v>
      </c>
      <c r="E772" s="167" t="s">
        <v>2074</v>
      </c>
      <c r="F772" s="167" t="s">
        <v>2073</v>
      </c>
      <c r="G772" s="167">
        <v>0.99986485556581095</v>
      </c>
      <c r="H772" s="167">
        <v>0.99976842454317205</v>
      </c>
    </row>
    <row r="773" spans="2:8">
      <c r="B773" s="167" t="s">
        <v>128</v>
      </c>
      <c r="C773" s="167" t="s">
        <v>1028</v>
      </c>
      <c r="D773" s="167" t="s">
        <v>2072</v>
      </c>
      <c r="E773" s="167" t="s">
        <v>505</v>
      </c>
      <c r="F773" s="167" t="s">
        <v>2073</v>
      </c>
      <c r="G773" s="167">
        <v>1</v>
      </c>
      <c r="H773" s="167">
        <v>1</v>
      </c>
    </row>
    <row r="774" spans="2:8">
      <c r="B774" s="167" t="s">
        <v>128</v>
      </c>
      <c r="C774" s="167" t="s">
        <v>1028</v>
      </c>
      <c r="D774" s="167" t="s">
        <v>2072</v>
      </c>
      <c r="E774" s="167" t="s">
        <v>2075</v>
      </c>
      <c r="F774" s="167" t="s">
        <v>2073</v>
      </c>
      <c r="G774" s="167">
        <v>0.76907474364081196</v>
      </c>
      <c r="H774" s="167">
        <v>0.69154941795671199</v>
      </c>
    </row>
    <row r="775" spans="2:8">
      <c r="B775" s="167" t="s">
        <v>128</v>
      </c>
      <c r="C775" s="167" t="s">
        <v>1028</v>
      </c>
      <c r="D775" s="167" t="s">
        <v>2072</v>
      </c>
      <c r="E775" s="167" t="s">
        <v>1892</v>
      </c>
      <c r="F775" s="167" t="s">
        <v>2073</v>
      </c>
      <c r="G775" s="167">
        <v>1</v>
      </c>
      <c r="H775" s="167">
        <v>1</v>
      </c>
    </row>
    <row r="776" spans="2:8">
      <c r="B776" s="167" t="s">
        <v>128</v>
      </c>
      <c r="C776" s="167" t="s">
        <v>1028</v>
      </c>
      <c r="D776" s="167" t="s">
        <v>2072</v>
      </c>
      <c r="E776" s="167" t="s">
        <v>497</v>
      </c>
      <c r="F776" s="167" t="s">
        <v>2076</v>
      </c>
      <c r="G776" s="167">
        <v>0.105578344996972</v>
      </c>
      <c r="H776" s="167">
        <v>8.9854755925643404E-2</v>
      </c>
    </row>
    <row r="777" spans="2:8">
      <c r="B777" s="167" t="s">
        <v>128</v>
      </c>
      <c r="C777" s="167" t="s">
        <v>1028</v>
      </c>
      <c r="D777" s="167" t="s">
        <v>2072</v>
      </c>
      <c r="E777" s="167" t="s">
        <v>2074</v>
      </c>
      <c r="F777" s="167" t="s">
        <v>2076</v>
      </c>
      <c r="G777" s="167">
        <v>0.99986485556581095</v>
      </c>
      <c r="H777" s="167">
        <v>0.99976842454317205</v>
      </c>
    </row>
    <row r="778" spans="2:8">
      <c r="B778" s="167" t="s">
        <v>128</v>
      </c>
      <c r="C778" s="167" t="s">
        <v>1028</v>
      </c>
      <c r="D778" s="167" t="s">
        <v>2072</v>
      </c>
      <c r="E778" s="167" t="s">
        <v>505</v>
      </c>
      <c r="F778" s="167" t="s">
        <v>2076</v>
      </c>
      <c r="G778" s="167">
        <v>1</v>
      </c>
      <c r="H778" s="167">
        <v>1</v>
      </c>
    </row>
    <row r="779" spans="2:8">
      <c r="B779" s="167" t="s">
        <v>128</v>
      </c>
      <c r="C779" s="167" t="s">
        <v>1028</v>
      </c>
      <c r="D779" s="167" t="s">
        <v>2072</v>
      </c>
      <c r="E779" s="167" t="s">
        <v>2075</v>
      </c>
      <c r="F779" s="167" t="s">
        <v>2076</v>
      </c>
      <c r="G779" s="167">
        <v>0.76907474364081196</v>
      </c>
      <c r="H779" s="167">
        <v>0.69154941795671199</v>
      </c>
    </row>
    <row r="780" spans="2:8">
      <c r="B780" s="167" t="s">
        <v>128</v>
      </c>
      <c r="C780" s="167" t="s">
        <v>1028</v>
      </c>
      <c r="D780" s="167" t="s">
        <v>2072</v>
      </c>
      <c r="E780" s="167" t="s">
        <v>1892</v>
      </c>
      <c r="F780" s="167" t="s">
        <v>2076</v>
      </c>
      <c r="G780" s="167">
        <v>1</v>
      </c>
      <c r="H780" s="167">
        <v>1</v>
      </c>
    </row>
    <row r="781" spans="2:8">
      <c r="B781" s="167" t="s">
        <v>128</v>
      </c>
      <c r="C781" s="167" t="s">
        <v>1028</v>
      </c>
      <c r="D781" s="167" t="s">
        <v>515</v>
      </c>
      <c r="E781" s="167" t="s">
        <v>497</v>
      </c>
      <c r="F781" s="167" t="s">
        <v>2077</v>
      </c>
      <c r="G781" s="167">
        <v>1.07095676075334E-2</v>
      </c>
      <c r="H781" s="167">
        <v>9.0689024796579004E-3</v>
      </c>
    </row>
    <row r="782" spans="2:8">
      <c r="B782" s="167" t="s">
        <v>128</v>
      </c>
      <c r="C782" s="167" t="s">
        <v>1028</v>
      </c>
      <c r="D782" s="167" t="s">
        <v>515</v>
      </c>
      <c r="E782" s="167" t="s">
        <v>2074</v>
      </c>
      <c r="F782" s="167" t="s">
        <v>2077</v>
      </c>
      <c r="G782" s="167">
        <v>0.99956587890619197</v>
      </c>
      <c r="H782" s="167">
        <v>0.99991885879086095</v>
      </c>
    </row>
    <row r="783" spans="2:8">
      <c r="B783" s="167" t="s">
        <v>128</v>
      </c>
      <c r="C783" s="167" t="s">
        <v>1028</v>
      </c>
      <c r="D783" s="167" t="s">
        <v>515</v>
      </c>
      <c r="E783" s="167" t="s">
        <v>505</v>
      </c>
      <c r="F783" s="167" t="s">
        <v>2077</v>
      </c>
      <c r="G783" s="167">
        <v>1</v>
      </c>
      <c r="H783" s="167">
        <v>1</v>
      </c>
    </row>
    <row r="784" spans="2:8">
      <c r="B784" s="167" t="s">
        <v>128</v>
      </c>
      <c r="C784" s="167" t="s">
        <v>1028</v>
      </c>
      <c r="D784" s="167" t="s">
        <v>515</v>
      </c>
      <c r="E784" s="167" t="s">
        <v>2075</v>
      </c>
      <c r="F784" s="167" t="s">
        <v>2077</v>
      </c>
      <c r="G784" s="167">
        <v>0.54873449839397703</v>
      </c>
      <c r="H784" s="167">
        <v>0.33296346078393502</v>
      </c>
    </row>
    <row r="785" spans="2:8">
      <c r="B785" s="167" t="s">
        <v>128</v>
      </c>
      <c r="C785" s="167" t="s">
        <v>1028</v>
      </c>
      <c r="D785" s="167" t="s">
        <v>515</v>
      </c>
      <c r="E785" s="167" t="s">
        <v>1892</v>
      </c>
      <c r="F785" s="167" t="s">
        <v>2077</v>
      </c>
      <c r="G785" s="167">
        <v>0.77970444135415395</v>
      </c>
      <c r="H785" s="167">
        <v>0.92329808471027797</v>
      </c>
    </row>
    <row r="786" spans="2:8">
      <c r="B786" s="167" t="s">
        <v>131</v>
      </c>
      <c r="C786" s="167" t="s">
        <v>1028</v>
      </c>
      <c r="D786" s="167" t="s">
        <v>2072</v>
      </c>
      <c r="E786" s="167" t="s">
        <v>497</v>
      </c>
      <c r="F786" s="167" t="s">
        <v>2073</v>
      </c>
      <c r="G786" s="167">
        <v>9.2118658710418203E-2</v>
      </c>
      <c r="H786" s="167">
        <v>0.18876428077796201</v>
      </c>
    </row>
    <row r="787" spans="2:8">
      <c r="B787" s="167" t="s">
        <v>131</v>
      </c>
      <c r="C787" s="167" t="s">
        <v>1028</v>
      </c>
      <c r="D787" s="167" t="s">
        <v>2072</v>
      </c>
      <c r="E787" s="167" t="s">
        <v>2074</v>
      </c>
      <c r="F787" s="167" t="s">
        <v>2073</v>
      </c>
      <c r="G787" s="167">
        <v>0.99999412891006501</v>
      </c>
      <c r="H787" s="167">
        <v>0.99999547961366697</v>
      </c>
    </row>
    <row r="788" spans="2:8">
      <c r="B788" s="167" t="s">
        <v>131</v>
      </c>
      <c r="C788" s="167" t="s">
        <v>1028</v>
      </c>
      <c r="D788" s="167" t="s">
        <v>2072</v>
      </c>
      <c r="E788" s="167" t="s">
        <v>505</v>
      </c>
      <c r="F788" s="167" t="s">
        <v>2073</v>
      </c>
      <c r="G788" s="167">
        <v>1</v>
      </c>
      <c r="H788" s="167">
        <v>1</v>
      </c>
    </row>
    <row r="789" spans="2:8">
      <c r="B789" s="167" t="s">
        <v>131</v>
      </c>
      <c r="C789" s="167" t="s">
        <v>1028</v>
      </c>
      <c r="D789" s="167" t="s">
        <v>2072</v>
      </c>
      <c r="E789" s="167" t="s">
        <v>2075</v>
      </c>
      <c r="F789" s="167" t="s">
        <v>2073</v>
      </c>
      <c r="G789" s="167">
        <v>0.65384950887637305</v>
      </c>
      <c r="H789" s="167">
        <v>0.71421133761004596</v>
      </c>
    </row>
    <row r="790" spans="2:8">
      <c r="B790" s="167" t="s">
        <v>131</v>
      </c>
      <c r="C790" s="167" t="s">
        <v>1028</v>
      </c>
      <c r="D790" s="167" t="s">
        <v>2072</v>
      </c>
      <c r="E790" s="167" t="s">
        <v>1892</v>
      </c>
      <c r="F790" s="167" t="s">
        <v>2073</v>
      </c>
      <c r="G790" s="167">
        <v>1</v>
      </c>
      <c r="H790" s="167">
        <v>1</v>
      </c>
    </row>
    <row r="791" spans="2:8">
      <c r="B791" s="167" t="s">
        <v>131</v>
      </c>
      <c r="C791" s="167" t="s">
        <v>1028</v>
      </c>
      <c r="D791" s="167" t="s">
        <v>2072</v>
      </c>
      <c r="E791" s="167" t="s">
        <v>497</v>
      </c>
      <c r="F791" s="167" t="s">
        <v>2076</v>
      </c>
      <c r="G791" s="167">
        <v>9.2118658710418203E-2</v>
      </c>
      <c r="H791" s="167">
        <v>0.18876428077796201</v>
      </c>
    </row>
    <row r="792" spans="2:8">
      <c r="B792" s="167" t="s">
        <v>131</v>
      </c>
      <c r="C792" s="167" t="s">
        <v>1028</v>
      </c>
      <c r="D792" s="167" t="s">
        <v>2072</v>
      </c>
      <c r="E792" s="167" t="s">
        <v>2074</v>
      </c>
      <c r="F792" s="167" t="s">
        <v>2076</v>
      </c>
      <c r="G792" s="167">
        <v>0.99999412891006501</v>
      </c>
      <c r="H792" s="167">
        <v>0.99999547961366697</v>
      </c>
    </row>
    <row r="793" spans="2:8">
      <c r="B793" s="167" t="s">
        <v>131</v>
      </c>
      <c r="C793" s="167" t="s">
        <v>1028</v>
      </c>
      <c r="D793" s="167" t="s">
        <v>2072</v>
      </c>
      <c r="E793" s="167" t="s">
        <v>505</v>
      </c>
      <c r="F793" s="167" t="s">
        <v>2076</v>
      </c>
      <c r="G793" s="167">
        <v>1</v>
      </c>
      <c r="H793" s="167">
        <v>1</v>
      </c>
    </row>
    <row r="794" spans="2:8">
      <c r="B794" s="167" t="s">
        <v>131</v>
      </c>
      <c r="C794" s="167" t="s">
        <v>1028</v>
      </c>
      <c r="D794" s="167" t="s">
        <v>2072</v>
      </c>
      <c r="E794" s="167" t="s">
        <v>2075</v>
      </c>
      <c r="F794" s="167" t="s">
        <v>2076</v>
      </c>
      <c r="G794" s="167">
        <v>0.65384950887637305</v>
      </c>
      <c r="H794" s="167">
        <v>0.71421133761004596</v>
      </c>
    </row>
    <row r="795" spans="2:8">
      <c r="B795" s="167" t="s">
        <v>131</v>
      </c>
      <c r="C795" s="167" t="s">
        <v>1028</v>
      </c>
      <c r="D795" s="167" t="s">
        <v>2072</v>
      </c>
      <c r="E795" s="167" t="s">
        <v>1892</v>
      </c>
      <c r="F795" s="167" t="s">
        <v>2076</v>
      </c>
      <c r="G795" s="167">
        <v>1</v>
      </c>
      <c r="H795" s="167">
        <v>1</v>
      </c>
    </row>
    <row r="796" spans="2:8">
      <c r="B796" s="167" t="s">
        <v>131</v>
      </c>
      <c r="C796" s="167" t="s">
        <v>1028</v>
      </c>
      <c r="D796" s="167" t="s">
        <v>515</v>
      </c>
      <c r="E796" s="167" t="s">
        <v>497</v>
      </c>
      <c r="F796" s="167" t="s">
        <v>2077</v>
      </c>
      <c r="G796" s="167">
        <v>4.8769951102650401E-2</v>
      </c>
      <c r="H796" s="167">
        <v>3.27025352273283E-2</v>
      </c>
    </row>
    <row r="797" spans="2:8">
      <c r="B797" s="167" t="s">
        <v>131</v>
      </c>
      <c r="C797" s="167" t="s">
        <v>1028</v>
      </c>
      <c r="D797" s="167" t="s">
        <v>515</v>
      </c>
      <c r="E797" s="167" t="s">
        <v>2074</v>
      </c>
      <c r="F797" s="167" t="s">
        <v>2077</v>
      </c>
      <c r="G797" s="167">
        <v>1</v>
      </c>
      <c r="H797" s="167">
        <v>1</v>
      </c>
    </row>
    <row r="798" spans="2:8">
      <c r="B798" s="167" t="s">
        <v>131</v>
      </c>
      <c r="C798" s="167" t="s">
        <v>1028</v>
      </c>
      <c r="D798" s="167" t="s">
        <v>515</v>
      </c>
      <c r="E798" s="167" t="s">
        <v>505</v>
      </c>
      <c r="F798" s="167" t="s">
        <v>2077</v>
      </c>
      <c r="G798" s="167">
        <v>1</v>
      </c>
      <c r="H798" s="167">
        <v>1</v>
      </c>
    </row>
    <row r="799" spans="2:8">
      <c r="B799" s="167" t="s">
        <v>131</v>
      </c>
      <c r="C799" s="167" t="s">
        <v>1028</v>
      </c>
      <c r="D799" s="167" t="s">
        <v>515</v>
      </c>
      <c r="E799" s="167" t="s">
        <v>2075</v>
      </c>
      <c r="F799" s="167" t="s">
        <v>2077</v>
      </c>
      <c r="G799" s="167">
        <v>0.48244650274328499</v>
      </c>
      <c r="H799" s="167">
        <v>0.27095756450990499</v>
      </c>
    </row>
    <row r="800" spans="2:8">
      <c r="B800" s="167" t="s">
        <v>131</v>
      </c>
      <c r="C800" s="167" t="s">
        <v>1028</v>
      </c>
      <c r="D800" s="167" t="s">
        <v>515</v>
      </c>
      <c r="E800" s="167" t="s">
        <v>1892</v>
      </c>
      <c r="F800" s="167" t="s">
        <v>2077</v>
      </c>
      <c r="G800" s="167">
        <v>0.68574060910900203</v>
      </c>
      <c r="H800" s="167">
        <v>0.84099823665232298</v>
      </c>
    </row>
    <row r="801" spans="2:8">
      <c r="B801" s="167" t="s">
        <v>133</v>
      </c>
      <c r="C801" s="167" t="s">
        <v>1028</v>
      </c>
      <c r="D801" s="167" t="s">
        <v>2072</v>
      </c>
      <c r="E801" s="167" t="s">
        <v>497</v>
      </c>
      <c r="F801" s="167" t="s">
        <v>2073</v>
      </c>
      <c r="G801" s="167">
        <v>0.103000358336649</v>
      </c>
      <c r="H801" s="167">
        <v>8.57797855447162E-2</v>
      </c>
    </row>
    <row r="802" spans="2:8">
      <c r="B802" s="167" t="s">
        <v>133</v>
      </c>
      <c r="C802" s="167" t="s">
        <v>1028</v>
      </c>
      <c r="D802" s="167" t="s">
        <v>2072</v>
      </c>
      <c r="E802" s="167" t="s">
        <v>2074</v>
      </c>
      <c r="F802" s="167" t="s">
        <v>2073</v>
      </c>
      <c r="G802" s="167">
        <v>0.99985305427192195</v>
      </c>
      <c r="H802" s="167">
        <v>0.99974372066670303</v>
      </c>
    </row>
    <row r="803" spans="2:8">
      <c r="B803" s="167" t="s">
        <v>133</v>
      </c>
      <c r="C803" s="167" t="s">
        <v>1028</v>
      </c>
      <c r="D803" s="167" t="s">
        <v>2072</v>
      </c>
      <c r="E803" s="167" t="s">
        <v>505</v>
      </c>
      <c r="F803" s="167" t="s">
        <v>2073</v>
      </c>
      <c r="G803" s="167">
        <v>1</v>
      </c>
      <c r="H803" s="167">
        <v>1</v>
      </c>
    </row>
    <row r="804" spans="2:8">
      <c r="B804" s="167" t="s">
        <v>133</v>
      </c>
      <c r="C804" s="167" t="s">
        <v>1028</v>
      </c>
      <c r="D804" s="167" t="s">
        <v>2072</v>
      </c>
      <c r="E804" s="167" t="s">
        <v>2075</v>
      </c>
      <c r="F804" s="167" t="s">
        <v>2073</v>
      </c>
      <c r="G804" s="167">
        <v>0.75351379550976305</v>
      </c>
      <c r="H804" s="167">
        <v>0.66646787533473695</v>
      </c>
    </row>
    <row r="805" spans="2:8">
      <c r="B805" s="167" t="s">
        <v>133</v>
      </c>
      <c r="C805" s="167" t="s">
        <v>1028</v>
      </c>
      <c r="D805" s="167" t="s">
        <v>2072</v>
      </c>
      <c r="E805" s="167" t="s">
        <v>1892</v>
      </c>
      <c r="F805" s="167" t="s">
        <v>2073</v>
      </c>
      <c r="G805" s="167">
        <v>1</v>
      </c>
      <c r="H805" s="167">
        <v>1</v>
      </c>
    </row>
    <row r="806" spans="2:8">
      <c r="B806" s="167" t="s">
        <v>133</v>
      </c>
      <c r="C806" s="167" t="s">
        <v>1028</v>
      </c>
      <c r="D806" s="167" t="s">
        <v>2072</v>
      </c>
      <c r="E806" s="167" t="s">
        <v>497</v>
      </c>
      <c r="F806" s="167" t="s">
        <v>2076</v>
      </c>
      <c r="G806" s="167">
        <v>0.103000358336649</v>
      </c>
      <c r="H806" s="167">
        <v>8.5779785544716103E-2</v>
      </c>
    </row>
    <row r="807" spans="2:8">
      <c r="B807" s="167" t="s">
        <v>133</v>
      </c>
      <c r="C807" s="167" t="s">
        <v>1028</v>
      </c>
      <c r="D807" s="167" t="s">
        <v>2072</v>
      </c>
      <c r="E807" s="167" t="s">
        <v>2074</v>
      </c>
      <c r="F807" s="167" t="s">
        <v>2076</v>
      </c>
      <c r="G807" s="167">
        <v>0.99985305427192195</v>
      </c>
      <c r="H807" s="167">
        <v>0.99974372066670303</v>
      </c>
    </row>
    <row r="808" spans="2:8">
      <c r="B808" s="167" t="s">
        <v>133</v>
      </c>
      <c r="C808" s="167" t="s">
        <v>1028</v>
      </c>
      <c r="D808" s="167" t="s">
        <v>2072</v>
      </c>
      <c r="E808" s="167" t="s">
        <v>505</v>
      </c>
      <c r="F808" s="167" t="s">
        <v>2076</v>
      </c>
      <c r="G808" s="167">
        <v>1</v>
      </c>
      <c r="H808" s="167">
        <v>1</v>
      </c>
    </row>
    <row r="809" spans="2:8">
      <c r="B809" s="167" t="s">
        <v>133</v>
      </c>
      <c r="C809" s="167" t="s">
        <v>1028</v>
      </c>
      <c r="D809" s="167" t="s">
        <v>2072</v>
      </c>
      <c r="E809" s="167" t="s">
        <v>2075</v>
      </c>
      <c r="F809" s="167" t="s">
        <v>2076</v>
      </c>
      <c r="G809" s="167">
        <v>0.75351379550976305</v>
      </c>
      <c r="H809" s="167">
        <v>0.66646787533473695</v>
      </c>
    </row>
    <row r="810" spans="2:8">
      <c r="B810" s="167" t="s">
        <v>133</v>
      </c>
      <c r="C810" s="167" t="s">
        <v>1028</v>
      </c>
      <c r="D810" s="167" t="s">
        <v>2072</v>
      </c>
      <c r="E810" s="167" t="s">
        <v>1892</v>
      </c>
      <c r="F810" s="167" t="s">
        <v>2076</v>
      </c>
      <c r="G810" s="167">
        <v>1</v>
      </c>
      <c r="H810" s="167">
        <v>1</v>
      </c>
    </row>
    <row r="811" spans="2:8">
      <c r="B811" s="167" t="s">
        <v>133</v>
      </c>
      <c r="C811" s="167" t="s">
        <v>1028</v>
      </c>
      <c r="D811" s="167" t="s">
        <v>515</v>
      </c>
      <c r="E811" s="167" t="s">
        <v>497</v>
      </c>
      <c r="F811" s="167" t="s">
        <v>2077</v>
      </c>
      <c r="G811" s="167">
        <v>1.04920211693495E-2</v>
      </c>
      <c r="H811" s="167">
        <v>7.5461367353932803E-3</v>
      </c>
    </row>
    <row r="812" spans="2:8">
      <c r="B812" s="167" t="s">
        <v>133</v>
      </c>
      <c r="C812" s="167" t="s">
        <v>1028</v>
      </c>
      <c r="D812" s="167" t="s">
        <v>515</v>
      </c>
      <c r="E812" s="167" t="s">
        <v>2074</v>
      </c>
      <c r="F812" s="167" t="s">
        <v>2077</v>
      </c>
      <c r="G812" s="167">
        <v>0.99981739437476502</v>
      </c>
      <c r="H812" s="167">
        <v>0.999977745715521</v>
      </c>
    </row>
    <row r="813" spans="2:8">
      <c r="B813" s="167" t="s">
        <v>133</v>
      </c>
      <c r="C813" s="167" t="s">
        <v>1028</v>
      </c>
      <c r="D813" s="167" t="s">
        <v>515</v>
      </c>
      <c r="E813" s="167" t="s">
        <v>505</v>
      </c>
      <c r="F813" s="167" t="s">
        <v>2077</v>
      </c>
      <c r="G813" s="167">
        <v>1</v>
      </c>
      <c r="H813" s="167">
        <v>1</v>
      </c>
    </row>
    <row r="814" spans="2:8">
      <c r="B814" s="167" t="s">
        <v>133</v>
      </c>
      <c r="C814" s="167" t="s">
        <v>1028</v>
      </c>
      <c r="D814" s="167" t="s">
        <v>515</v>
      </c>
      <c r="E814" s="167" t="s">
        <v>2075</v>
      </c>
      <c r="F814" s="167" t="s">
        <v>2077</v>
      </c>
      <c r="G814" s="167">
        <v>0.55581948355411004</v>
      </c>
      <c r="H814" s="167">
        <v>0.34036144412227598</v>
      </c>
    </row>
    <row r="815" spans="2:8">
      <c r="B815" s="167" t="s">
        <v>133</v>
      </c>
      <c r="C815" s="167" t="s">
        <v>1028</v>
      </c>
      <c r="D815" s="167" t="s">
        <v>515</v>
      </c>
      <c r="E815" s="167" t="s">
        <v>1892</v>
      </c>
      <c r="F815" s="167" t="s">
        <v>2077</v>
      </c>
      <c r="G815" s="167">
        <v>0.78452055048490599</v>
      </c>
      <c r="H815" s="167">
        <v>0.92336292463456604</v>
      </c>
    </row>
    <row r="816" spans="2:8">
      <c r="B816" s="167" t="s">
        <v>134</v>
      </c>
      <c r="C816" s="167" t="s">
        <v>1028</v>
      </c>
      <c r="D816" s="167" t="s">
        <v>2072</v>
      </c>
      <c r="E816" s="167" t="s">
        <v>497</v>
      </c>
      <c r="F816" s="167" t="s">
        <v>2073</v>
      </c>
      <c r="G816" s="167">
        <v>8.2271099395700195E-2</v>
      </c>
      <c r="H816" s="167">
        <v>9.6950574759865807E-2</v>
      </c>
    </row>
    <row r="817" spans="2:8">
      <c r="B817" s="167" t="s">
        <v>134</v>
      </c>
      <c r="C817" s="167" t="s">
        <v>1028</v>
      </c>
      <c r="D817" s="167" t="s">
        <v>2072</v>
      </c>
      <c r="E817" s="167" t="s">
        <v>2074</v>
      </c>
      <c r="F817" s="167" t="s">
        <v>2073</v>
      </c>
      <c r="G817" s="167">
        <v>0.99999989556440605</v>
      </c>
      <c r="H817" s="167">
        <v>0.99999986834810695</v>
      </c>
    </row>
    <row r="818" spans="2:8">
      <c r="B818" s="167" t="s">
        <v>134</v>
      </c>
      <c r="C818" s="167" t="s">
        <v>1028</v>
      </c>
      <c r="D818" s="167" t="s">
        <v>2072</v>
      </c>
      <c r="E818" s="167" t="s">
        <v>505</v>
      </c>
      <c r="F818" s="167" t="s">
        <v>2073</v>
      </c>
      <c r="G818" s="167">
        <v>1</v>
      </c>
      <c r="H818" s="167">
        <v>1</v>
      </c>
    </row>
    <row r="819" spans="2:8">
      <c r="B819" s="167" t="s">
        <v>134</v>
      </c>
      <c r="C819" s="167" t="s">
        <v>1028</v>
      </c>
      <c r="D819" s="167" t="s">
        <v>2072</v>
      </c>
      <c r="E819" s="167" t="s">
        <v>2075</v>
      </c>
      <c r="F819" s="167" t="s">
        <v>2073</v>
      </c>
      <c r="G819" s="167">
        <v>0.80783046420912796</v>
      </c>
      <c r="H819" s="167">
        <v>0.74029757286850995</v>
      </c>
    </row>
    <row r="820" spans="2:8">
      <c r="B820" s="167" t="s">
        <v>134</v>
      </c>
      <c r="C820" s="167" t="s">
        <v>1028</v>
      </c>
      <c r="D820" s="167" t="s">
        <v>2072</v>
      </c>
      <c r="E820" s="167" t="s">
        <v>1892</v>
      </c>
      <c r="F820" s="167" t="s">
        <v>2073</v>
      </c>
      <c r="G820" s="167">
        <v>1</v>
      </c>
      <c r="H820" s="167">
        <v>1</v>
      </c>
    </row>
    <row r="821" spans="2:8">
      <c r="B821" s="167" t="s">
        <v>134</v>
      </c>
      <c r="C821" s="167" t="s">
        <v>1028</v>
      </c>
      <c r="D821" s="167" t="s">
        <v>2072</v>
      </c>
      <c r="E821" s="167" t="s">
        <v>497</v>
      </c>
      <c r="F821" s="167" t="s">
        <v>2076</v>
      </c>
      <c r="G821" s="167">
        <v>8.2271099395700195E-2</v>
      </c>
      <c r="H821" s="167">
        <v>9.6950574759865807E-2</v>
      </c>
    </row>
    <row r="822" spans="2:8">
      <c r="B822" s="167" t="s">
        <v>134</v>
      </c>
      <c r="C822" s="167" t="s">
        <v>1028</v>
      </c>
      <c r="D822" s="167" t="s">
        <v>2072</v>
      </c>
      <c r="E822" s="167" t="s">
        <v>2074</v>
      </c>
      <c r="F822" s="167" t="s">
        <v>2076</v>
      </c>
      <c r="G822" s="167">
        <v>0.99999989556440605</v>
      </c>
      <c r="H822" s="167">
        <v>0.99999986834810695</v>
      </c>
    </row>
    <row r="823" spans="2:8">
      <c r="B823" s="167" t="s">
        <v>134</v>
      </c>
      <c r="C823" s="167" t="s">
        <v>1028</v>
      </c>
      <c r="D823" s="167" t="s">
        <v>2072</v>
      </c>
      <c r="E823" s="167" t="s">
        <v>505</v>
      </c>
      <c r="F823" s="167" t="s">
        <v>2076</v>
      </c>
      <c r="G823" s="167">
        <v>1</v>
      </c>
      <c r="H823" s="167">
        <v>1</v>
      </c>
    </row>
    <row r="824" spans="2:8">
      <c r="B824" s="167" t="s">
        <v>134</v>
      </c>
      <c r="C824" s="167" t="s">
        <v>1028</v>
      </c>
      <c r="D824" s="167" t="s">
        <v>2072</v>
      </c>
      <c r="E824" s="167" t="s">
        <v>2075</v>
      </c>
      <c r="F824" s="167" t="s">
        <v>2076</v>
      </c>
      <c r="G824" s="167">
        <v>0.80783046420912796</v>
      </c>
      <c r="H824" s="167">
        <v>0.74029757286850995</v>
      </c>
    </row>
    <row r="825" spans="2:8">
      <c r="B825" s="167" t="s">
        <v>134</v>
      </c>
      <c r="C825" s="167" t="s">
        <v>1028</v>
      </c>
      <c r="D825" s="167" t="s">
        <v>2072</v>
      </c>
      <c r="E825" s="167" t="s">
        <v>1892</v>
      </c>
      <c r="F825" s="167" t="s">
        <v>2076</v>
      </c>
      <c r="G825" s="167">
        <v>1</v>
      </c>
      <c r="H825" s="167">
        <v>1</v>
      </c>
    </row>
    <row r="826" spans="2:8">
      <c r="B826" s="167" t="s">
        <v>134</v>
      </c>
      <c r="C826" s="167" t="s">
        <v>1028</v>
      </c>
      <c r="D826" s="167" t="s">
        <v>515</v>
      </c>
      <c r="E826" s="167" t="s">
        <v>497</v>
      </c>
      <c r="F826" s="167" t="s">
        <v>2077</v>
      </c>
      <c r="G826" s="167">
        <v>6.4774247800897296E-3</v>
      </c>
      <c r="H826" s="167">
        <v>5.0238170139033297E-3</v>
      </c>
    </row>
    <row r="827" spans="2:8">
      <c r="B827" s="167" t="s">
        <v>134</v>
      </c>
      <c r="C827" s="167" t="s">
        <v>1028</v>
      </c>
      <c r="D827" s="167" t="s">
        <v>515</v>
      </c>
      <c r="E827" s="167" t="s">
        <v>2074</v>
      </c>
      <c r="F827" s="167" t="s">
        <v>2077</v>
      </c>
      <c r="G827" s="167">
        <v>0.99998386965163799</v>
      </c>
      <c r="H827" s="167">
        <v>0.99992512792906796</v>
      </c>
    </row>
    <row r="828" spans="2:8">
      <c r="B828" s="167" t="s">
        <v>134</v>
      </c>
      <c r="C828" s="167" t="s">
        <v>1028</v>
      </c>
      <c r="D828" s="167" t="s">
        <v>515</v>
      </c>
      <c r="E828" s="167" t="s">
        <v>505</v>
      </c>
      <c r="F828" s="167" t="s">
        <v>2077</v>
      </c>
      <c r="G828" s="167">
        <v>1</v>
      </c>
      <c r="H828" s="167">
        <v>1</v>
      </c>
    </row>
    <row r="829" spans="2:8">
      <c r="B829" s="167" t="s">
        <v>134</v>
      </c>
      <c r="C829" s="167" t="s">
        <v>1028</v>
      </c>
      <c r="D829" s="167" t="s">
        <v>515</v>
      </c>
      <c r="E829" s="167" t="s">
        <v>2075</v>
      </c>
      <c r="F829" s="167" t="s">
        <v>2077</v>
      </c>
      <c r="G829" s="167">
        <v>0.66583587067517802</v>
      </c>
      <c r="H829" s="167">
        <v>0.42678716522307403</v>
      </c>
    </row>
    <row r="830" spans="2:8">
      <c r="B830" s="167" t="s">
        <v>134</v>
      </c>
      <c r="C830" s="167" t="s">
        <v>1028</v>
      </c>
      <c r="D830" s="167" t="s">
        <v>515</v>
      </c>
      <c r="E830" s="167" t="s">
        <v>1892</v>
      </c>
      <c r="F830" s="167" t="s">
        <v>2077</v>
      </c>
      <c r="G830" s="167">
        <v>0.83106508026954795</v>
      </c>
      <c r="H830" s="167">
        <v>0.872480670030226</v>
      </c>
    </row>
    <row r="831" spans="2:8">
      <c r="B831" s="167" t="s">
        <v>137</v>
      </c>
      <c r="C831" s="167" t="s">
        <v>1028</v>
      </c>
      <c r="D831" s="167" t="s">
        <v>2072</v>
      </c>
      <c r="E831" s="167" t="s">
        <v>497</v>
      </c>
      <c r="F831" s="167" t="s">
        <v>2073</v>
      </c>
      <c r="G831" s="167">
        <v>8.5202159244942496E-2</v>
      </c>
      <c r="H831" s="167">
        <v>0.124993854289667</v>
      </c>
    </row>
    <row r="832" spans="2:8">
      <c r="B832" s="167" t="s">
        <v>137</v>
      </c>
      <c r="C832" s="167" t="s">
        <v>1028</v>
      </c>
      <c r="D832" s="167" t="s">
        <v>2072</v>
      </c>
      <c r="E832" s="167" t="s">
        <v>2074</v>
      </c>
      <c r="F832" s="167" t="s">
        <v>2073</v>
      </c>
      <c r="G832" s="167">
        <v>0.99995850260448405</v>
      </c>
      <c r="H832" s="167">
        <v>0.99994729836613305</v>
      </c>
    </row>
    <row r="833" spans="2:8">
      <c r="B833" s="167" t="s">
        <v>137</v>
      </c>
      <c r="C833" s="167" t="s">
        <v>1028</v>
      </c>
      <c r="D833" s="167" t="s">
        <v>2072</v>
      </c>
      <c r="E833" s="167" t="s">
        <v>505</v>
      </c>
      <c r="F833" s="167" t="s">
        <v>2073</v>
      </c>
      <c r="G833" s="167">
        <v>1</v>
      </c>
      <c r="H833" s="167">
        <v>1</v>
      </c>
    </row>
    <row r="834" spans="2:8">
      <c r="B834" s="167" t="s">
        <v>137</v>
      </c>
      <c r="C834" s="167" t="s">
        <v>1028</v>
      </c>
      <c r="D834" s="167" t="s">
        <v>2072</v>
      </c>
      <c r="E834" s="167" t="s">
        <v>2075</v>
      </c>
      <c r="F834" s="167" t="s">
        <v>2073</v>
      </c>
      <c r="G834" s="167">
        <v>0.75721318005234795</v>
      </c>
      <c r="H834" s="167">
        <v>0.78731223856417298</v>
      </c>
    </row>
    <row r="835" spans="2:8">
      <c r="B835" s="167" t="s">
        <v>137</v>
      </c>
      <c r="C835" s="167" t="s">
        <v>1028</v>
      </c>
      <c r="D835" s="167" t="s">
        <v>2072</v>
      </c>
      <c r="E835" s="167" t="s">
        <v>1892</v>
      </c>
      <c r="F835" s="167" t="s">
        <v>2073</v>
      </c>
      <c r="G835" s="167">
        <v>1</v>
      </c>
      <c r="H835" s="167">
        <v>1</v>
      </c>
    </row>
    <row r="836" spans="2:8">
      <c r="B836" s="167" t="s">
        <v>137</v>
      </c>
      <c r="C836" s="167" t="s">
        <v>1028</v>
      </c>
      <c r="D836" s="167" t="s">
        <v>2072</v>
      </c>
      <c r="E836" s="167" t="s">
        <v>497</v>
      </c>
      <c r="F836" s="167" t="s">
        <v>2076</v>
      </c>
      <c r="G836" s="167">
        <v>8.5202159244942496E-2</v>
      </c>
      <c r="H836" s="167">
        <v>0.124993854289667</v>
      </c>
    </row>
    <row r="837" spans="2:8">
      <c r="B837" s="167" t="s">
        <v>137</v>
      </c>
      <c r="C837" s="167" t="s">
        <v>1028</v>
      </c>
      <c r="D837" s="167" t="s">
        <v>2072</v>
      </c>
      <c r="E837" s="167" t="s">
        <v>2074</v>
      </c>
      <c r="F837" s="167" t="s">
        <v>2076</v>
      </c>
      <c r="G837" s="167">
        <v>0.99995850260448405</v>
      </c>
      <c r="H837" s="167">
        <v>0.99994729836613305</v>
      </c>
    </row>
    <row r="838" spans="2:8">
      <c r="B838" s="167" t="s">
        <v>137</v>
      </c>
      <c r="C838" s="167" t="s">
        <v>1028</v>
      </c>
      <c r="D838" s="167" t="s">
        <v>2072</v>
      </c>
      <c r="E838" s="167" t="s">
        <v>505</v>
      </c>
      <c r="F838" s="167" t="s">
        <v>2076</v>
      </c>
      <c r="G838" s="167">
        <v>1</v>
      </c>
      <c r="H838" s="167">
        <v>1</v>
      </c>
    </row>
    <row r="839" spans="2:8">
      <c r="B839" s="167" t="s">
        <v>137</v>
      </c>
      <c r="C839" s="167" t="s">
        <v>1028</v>
      </c>
      <c r="D839" s="167" t="s">
        <v>2072</v>
      </c>
      <c r="E839" s="167" t="s">
        <v>2075</v>
      </c>
      <c r="F839" s="167" t="s">
        <v>2076</v>
      </c>
      <c r="G839" s="167">
        <v>0.75721318005234795</v>
      </c>
      <c r="H839" s="167">
        <v>0.78731223856417298</v>
      </c>
    </row>
    <row r="840" spans="2:8">
      <c r="B840" s="167" t="s">
        <v>137</v>
      </c>
      <c r="C840" s="167" t="s">
        <v>1028</v>
      </c>
      <c r="D840" s="167" t="s">
        <v>2072</v>
      </c>
      <c r="E840" s="167" t="s">
        <v>1892</v>
      </c>
      <c r="F840" s="167" t="s">
        <v>2076</v>
      </c>
      <c r="G840" s="167">
        <v>1</v>
      </c>
      <c r="H840" s="167">
        <v>1</v>
      </c>
    </row>
    <row r="841" spans="2:8">
      <c r="B841" s="167" t="s">
        <v>137</v>
      </c>
      <c r="C841" s="167" t="s">
        <v>1028</v>
      </c>
      <c r="D841" s="167" t="s">
        <v>515</v>
      </c>
      <c r="E841" s="167" t="s">
        <v>497</v>
      </c>
      <c r="F841" s="167" t="s">
        <v>2077</v>
      </c>
      <c r="G841" s="167">
        <v>1.07760265106258E-2</v>
      </c>
      <c r="H841" s="167">
        <v>7.1580236850464097E-3</v>
      </c>
    </row>
    <row r="842" spans="2:8">
      <c r="B842" s="167" t="s">
        <v>137</v>
      </c>
      <c r="C842" s="167" t="s">
        <v>1028</v>
      </c>
      <c r="D842" s="167" t="s">
        <v>515</v>
      </c>
      <c r="E842" s="167" t="s">
        <v>2074</v>
      </c>
      <c r="F842" s="167" t="s">
        <v>2077</v>
      </c>
      <c r="G842" s="167">
        <v>0.99999890863891405</v>
      </c>
      <c r="H842" s="167">
        <v>0.999999923593339</v>
      </c>
    </row>
    <row r="843" spans="2:8">
      <c r="B843" s="167" t="s">
        <v>137</v>
      </c>
      <c r="C843" s="167" t="s">
        <v>1028</v>
      </c>
      <c r="D843" s="167" t="s">
        <v>515</v>
      </c>
      <c r="E843" s="167" t="s">
        <v>505</v>
      </c>
      <c r="F843" s="167" t="s">
        <v>2077</v>
      </c>
      <c r="G843" s="167">
        <v>1</v>
      </c>
      <c r="H843" s="167">
        <v>1</v>
      </c>
    </row>
    <row r="844" spans="2:8">
      <c r="B844" s="167" t="s">
        <v>137</v>
      </c>
      <c r="C844" s="167" t="s">
        <v>1028</v>
      </c>
      <c r="D844" s="167" t="s">
        <v>515</v>
      </c>
      <c r="E844" s="167" t="s">
        <v>2075</v>
      </c>
      <c r="F844" s="167" t="s">
        <v>2077</v>
      </c>
      <c r="G844" s="167">
        <v>0.59177825581434995</v>
      </c>
      <c r="H844" s="167">
        <v>0.40344337085791498</v>
      </c>
    </row>
    <row r="845" spans="2:8">
      <c r="B845" s="167" t="s">
        <v>137</v>
      </c>
      <c r="C845" s="167" t="s">
        <v>1028</v>
      </c>
      <c r="D845" s="167" t="s">
        <v>515</v>
      </c>
      <c r="E845" s="167" t="s">
        <v>1892</v>
      </c>
      <c r="F845" s="167" t="s">
        <v>2077</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68" t="s">
        <v>248</v>
      </c>
      <c r="C27" s="269"/>
      <c r="D27" s="269"/>
      <c r="E27" s="269"/>
      <c r="F27" s="269"/>
      <c r="G27" s="269"/>
      <c r="H27" s="269"/>
      <c r="I27" s="269"/>
      <c r="J27" s="268" t="s">
        <v>282</v>
      </c>
      <c r="K27" s="269"/>
      <c r="L27" s="269"/>
      <c r="M27" s="269"/>
      <c r="N27" s="269"/>
      <c r="O27" s="269"/>
      <c r="P27" s="269"/>
      <c r="Q27" s="269"/>
      <c r="R27" s="268" t="s">
        <v>250</v>
      </c>
      <c r="S27" s="269"/>
      <c r="T27" s="269"/>
      <c r="U27" s="269"/>
      <c r="V27" s="269"/>
      <c r="W27" s="269"/>
      <c r="X27" s="269"/>
      <c r="Y27" s="269"/>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New Mexico</v>
      </c>
    </row>
    <row r="2" spans="1:13" ht="15.95" customHeight="1">
      <c r="H2" s="270" t="s">
        <v>152</v>
      </c>
      <c r="I2" s="271"/>
      <c r="J2" s="271"/>
      <c r="K2" s="271"/>
      <c r="L2" s="271"/>
      <c r="M2" s="271"/>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32" t="s">
        <v>2051</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1872</v>
      </c>
      <c r="B1" s="79" t="s">
        <v>274</v>
      </c>
      <c r="C1" s="80" t="s">
        <v>156</v>
      </c>
      <c r="D1" s="79"/>
      <c r="E1" s="79"/>
      <c r="F1" s="80" t="s">
        <v>1873</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1874</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1874</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1874</v>
      </c>
      <c r="D4" s="79"/>
      <c r="E4" s="79"/>
      <c r="F4" s="79">
        <v>14.110681388807681</v>
      </c>
      <c r="G4" s="79"/>
      <c r="H4" s="79"/>
      <c r="I4" s="82" t="s">
        <v>1875</v>
      </c>
      <c r="J4" s="69" t="str">
        <f>About!B1</f>
        <v>New Mexico</v>
      </c>
      <c r="K4" s="69"/>
      <c r="L4" s="79"/>
      <c r="M4" s="79"/>
      <c r="N4" s="79"/>
      <c r="O4" s="79"/>
      <c r="P4" s="79"/>
      <c r="Q4" s="79"/>
      <c r="R4" s="79"/>
      <c r="S4" s="79"/>
      <c r="T4" s="79"/>
      <c r="U4" s="79"/>
      <c r="V4" s="79"/>
      <c r="W4" s="79"/>
      <c r="X4" s="79"/>
      <c r="Y4" s="79"/>
      <c r="Z4" s="79"/>
    </row>
    <row r="5" spans="1:26" ht="15.75" customHeight="1">
      <c r="A5" s="81" t="s">
        <v>10</v>
      </c>
      <c r="B5" s="79" t="s">
        <v>11</v>
      </c>
      <c r="C5" s="79" t="s">
        <v>1874</v>
      </c>
      <c r="D5" s="79"/>
      <c r="E5" s="79"/>
      <c r="F5" s="79">
        <v>-32.560941459691399</v>
      </c>
      <c r="G5" s="79"/>
      <c r="H5" s="73" t="s">
        <v>1876</v>
      </c>
      <c r="I5" s="69" t="s">
        <v>1360</v>
      </c>
      <c r="J5" s="69">
        <f t="shared" ref="J5:J11" si="0">SUMIFS(F:F,A:A,$J$4,C:C,I5)</f>
        <v>4.9531170055089788</v>
      </c>
      <c r="K5" s="69"/>
      <c r="L5" s="79"/>
      <c r="M5" s="79"/>
      <c r="N5" s="79"/>
      <c r="O5" s="79"/>
      <c r="P5" s="79"/>
      <c r="Q5" s="79"/>
      <c r="R5" s="79"/>
      <c r="S5" s="79"/>
      <c r="T5" s="79"/>
      <c r="U5" s="79"/>
      <c r="V5" s="79"/>
      <c r="W5" s="79"/>
      <c r="X5" s="79"/>
      <c r="Y5" s="79"/>
      <c r="Z5" s="79"/>
    </row>
    <row r="6" spans="1:26" ht="15.75" customHeight="1">
      <c r="A6" s="81" t="s">
        <v>13</v>
      </c>
      <c r="B6" s="79" t="s">
        <v>14</v>
      </c>
      <c r="C6" s="79" t="s">
        <v>1874</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c r="A7" s="81" t="s">
        <v>16</v>
      </c>
      <c r="B7" s="79" t="s">
        <v>17</v>
      </c>
      <c r="C7" s="79" t="s">
        <v>1874</v>
      </c>
      <c r="D7" s="79"/>
      <c r="E7" s="79"/>
      <c r="F7" s="79">
        <v>-2.6907445136881849</v>
      </c>
      <c r="G7" s="79"/>
      <c r="H7" s="73" t="s">
        <v>1877</v>
      </c>
      <c r="I7" s="69" t="s">
        <v>754</v>
      </c>
      <c r="J7" s="69">
        <f t="shared" si="0"/>
        <v>19.123861321281314</v>
      </c>
      <c r="K7" s="69"/>
      <c r="L7" s="79"/>
      <c r="M7" s="79"/>
      <c r="N7" s="79"/>
      <c r="O7" s="79"/>
      <c r="P7" s="79"/>
      <c r="Q7" s="79"/>
      <c r="R7" s="79"/>
      <c r="S7" s="79"/>
      <c r="T7" s="79"/>
      <c r="U7" s="79"/>
      <c r="V7" s="79"/>
      <c r="W7" s="79"/>
      <c r="X7" s="79"/>
      <c r="Y7" s="79"/>
      <c r="Z7" s="79"/>
    </row>
    <row r="8" spans="1:26" ht="15.75" customHeight="1">
      <c r="A8" s="81" t="s">
        <v>18</v>
      </c>
      <c r="B8" s="79" t="s">
        <v>19</v>
      </c>
      <c r="C8" s="79" t="s">
        <v>1874</v>
      </c>
      <c r="D8" s="79"/>
      <c r="E8" s="79"/>
      <c r="F8" s="79">
        <v>-1.0180997139831851</v>
      </c>
      <c r="G8" s="79"/>
      <c r="H8" s="73" t="s">
        <v>1878</v>
      </c>
      <c r="I8" s="69" t="s">
        <v>305</v>
      </c>
      <c r="J8" s="69">
        <f t="shared" si="0"/>
        <v>16.307886959943442</v>
      </c>
      <c r="K8" s="69"/>
      <c r="L8" s="79"/>
      <c r="M8" s="79"/>
      <c r="N8" s="79"/>
      <c r="O8" s="79"/>
      <c r="P8" s="79"/>
      <c r="Q8" s="79"/>
      <c r="R8" s="79"/>
      <c r="S8" s="79"/>
      <c r="T8" s="79"/>
      <c r="U8" s="79"/>
      <c r="V8" s="79"/>
      <c r="W8" s="79"/>
      <c r="X8" s="79"/>
      <c r="Y8" s="79"/>
      <c r="Z8" s="79"/>
    </row>
    <row r="9" spans="1:26" ht="15.75" customHeight="1">
      <c r="A9" s="81" t="s">
        <v>21</v>
      </c>
      <c r="B9" s="79" t="s">
        <v>22</v>
      </c>
      <c r="C9" s="79" t="s">
        <v>1874</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c r="A10" s="81" t="s">
        <v>246</v>
      </c>
      <c r="B10" s="79" t="s">
        <v>22</v>
      </c>
      <c r="C10" s="79" t="s">
        <v>1874</v>
      </c>
      <c r="D10" s="79"/>
      <c r="E10" s="79"/>
      <c r="F10" s="79">
        <v>-7.642627077964137E-2</v>
      </c>
      <c r="G10" s="79"/>
      <c r="H10" s="73" t="s">
        <v>1879</v>
      </c>
      <c r="I10" s="69" t="s">
        <v>1874</v>
      </c>
      <c r="J10" s="69">
        <f t="shared" si="0"/>
        <v>4.7124774749117764</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1874</v>
      </c>
      <c r="D11" s="79"/>
      <c r="E11" s="79"/>
      <c r="F11" s="79">
        <v>-28.801510842298828</v>
      </c>
      <c r="G11" s="79"/>
      <c r="H11" s="73" t="s">
        <v>1880</v>
      </c>
      <c r="I11" s="69" t="s">
        <v>1881</v>
      </c>
      <c r="J11" s="69">
        <f t="shared" si="0"/>
        <v>1.5819243221093799</v>
      </c>
      <c r="K11" s="69" t="s">
        <v>1882</v>
      </c>
      <c r="L11" s="79"/>
      <c r="M11" s="79"/>
      <c r="N11" s="79"/>
      <c r="O11" s="79"/>
      <c r="P11" s="79"/>
      <c r="Q11" s="79"/>
      <c r="R11" s="79"/>
      <c r="S11" s="79"/>
      <c r="T11" s="79"/>
      <c r="U11" s="79"/>
      <c r="V11" s="79"/>
      <c r="W11" s="79"/>
      <c r="X11" s="79"/>
      <c r="Y11" s="79"/>
      <c r="Z11" s="79"/>
    </row>
    <row r="12" spans="1:26" ht="15.75" customHeight="1">
      <c r="A12" s="81" t="s">
        <v>27</v>
      </c>
      <c r="B12" s="79" t="s">
        <v>28</v>
      </c>
      <c r="C12" s="79" t="s">
        <v>1874</v>
      </c>
      <c r="D12" s="79"/>
      <c r="E12" s="79"/>
      <c r="F12" s="79">
        <v>-46.216384074634021</v>
      </c>
      <c r="G12" s="79"/>
      <c r="H12" s="73" t="s">
        <v>1883</v>
      </c>
      <c r="I12" s="69" t="s">
        <v>1884</v>
      </c>
      <c r="J12" s="69">
        <f>SUM(J5:J11)</f>
        <v>86.686983763465832</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1874</v>
      </c>
      <c r="D13" s="79"/>
      <c r="E13" s="79"/>
      <c r="F13" s="79">
        <v>-0.26087033101173579</v>
      </c>
      <c r="G13" s="79"/>
      <c r="H13" s="73" t="s">
        <v>1885</v>
      </c>
      <c r="I13" s="69" t="s">
        <v>1886</v>
      </c>
      <c r="J13" s="69">
        <f>SUM(J5:J11)-J10</f>
        <v>81.974506288554053</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1874</v>
      </c>
      <c r="D14" s="79"/>
      <c r="E14" s="79"/>
      <c r="F14" s="79">
        <v>-6.7326554268061942</v>
      </c>
      <c r="G14" s="79"/>
      <c r="H14" s="79" t="s">
        <v>1887</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1874</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1874</v>
      </c>
      <c r="D16" s="79"/>
      <c r="E16" s="79"/>
      <c r="F16" s="79">
        <v>-18.781436361783499</v>
      </c>
      <c r="G16" s="79"/>
      <c r="H16" s="79"/>
      <c r="I16" s="83" t="s">
        <v>1888</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1874</v>
      </c>
      <c r="D17" s="79"/>
      <c r="E17" s="79"/>
      <c r="F17" s="79">
        <v>-20.063061590964889</v>
      </c>
      <c r="G17" s="79"/>
      <c r="H17" s="79"/>
      <c r="I17" s="85" t="s">
        <v>1889</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1874</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1874</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1874</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1874</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1874</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1874</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1874</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1874</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1874</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1874</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1874</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1874</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1874</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1874</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1874</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1874</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1874</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1874</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1874</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1874</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1874</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1874</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1874</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1874</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1874</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1874</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1874</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1874</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1874</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1874</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1874</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1874</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1874</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1874</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1874</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1881</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1881</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1881</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1881</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1881</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1881</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1881</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1881</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1881</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1881</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1881</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1881</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1881</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1881</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1881</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1881</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1881</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1881</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1881</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1881</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1881</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1881</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1881</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1881</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1881</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1881</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1881</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1881</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1881</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1881</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1881</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1881</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1881</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1881</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1881</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1881</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1881</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1881</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1881</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1881</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1881</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1881</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1881</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1881</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1881</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1881</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1881</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1881</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1881</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1881</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1881</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1890</v>
      </c>
      <c r="F157" s="69" t="s">
        <v>1891</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1892</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1892</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1892</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1892</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1892</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1892</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1892</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1892</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1892</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1892</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1892</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1892</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1892</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1892</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1892</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1892</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1892</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1892</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1892</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1892</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1892</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1892</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1892</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1892</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1892</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1892</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1892</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1892</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1892</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1892</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1892</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1892</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1892</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1892</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1892</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1892</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1892</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1892</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1892</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1892</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1892</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1892</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1892</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1892</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1892</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1892</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1892</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1892</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1892</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1892</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1892</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1892</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1892</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1892</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1892</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1892</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1892</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1892</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1892</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1892</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1892</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1892</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1892</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1892</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1892</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1892</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1892</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1892</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1892</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1892</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1892</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1892</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1892</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1892</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1892</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1892</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1892</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1892</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1892</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1892</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tabSelected="1" workbookViewId="0">
      <selection activeCell="A2" sqref="A2"/>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1926</v>
      </c>
      <c r="B1" s="22" t="s">
        <v>1927</v>
      </c>
    </row>
    <row r="2" spans="1:3" ht="63.95" customHeight="1">
      <c r="A2" t="s">
        <v>1928</v>
      </c>
      <c r="B2" t="s">
        <v>1929</v>
      </c>
      <c r="C2" s="104" t="s">
        <v>1930</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2" t="s">
        <v>1272</v>
      </c>
      <c r="B1" s="269"/>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2" t="s">
        <v>1313</v>
      </c>
      <c r="B42" s="269"/>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1742</v>
      </c>
      <c r="B1" s="30"/>
      <c r="C1" s="64"/>
      <c r="D1" s="64"/>
    </row>
    <row r="2" spans="1:4">
      <c r="A2" s="29" t="s">
        <v>1743</v>
      </c>
      <c r="B2" s="31" t="s">
        <v>1744</v>
      </c>
      <c r="C2" s="29" t="s">
        <v>1745</v>
      </c>
      <c r="D2" s="29" t="s">
        <v>1746</v>
      </c>
    </row>
    <row r="3" spans="1:4">
      <c r="A3" t="s">
        <v>1747</v>
      </c>
      <c r="B3" s="43" t="s">
        <v>1748</v>
      </c>
      <c r="C3" s="36"/>
      <c r="D3" t="s">
        <v>604</v>
      </c>
    </row>
    <row r="4" spans="1:4">
      <c r="A4" t="s">
        <v>1749</v>
      </c>
      <c r="B4" s="50" t="s">
        <v>1750</v>
      </c>
      <c r="C4" s="35"/>
      <c r="D4" t="s">
        <v>602</v>
      </c>
    </row>
    <row r="5" spans="1:4">
      <c r="A5" t="s">
        <v>1751</v>
      </c>
      <c r="B5" s="43" t="s">
        <v>1752</v>
      </c>
      <c r="C5" s="46"/>
      <c r="D5" t="s">
        <v>600</v>
      </c>
    </row>
    <row r="6" spans="1:4">
      <c r="A6" t="s">
        <v>1753</v>
      </c>
      <c r="B6" s="43" t="s">
        <v>1708</v>
      </c>
      <c r="C6" s="40"/>
      <c r="D6" t="s">
        <v>1754</v>
      </c>
    </row>
    <row r="7" spans="1:4">
      <c r="A7" t="s">
        <v>1755</v>
      </c>
      <c r="B7" s="43" t="s">
        <v>1756</v>
      </c>
      <c r="C7" s="45"/>
      <c r="D7" t="s">
        <v>1757</v>
      </c>
    </row>
    <row r="8" spans="1:4">
      <c r="A8" t="s">
        <v>1758</v>
      </c>
      <c r="B8" s="43" t="s">
        <v>1759</v>
      </c>
      <c r="C8" s="48"/>
      <c r="D8" t="s">
        <v>596</v>
      </c>
    </row>
    <row r="9" spans="1:4">
      <c r="A9" t="s">
        <v>1760</v>
      </c>
      <c r="B9" s="43" t="s">
        <v>1761</v>
      </c>
      <c r="C9" s="39"/>
      <c r="D9" t="s">
        <v>613</v>
      </c>
    </row>
    <row r="10" spans="1:4">
      <c r="A10" t="s">
        <v>1762</v>
      </c>
      <c r="B10" s="32" t="s">
        <v>1763</v>
      </c>
      <c r="C10" s="28"/>
      <c r="D10" t="s">
        <v>593</v>
      </c>
    </row>
    <row r="11" spans="1:4">
      <c r="A11" t="s">
        <v>1764</v>
      </c>
      <c r="B11" s="43" t="s">
        <v>1765</v>
      </c>
      <c r="C11" s="41"/>
      <c r="D11" t="s">
        <v>590</v>
      </c>
    </row>
    <row r="12" spans="1:4">
      <c r="A12" t="s">
        <v>1766</v>
      </c>
      <c r="B12" s="50" t="s">
        <v>1767</v>
      </c>
      <c r="C12" s="37"/>
      <c r="D12" t="s">
        <v>1768</v>
      </c>
    </row>
    <row r="13" spans="1:4">
      <c r="A13" t="s">
        <v>1769</v>
      </c>
      <c r="B13" s="43" t="s">
        <v>1770</v>
      </c>
      <c r="C13" s="47"/>
      <c r="D13" t="s">
        <v>619</v>
      </c>
    </row>
    <row r="14" spans="1:4">
      <c r="A14" t="s">
        <v>1771</v>
      </c>
      <c r="B14" s="50" t="s">
        <v>1772</v>
      </c>
      <c r="C14" s="27"/>
      <c r="D14" t="s">
        <v>606</v>
      </c>
    </row>
    <row r="15" spans="1:4">
      <c r="A15" t="s">
        <v>1773</v>
      </c>
      <c r="B15" s="50" t="s">
        <v>1774</v>
      </c>
      <c r="C15" s="51"/>
      <c r="D15" t="s">
        <v>617</v>
      </c>
    </row>
    <row r="16" spans="1:4">
      <c r="A16" t="s">
        <v>1775</v>
      </c>
      <c r="B16" s="50">
        <v>740000</v>
      </c>
      <c r="C16" s="52"/>
      <c r="D16" t="s">
        <v>615</v>
      </c>
    </row>
    <row r="17" spans="1:4">
      <c r="A17" t="s">
        <v>1776</v>
      </c>
      <c r="B17" s="43" t="s">
        <v>1777</v>
      </c>
      <c r="C17" s="42"/>
      <c r="D17" t="s">
        <v>608</v>
      </c>
    </row>
    <row r="18" spans="1:4">
      <c r="A18" t="s">
        <v>1778</v>
      </c>
      <c r="B18" s="50" t="s">
        <v>1779</v>
      </c>
      <c r="C18" s="34"/>
      <c r="D18" t="s">
        <v>587</v>
      </c>
    </row>
    <row r="19" spans="1:4">
      <c r="A19" t="s">
        <v>1780</v>
      </c>
      <c r="B19" s="43" t="s">
        <v>1781</v>
      </c>
      <c r="C19" s="44"/>
      <c r="D19" t="s">
        <v>610</v>
      </c>
    </row>
    <row r="20" spans="1:4">
      <c r="A20" t="s">
        <v>1782</v>
      </c>
      <c r="B20" s="50" t="s">
        <v>1783</v>
      </c>
      <c r="C20" s="33"/>
      <c r="D20" t="s">
        <v>580</v>
      </c>
    </row>
    <row r="21" spans="1:4">
      <c r="A21" t="s">
        <v>1784</v>
      </c>
      <c r="B21" s="43" t="s">
        <v>1785</v>
      </c>
      <c r="C21" s="49"/>
      <c r="D21" t="s">
        <v>1786</v>
      </c>
    </row>
    <row r="23" spans="1:4">
      <c r="A23" s="22" t="s">
        <v>1787</v>
      </c>
      <c r="B23" s="30"/>
      <c r="C23" s="64"/>
      <c r="D23" s="64"/>
    </row>
    <row r="24" spans="1:4" s="29" customFormat="1">
      <c r="A24" s="29" t="s">
        <v>1743</v>
      </c>
      <c r="B24" s="31" t="s">
        <v>1744</v>
      </c>
      <c r="C24" s="29" t="s">
        <v>1745</v>
      </c>
      <c r="D24" s="29" t="s">
        <v>1788</v>
      </c>
    </row>
    <row r="25" spans="1:4">
      <c r="A25" t="s">
        <v>1760</v>
      </c>
      <c r="B25" s="43" t="s">
        <v>1761</v>
      </c>
      <c r="C25" s="39"/>
      <c r="D25" t="s">
        <v>1789</v>
      </c>
    </row>
    <row r="26" spans="1:4">
      <c r="A26" t="s">
        <v>1762</v>
      </c>
      <c r="B26" s="32" t="s">
        <v>1763</v>
      </c>
      <c r="C26" s="28"/>
      <c r="D26" t="s">
        <v>1790</v>
      </c>
    </row>
    <row r="27" spans="1:4">
      <c r="A27" t="s">
        <v>1778</v>
      </c>
      <c r="B27" s="43" t="s">
        <v>1779</v>
      </c>
      <c r="C27" s="34"/>
      <c r="D27" t="s">
        <v>305</v>
      </c>
    </row>
    <row r="28" spans="1:4">
      <c r="A28" t="s">
        <v>1753</v>
      </c>
      <c r="B28" s="43" t="s">
        <v>1708</v>
      </c>
      <c r="C28" s="40"/>
      <c r="D28" t="s">
        <v>1029</v>
      </c>
    </row>
    <row r="29" spans="1:4">
      <c r="A29" t="s">
        <v>1782</v>
      </c>
      <c r="B29" s="43">
        <v>969696</v>
      </c>
      <c r="C29" s="33"/>
      <c r="D29" t="s">
        <v>754</v>
      </c>
    </row>
    <row r="30" spans="1:4">
      <c r="A30" t="s">
        <v>1749</v>
      </c>
      <c r="B30" s="43" t="s">
        <v>1750</v>
      </c>
      <c r="C30" s="35"/>
      <c r="D30" t="s">
        <v>1366</v>
      </c>
    </row>
    <row r="31" spans="1:4">
      <c r="A31" t="s">
        <v>1764</v>
      </c>
      <c r="B31" s="43" t="s">
        <v>1765</v>
      </c>
      <c r="C31" s="41"/>
      <c r="D31" t="s">
        <v>776</v>
      </c>
    </row>
    <row r="32" spans="1:4">
      <c r="A32" t="s">
        <v>1776</v>
      </c>
      <c r="B32" s="43" t="s">
        <v>1777</v>
      </c>
      <c r="C32" s="42"/>
      <c r="D32" t="s">
        <v>774</v>
      </c>
    </row>
    <row r="33" spans="1:4">
      <c r="A33" t="s">
        <v>1747</v>
      </c>
      <c r="B33" s="43" t="s">
        <v>1748</v>
      </c>
      <c r="C33" s="38"/>
      <c r="D33" t="s">
        <v>1362</v>
      </c>
    </row>
    <row r="34" spans="1:4">
      <c r="A34" t="s">
        <v>1773</v>
      </c>
      <c r="B34" s="50" t="s">
        <v>1774</v>
      </c>
      <c r="C34" s="51"/>
      <c r="D34" t="s">
        <v>1791</v>
      </c>
    </row>
    <row r="36" spans="1:4">
      <c r="A36" s="22" t="s">
        <v>1792</v>
      </c>
      <c r="B36" s="30"/>
      <c r="C36" s="64"/>
      <c r="D36" s="64"/>
    </row>
    <row r="37" spans="1:4">
      <c r="A37" s="29" t="s">
        <v>1743</v>
      </c>
      <c r="B37" s="31" t="s">
        <v>1744</v>
      </c>
      <c r="C37" s="29" t="s">
        <v>1745</v>
      </c>
      <c r="D37" s="29" t="s">
        <v>1746</v>
      </c>
    </row>
    <row r="38" spans="1:4">
      <c r="A38" t="s">
        <v>1778</v>
      </c>
      <c r="B38" s="50" t="s">
        <v>1779</v>
      </c>
      <c r="C38" s="34"/>
      <c r="D38" t="s">
        <v>1793</v>
      </c>
    </row>
    <row r="39" spans="1:4">
      <c r="A39" t="s">
        <v>1782</v>
      </c>
      <c r="B39" s="43">
        <v>969696</v>
      </c>
      <c r="C39" s="33"/>
      <c r="D39" t="s">
        <v>763</v>
      </c>
    </row>
    <row r="40" spans="1:4">
      <c r="A40" t="s">
        <v>1749</v>
      </c>
      <c r="B40" s="43" t="s">
        <v>1750</v>
      </c>
      <c r="C40" s="35"/>
      <c r="D40" t="s">
        <v>1794</v>
      </c>
    </row>
    <row r="41" spans="1:4">
      <c r="A41" t="s">
        <v>1773</v>
      </c>
      <c r="B41" s="50" t="s">
        <v>1774</v>
      </c>
      <c r="C41" s="51"/>
      <c r="D41" t="s">
        <v>1795</v>
      </c>
    </row>
    <row r="43" spans="1:4">
      <c r="A43" s="22" t="s">
        <v>1796</v>
      </c>
      <c r="B43" s="30"/>
      <c r="C43" s="64"/>
      <c r="D43" s="64"/>
    </row>
    <row r="44" spans="1:4">
      <c r="A44" s="29" t="s">
        <v>1743</v>
      </c>
      <c r="B44" s="31" t="s">
        <v>1744</v>
      </c>
      <c r="C44" s="29" t="s">
        <v>1745</v>
      </c>
      <c r="D44" s="29" t="s">
        <v>1746</v>
      </c>
    </row>
    <row r="45" spans="1:4">
      <c r="A45" t="s">
        <v>1749</v>
      </c>
      <c r="B45" s="43" t="s">
        <v>1750</v>
      </c>
      <c r="C45" s="35"/>
      <c r="D45" t="s">
        <v>334</v>
      </c>
    </row>
    <row r="46" spans="1:4">
      <c r="A46" t="s">
        <v>1771</v>
      </c>
      <c r="B46" s="50" t="s">
        <v>1772</v>
      </c>
      <c r="C46" s="27"/>
      <c r="D46" t="s">
        <v>1797</v>
      </c>
    </row>
    <row r="47" spans="1:4">
      <c r="A47" t="s">
        <v>1778</v>
      </c>
      <c r="B47" s="50" t="s">
        <v>1779</v>
      </c>
      <c r="C47" s="34"/>
      <c r="D47" t="s">
        <v>332</v>
      </c>
    </row>
    <row r="48" spans="1:4">
      <c r="A48" t="s">
        <v>1782</v>
      </c>
      <c r="B48" s="50" t="s">
        <v>1783</v>
      </c>
      <c r="C48" s="33"/>
      <c r="D48" t="s">
        <v>1371</v>
      </c>
    </row>
    <row r="49" spans="1:4">
      <c r="B49" s="50"/>
    </row>
    <row r="50" spans="1:4">
      <c r="A50" s="22" t="s">
        <v>1798</v>
      </c>
      <c r="B50" s="30"/>
      <c r="C50" s="64"/>
      <c r="D50" s="64"/>
    </row>
    <row r="51" spans="1:4">
      <c r="A51" s="29" t="s">
        <v>1743</v>
      </c>
      <c r="B51" s="31" t="s">
        <v>1744</v>
      </c>
      <c r="C51" s="29" t="s">
        <v>1745</v>
      </c>
      <c r="D51" s="29" t="s">
        <v>1746</v>
      </c>
    </row>
    <row r="52" spans="1:4">
      <c r="A52" t="s">
        <v>1778</v>
      </c>
      <c r="B52" s="50" t="s">
        <v>1779</v>
      </c>
      <c r="C52" s="34"/>
      <c r="D52" t="s">
        <v>1799</v>
      </c>
    </row>
    <row r="53" spans="1:4">
      <c r="A53" t="s">
        <v>1760</v>
      </c>
      <c r="B53" s="43" t="s">
        <v>1761</v>
      </c>
      <c r="C53" s="39"/>
      <c r="D53" t="s">
        <v>1800</v>
      </c>
    </row>
    <row r="54" spans="1:4">
      <c r="A54" t="s">
        <v>1753</v>
      </c>
      <c r="B54" s="43" t="s">
        <v>1708</v>
      </c>
      <c r="C54" s="40"/>
      <c r="D54" t="s">
        <v>1063</v>
      </c>
    </row>
    <row r="55" spans="1:4">
      <c r="A55" t="s">
        <v>1749</v>
      </c>
      <c r="B55" s="50" t="s">
        <v>1750</v>
      </c>
      <c r="C55" s="35"/>
      <c r="D55" t="s">
        <v>1801</v>
      </c>
    </row>
    <row r="56" spans="1:4">
      <c r="A56" t="s">
        <v>1771</v>
      </c>
      <c r="B56" s="50" t="s">
        <v>1772</v>
      </c>
      <c r="C56" s="27"/>
      <c r="D56" t="s">
        <v>1399</v>
      </c>
    </row>
    <row r="58" spans="1:4">
      <c r="A58" s="22" t="s">
        <v>1802</v>
      </c>
      <c r="B58" s="30"/>
      <c r="C58" s="64"/>
      <c r="D58" s="64"/>
    </row>
    <row r="59" spans="1:4">
      <c r="A59" s="29" t="s">
        <v>1743</v>
      </c>
      <c r="B59" s="31" t="s">
        <v>1744</v>
      </c>
      <c r="C59" s="29" t="s">
        <v>1745</v>
      </c>
      <c r="D59" s="29" t="s">
        <v>1746</v>
      </c>
    </row>
    <row r="60" spans="1:4">
      <c r="A60" t="s">
        <v>1760</v>
      </c>
      <c r="B60" s="43" t="s">
        <v>1761</v>
      </c>
      <c r="C60" s="39"/>
      <c r="D60" t="s">
        <v>1803</v>
      </c>
    </row>
    <row r="61" spans="1:4">
      <c r="A61" t="s">
        <v>1778</v>
      </c>
      <c r="B61" s="50" t="s">
        <v>1779</v>
      </c>
      <c r="C61" s="34"/>
      <c r="D61" t="s">
        <v>1804</v>
      </c>
    </row>
    <row r="62" spans="1:4">
      <c r="A62" t="s">
        <v>1747</v>
      </c>
      <c r="B62" s="43" t="s">
        <v>1748</v>
      </c>
      <c r="C62" s="38"/>
      <c r="D62" t="s">
        <v>1805</v>
      </c>
    </row>
    <row r="63" spans="1:4">
      <c r="A63" t="s">
        <v>1784</v>
      </c>
      <c r="B63" s="43" t="s">
        <v>1785</v>
      </c>
      <c r="C63" s="49"/>
      <c r="D63" t="s">
        <v>1806</v>
      </c>
    </row>
    <row r="64" spans="1:4">
      <c r="A64" t="s">
        <v>1776</v>
      </c>
      <c r="B64" s="43" t="s">
        <v>1777</v>
      </c>
      <c r="C64" s="42"/>
      <c r="D64" t="s">
        <v>1807</v>
      </c>
    </row>
    <row r="66" spans="1:4">
      <c r="A66" s="22" t="s">
        <v>1808</v>
      </c>
      <c r="B66" s="30"/>
      <c r="C66" s="64"/>
      <c r="D66" s="64"/>
    </row>
    <row r="67" spans="1:4">
      <c r="A67" s="29" t="s">
        <v>1743</v>
      </c>
      <c r="B67" s="31" t="s">
        <v>1744</v>
      </c>
      <c r="C67" s="29" t="s">
        <v>1745</v>
      </c>
      <c r="D67" s="29" t="s">
        <v>1746</v>
      </c>
    </row>
    <row r="68" spans="1:4">
      <c r="A68" t="s">
        <v>1773</v>
      </c>
      <c r="B68" s="50" t="s">
        <v>1774</v>
      </c>
      <c r="C68" s="51"/>
      <c r="D68" t="s">
        <v>1230</v>
      </c>
    </row>
    <row r="69" spans="1:4">
      <c r="A69" t="s">
        <v>1760</v>
      </c>
      <c r="B69" s="43" t="s">
        <v>1761</v>
      </c>
      <c r="C69" s="39"/>
      <c r="D69" t="s">
        <v>1250</v>
      </c>
    </row>
    <row r="70" spans="1:4">
      <c r="A70" t="s">
        <v>1776</v>
      </c>
      <c r="B70" s="43" t="s">
        <v>1777</v>
      </c>
      <c r="C70" s="42"/>
      <c r="D70" t="s">
        <v>415</v>
      </c>
    </row>
    <row r="71" spans="1:4">
      <c r="A71" t="s">
        <v>1764</v>
      </c>
      <c r="B71" s="43" t="s">
        <v>1765</v>
      </c>
      <c r="C71" s="41"/>
      <c r="D71" t="s">
        <v>1255</v>
      </c>
    </row>
    <row r="72" spans="1:4">
      <c r="A72" t="s">
        <v>1753</v>
      </c>
      <c r="B72" s="43" t="s">
        <v>1708</v>
      </c>
      <c r="C72" s="40"/>
      <c r="D72" t="s">
        <v>1258</v>
      </c>
    </row>
    <row r="73" spans="1:4">
      <c r="A73" t="s">
        <v>1782</v>
      </c>
      <c r="B73" s="50" t="s">
        <v>1783</v>
      </c>
      <c r="C73" s="33"/>
      <c r="D73" t="s">
        <v>544</v>
      </c>
    </row>
    <row r="74" spans="1:4">
      <c r="A74" t="s">
        <v>1778</v>
      </c>
      <c r="B74" s="50" t="s">
        <v>1779</v>
      </c>
      <c r="C74" s="34"/>
      <c r="D74" t="s">
        <v>1263</v>
      </c>
    </row>
    <row r="75" spans="1:4">
      <c r="A75" t="s">
        <v>1749</v>
      </c>
      <c r="B75" s="50" t="s">
        <v>1750</v>
      </c>
      <c r="C75" s="35"/>
      <c r="D75" t="s">
        <v>1266</v>
      </c>
    </row>
    <row r="76" spans="1:4">
      <c r="A76" t="s">
        <v>1747</v>
      </c>
      <c r="B76" s="43" t="s">
        <v>1748</v>
      </c>
      <c r="C76" s="38"/>
      <c r="D76" t="s">
        <v>1269</v>
      </c>
    </row>
    <row r="77" spans="1:4">
      <c r="A77" t="s">
        <v>1771</v>
      </c>
      <c r="B77" s="50" t="s">
        <v>1772</v>
      </c>
      <c r="C77" s="27"/>
      <c r="D77" t="s">
        <v>1399</v>
      </c>
    </row>
    <row r="78" spans="1:4">
      <c r="B78" s="50"/>
    </row>
    <row r="79" spans="1:4">
      <c r="A79" s="22" t="s">
        <v>1809</v>
      </c>
      <c r="B79" s="30"/>
      <c r="C79" s="64"/>
      <c r="D79" s="64"/>
    </row>
    <row r="80" spans="1:4">
      <c r="A80" s="29" t="s">
        <v>1743</v>
      </c>
      <c r="B80" s="31" t="s">
        <v>1744</v>
      </c>
      <c r="C80" s="29" t="s">
        <v>1745</v>
      </c>
      <c r="D80" s="29" t="s">
        <v>1746</v>
      </c>
    </row>
    <row r="81" spans="1:4">
      <c r="A81" t="s">
        <v>1778</v>
      </c>
      <c r="B81" s="50" t="s">
        <v>1779</v>
      </c>
      <c r="C81" s="34"/>
      <c r="D81" t="s">
        <v>1810</v>
      </c>
    </row>
    <row r="82" spans="1:4">
      <c r="A82" t="s">
        <v>1760</v>
      </c>
      <c r="B82" s="43" t="s">
        <v>1761</v>
      </c>
      <c r="C82" s="39"/>
      <c r="D82" t="s">
        <v>1811</v>
      </c>
    </row>
    <row r="83" spans="1:4">
      <c r="A83" t="s">
        <v>1753</v>
      </c>
      <c r="B83" s="43" t="s">
        <v>1708</v>
      </c>
      <c r="C83" s="40"/>
      <c r="D83" t="s">
        <v>1812</v>
      </c>
    </row>
    <row r="84" spans="1:4">
      <c r="A84" t="s">
        <v>1771</v>
      </c>
      <c r="B84" s="50" t="s">
        <v>1772</v>
      </c>
      <c r="C84" s="27"/>
      <c r="D84" t="s">
        <v>1399</v>
      </c>
    </row>
    <row r="86" spans="1:4">
      <c r="A86" s="22" t="s">
        <v>1432</v>
      </c>
      <c r="B86" s="30"/>
      <c r="C86" s="64"/>
      <c r="D86" s="64"/>
    </row>
    <row r="87" spans="1:4">
      <c r="A87" s="29" t="s">
        <v>1743</v>
      </c>
      <c r="B87" s="31" t="s">
        <v>1744</v>
      </c>
      <c r="C87" s="29" t="s">
        <v>1745</v>
      </c>
      <c r="D87" s="29" t="s">
        <v>1746</v>
      </c>
    </row>
    <row r="88" spans="1:4">
      <c r="A88" t="s">
        <v>1760</v>
      </c>
      <c r="B88" s="43" t="s">
        <v>1761</v>
      </c>
      <c r="C88" s="39"/>
      <c r="D88" t="s">
        <v>1813</v>
      </c>
    </row>
    <row r="89" spans="1:4">
      <c r="A89" t="s">
        <v>1749</v>
      </c>
      <c r="B89" s="50" t="s">
        <v>1750</v>
      </c>
      <c r="C89" s="35"/>
      <c r="D89" t="s">
        <v>1814</v>
      </c>
    </row>
    <row r="90" spans="1:4">
      <c r="A90" t="s">
        <v>1771</v>
      </c>
      <c r="B90" s="50" t="s">
        <v>1772</v>
      </c>
      <c r="C90" s="27"/>
      <c r="D90" t="s">
        <v>1399</v>
      </c>
    </row>
    <row r="91" spans="1:4">
      <c r="B91" s="50"/>
    </row>
    <row r="92" spans="1:4">
      <c r="A92" s="22" t="s">
        <v>1815</v>
      </c>
      <c r="B92" s="30"/>
      <c r="C92" s="64"/>
      <c r="D92" s="64"/>
    </row>
    <row r="93" spans="1:4">
      <c r="A93" s="29" t="s">
        <v>1743</v>
      </c>
      <c r="B93" s="31" t="s">
        <v>1744</v>
      </c>
      <c r="C93" s="29" t="s">
        <v>1745</v>
      </c>
      <c r="D93" s="29" t="s">
        <v>1746</v>
      </c>
    </row>
    <row r="94" spans="1:4">
      <c r="A94" t="s">
        <v>1778</v>
      </c>
      <c r="B94" s="50" t="s">
        <v>1779</v>
      </c>
      <c r="C94" s="34"/>
      <c r="D94" t="s">
        <v>1816</v>
      </c>
    </row>
    <row r="95" spans="1:4">
      <c r="A95" t="s">
        <v>1784</v>
      </c>
      <c r="B95" s="43" t="s">
        <v>1785</v>
      </c>
      <c r="C95" s="49"/>
      <c r="D95" t="s">
        <v>1817</v>
      </c>
    </row>
    <row r="96" spans="1:4">
      <c r="A96" t="s">
        <v>1776</v>
      </c>
      <c r="B96" s="43" t="s">
        <v>1777</v>
      </c>
      <c r="C96" s="42"/>
      <c r="D96" t="s">
        <v>1818</v>
      </c>
    </row>
    <row r="97" spans="1:4">
      <c r="A97" t="s">
        <v>1771</v>
      </c>
      <c r="B97" s="50" t="s">
        <v>1772</v>
      </c>
      <c r="C97" s="27"/>
      <c r="D97" t="s">
        <v>1399</v>
      </c>
    </row>
    <row r="99" spans="1:4">
      <c r="A99" s="22" t="s">
        <v>1819</v>
      </c>
      <c r="B99" s="30"/>
      <c r="C99" s="64"/>
      <c r="D99" s="64"/>
    </row>
    <row r="100" spans="1:4">
      <c r="A100" s="29" t="s">
        <v>1743</v>
      </c>
      <c r="B100" s="31" t="s">
        <v>1744</v>
      </c>
      <c r="C100" s="29" t="s">
        <v>1745</v>
      </c>
      <c r="D100" s="29" t="s">
        <v>1746</v>
      </c>
    </row>
    <row r="101" spans="1:4">
      <c r="A101" t="s">
        <v>1771</v>
      </c>
      <c r="B101" s="50" t="s">
        <v>1772</v>
      </c>
      <c r="C101" s="27"/>
      <c r="D101" t="s">
        <v>1820</v>
      </c>
    </row>
    <row r="102" spans="1:4">
      <c r="A102" t="s">
        <v>1760</v>
      </c>
      <c r="B102" s="43" t="s">
        <v>1761</v>
      </c>
      <c r="C102" s="39"/>
      <c r="D102" t="s">
        <v>1821</v>
      </c>
    </row>
    <row r="103" spans="1:4">
      <c r="A103" t="s">
        <v>1776</v>
      </c>
      <c r="B103" s="43" t="s">
        <v>1777</v>
      </c>
      <c r="C103" s="42"/>
      <c r="D103" t="s">
        <v>1822</v>
      </c>
    </row>
    <row r="104" spans="1:4">
      <c r="A104" t="s">
        <v>1764</v>
      </c>
      <c r="B104" s="43" t="s">
        <v>1765</v>
      </c>
      <c r="C104" s="41"/>
      <c r="D104" t="s">
        <v>1823</v>
      </c>
    </row>
    <row r="105" spans="1:4">
      <c r="A105" t="s">
        <v>1753</v>
      </c>
      <c r="B105" s="43" t="s">
        <v>1708</v>
      </c>
      <c r="C105" s="40"/>
      <c r="D105" t="s">
        <v>1824</v>
      </c>
    </row>
    <row r="106" spans="1:4">
      <c r="A106" t="s">
        <v>1782</v>
      </c>
      <c r="B106" s="50" t="s">
        <v>1783</v>
      </c>
      <c r="C106" s="33"/>
      <c r="D106" t="s">
        <v>1825</v>
      </c>
    </row>
    <row r="107" spans="1:4">
      <c r="A107" t="s">
        <v>1778</v>
      </c>
      <c r="B107" s="50" t="s">
        <v>1779</v>
      </c>
      <c r="C107" s="34"/>
      <c r="D107" t="s">
        <v>1826</v>
      </c>
    </row>
    <row r="108" spans="1:4">
      <c r="A108" t="s">
        <v>1749</v>
      </c>
      <c r="B108" s="50" t="s">
        <v>1750</v>
      </c>
      <c r="C108" s="35"/>
      <c r="D108" t="s">
        <v>1827</v>
      </c>
    </row>
    <row r="109" spans="1:4">
      <c r="A109" t="s">
        <v>1747</v>
      </c>
      <c r="B109" s="43" t="s">
        <v>1748</v>
      </c>
      <c r="C109" s="38"/>
      <c r="D109" t="s">
        <v>1828</v>
      </c>
    </row>
    <row r="111" spans="1:4">
      <c r="A111" s="22" t="s">
        <v>1829</v>
      </c>
      <c r="B111" s="30"/>
      <c r="C111" s="64"/>
      <c r="D111" s="64"/>
    </row>
    <row r="112" spans="1:4">
      <c r="A112" s="29" t="s">
        <v>1743</v>
      </c>
      <c r="B112" s="31" t="s">
        <v>1744</v>
      </c>
      <c r="C112" s="29" t="s">
        <v>1745</v>
      </c>
      <c r="D112" s="29" t="s">
        <v>1746</v>
      </c>
    </row>
    <row r="113" spans="1:5">
      <c r="A113" t="s">
        <v>1749</v>
      </c>
      <c r="B113" s="50" t="s">
        <v>1750</v>
      </c>
      <c r="C113" s="35"/>
      <c r="D113" t="s">
        <v>1830</v>
      </c>
    </row>
    <row r="114" spans="1:5">
      <c r="A114" t="s">
        <v>1753</v>
      </c>
      <c r="B114" s="43" t="s">
        <v>1708</v>
      </c>
      <c r="C114" s="40"/>
      <c r="D114" t="s">
        <v>1831</v>
      </c>
    </row>
    <row r="115" spans="1:5">
      <c r="A115" t="s">
        <v>1778</v>
      </c>
      <c r="B115" s="50" t="s">
        <v>1779</v>
      </c>
      <c r="C115" s="34"/>
      <c r="D115" t="s">
        <v>1832</v>
      </c>
    </row>
    <row r="116" spans="1:5">
      <c r="A116" t="s">
        <v>1760</v>
      </c>
      <c r="B116" s="43" t="s">
        <v>1761</v>
      </c>
      <c r="C116" s="39"/>
      <c r="D116" t="s">
        <v>1833</v>
      </c>
    </row>
    <row r="117" spans="1:5">
      <c r="A117" t="s">
        <v>1771</v>
      </c>
      <c r="B117" s="50" t="s">
        <v>1772</v>
      </c>
      <c r="C117" s="27"/>
      <c r="D117" t="s">
        <v>1399</v>
      </c>
    </row>
    <row r="119" spans="1:5">
      <c r="A119" s="22" t="s">
        <v>1834</v>
      </c>
      <c r="B119" s="30"/>
      <c r="C119" s="64"/>
      <c r="D119" s="64"/>
    </row>
    <row r="120" spans="1:5">
      <c r="A120" s="29" t="s">
        <v>1743</v>
      </c>
      <c r="B120" s="31" t="s">
        <v>1744</v>
      </c>
      <c r="C120" s="29" t="s">
        <v>1745</v>
      </c>
      <c r="D120" s="29" t="s">
        <v>1746</v>
      </c>
    </row>
    <row r="121" spans="1:5">
      <c r="A121" t="s">
        <v>1753</v>
      </c>
      <c r="B121" s="43" t="s">
        <v>1708</v>
      </c>
      <c r="C121" s="40"/>
      <c r="D121" t="s">
        <v>1153</v>
      </c>
    </row>
    <row r="122" spans="1:5">
      <c r="A122" t="s">
        <v>1782</v>
      </c>
      <c r="B122" s="50" t="s">
        <v>1783</v>
      </c>
      <c r="C122" s="33"/>
      <c r="D122" t="s">
        <v>1160</v>
      </c>
    </row>
    <row r="123" spans="1:5">
      <c r="A123" t="s">
        <v>1778</v>
      </c>
      <c r="B123" s="50" t="s">
        <v>1779</v>
      </c>
      <c r="C123" s="34"/>
      <c r="D123" t="s">
        <v>1157</v>
      </c>
    </row>
    <row r="124" spans="1:5">
      <c r="A124" t="s">
        <v>1747</v>
      </c>
      <c r="B124" s="43" t="s">
        <v>1748</v>
      </c>
      <c r="C124" s="36"/>
      <c r="D124" t="s">
        <v>1172</v>
      </c>
      <c r="E124" s="50"/>
    </row>
    <row r="125" spans="1:5">
      <c r="A125" t="s">
        <v>1760</v>
      </c>
      <c r="B125" s="43" t="s">
        <v>1761</v>
      </c>
      <c r="C125" s="39"/>
      <c r="D125" t="s">
        <v>1169</v>
      </c>
    </row>
    <row r="126" spans="1:5">
      <c r="A126" t="s">
        <v>1771</v>
      </c>
      <c r="B126" s="50" t="s">
        <v>1772</v>
      </c>
      <c r="C126" s="27"/>
      <c r="D126" t="s">
        <v>1163</v>
      </c>
    </row>
    <row r="127" spans="1:5">
      <c r="A127" t="s">
        <v>1749</v>
      </c>
      <c r="B127" s="50" t="s">
        <v>1750</v>
      </c>
      <c r="C127" s="35"/>
      <c r="D127" t="s">
        <v>1835</v>
      </c>
    </row>
    <row r="129" spans="1:4">
      <c r="A129" s="22" t="s">
        <v>1836</v>
      </c>
      <c r="B129" s="30"/>
      <c r="C129" s="64"/>
      <c r="D129" s="64"/>
    </row>
    <row r="130" spans="1:4">
      <c r="A130" s="29" t="s">
        <v>1743</v>
      </c>
      <c r="B130" s="31" t="s">
        <v>1744</v>
      </c>
      <c r="C130" s="29" t="s">
        <v>1745</v>
      </c>
      <c r="D130" s="29" t="s">
        <v>1746</v>
      </c>
    </row>
    <row r="131" spans="1:4">
      <c r="A131" t="s">
        <v>1778</v>
      </c>
      <c r="B131" s="50" t="s">
        <v>1779</v>
      </c>
      <c r="C131" s="34"/>
      <c r="D131" t="s">
        <v>411</v>
      </c>
    </row>
    <row r="132" spans="1:4">
      <c r="A132" t="s">
        <v>1762</v>
      </c>
      <c r="B132" s="32" t="s">
        <v>1763</v>
      </c>
      <c r="C132" s="28"/>
      <c r="D132" t="s">
        <v>1837</v>
      </c>
    </row>
    <row r="133" spans="1:4">
      <c r="A133" t="s">
        <v>1784</v>
      </c>
      <c r="B133" s="43" t="s">
        <v>1785</v>
      </c>
      <c r="C133" s="49"/>
      <c r="D133" t="s">
        <v>1838</v>
      </c>
    </row>
    <row r="134" spans="1:4">
      <c r="A134" t="s">
        <v>1749</v>
      </c>
      <c r="B134" s="50" t="s">
        <v>1750</v>
      </c>
      <c r="C134" s="35"/>
      <c r="D134" t="s">
        <v>1839</v>
      </c>
    </row>
    <row r="135" spans="1:4">
      <c r="A135" t="s">
        <v>1764</v>
      </c>
      <c r="B135" s="43" t="s">
        <v>1765</v>
      </c>
      <c r="C135" s="41"/>
      <c r="D135" t="s">
        <v>1840</v>
      </c>
    </row>
    <row r="136" spans="1:4">
      <c r="A136" t="s">
        <v>1760</v>
      </c>
      <c r="B136" s="43" t="s">
        <v>1761</v>
      </c>
      <c r="C136" s="39"/>
      <c r="D136" t="s">
        <v>1841</v>
      </c>
    </row>
    <row r="137" spans="1:4">
      <c r="A137" t="s">
        <v>1758</v>
      </c>
      <c r="B137" s="43" t="s">
        <v>1759</v>
      </c>
      <c r="C137" s="48"/>
      <c r="D137" t="s">
        <v>1842</v>
      </c>
    </row>
    <row r="138" spans="1:4">
      <c r="A138" t="s">
        <v>1771</v>
      </c>
      <c r="B138" s="50" t="s">
        <v>1772</v>
      </c>
      <c r="C138" s="27"/>
      <c r="D138" t="s">
        <v>1843</v>
      </c>
    </row>
    <row r="139" spans="1:4">
      <c r="A139" t="s">
        <v>1753</v>
      </c>
      <c r="B139" s="43" t="s">
        <v>1708</v>
      </c>
      <c r="C139" s="40"/>
      <c r="D139" t="s">
        <v>1844</v>
      </c>
    </row>
    <row r="140" spans="1:4">
      <c r="A140" t="s">
        <v>1776</v>
      </c>
      <c r="B140" s="43" t="s">
        <v>1777</v>
      </c>
      <c r="C140" s="42"/>
      <c r="D140" t="s">
        <v>1845</v>
      </c>
    </row>
    <row r="141" spans="1:4">
      <c r="A141" t="s">
        <v>1782</v>
      </c>
      <c r="B141" s="50" t="s">
        <v>1783</v>
      </c>
      <c r="C141" s="33"/>
      <c r="D141" t="s">
        <v>1846</v>
      </c>
    </row>
    <row r="143" spans="1:4">
      <c r="A143" s="22" t="s">
        <v>1847</v>
      </c>
      <c r="B143" s="30"/>
      <c r="C143" s="64"/>
      <c r="D143" s="64"/>
    </row>
    <row r="144" spans="1:4">
      <c r="A144" s="29" t="s">
        <v>1743</v>
      </c>
      <c r="B144" s="31" t="s">
        <v>1744</v>
      </c>
      <c r="C144" s="29" t="s">
        <v>1745</v>
      </c>
      <c r="D144" s="29" t="s">
        <v>1746</v>
      </c>
    </row>
    <row r="145" spans="1:7">
      <c r="A145" t="s">
        <v>1749</v>
      </c>
      <c r="B145" s="50" t="s">
        <v>1750</v>
      </c>
      <c r="C145" s="35"/>
      <c r="D145" t="s">
        <v>1848</v>
      </c>
      <c r="G145" s="50"/>
    </row>
    <row r="146" spans="1:7">
      <c r="A146" t="s">
        <v>1782</v>
      </c>
      <c r="B146" s="50" t="s">
        <v>1783</v>
      </c>
      <c r="C146" s="33"/>
      <c r="D146" t="s">
        <v>1849</v>
      </c>
      <c r="G146" s="50"/>
    </row>
    <row r="147" spans="1:7">
      <c r="A147" t="s">
        <v>1753</v>
      </c>
      <c r="B147" s="43" t="s">
        <v>1708</v>
      </c>
      <c r="C147" s="40"/>
      <c r="D147" t="s">
        <v>1850</v>
      </c>
      <c r="G147" s="43"/>
    </row>
    <row r="148" spans="1:7">
      <c r="A148" t="s">
        <v>1760</v>
      </c>
      <c r="B148" s="43" t="s">
        <v>1761</v>
      </c>
      <c r="C148" s="39"/>
      <c r="D148" t="s">
        <v>1851</v>
      </c>
      <c r="G148" s="43"/>
    </row>
    <row r="149" spans="1:7">
      <c r="A149" t="s">
        <v>1778</v>
      </c>
      <c r="B149" s="50" t="s">
        <v>1779</v>
      </c>
      <c r="C149" s="34"/>
      <c r="D149" t="s">
        <v>1852</v>
      </c>
      <c r="G149" s="50"/>
    </row>
    <row r="150" spans="1:7">
      <c r="A150" t="s">
        <v>1771</v>
      </c>
      <c r="B150" s="50" t="s">
        <v>1772</v>
      </c>
      <c r="C150" s="27"/>
      <c r="D150" t="s">
        <v>778</v>
      </c>
      <c r="G150" s="50"/>
    </row>
    <row r="152" spans="1:7">
      <c r="A152" s="22" t="s">
        <v>1853</v>
      </c>
      <c r="B152" s="30"/>
      <c r="C152" s="64"/>
      <c r="D152" s="64"/>
    </row>
    <row r="153" spans="1:7">
      <c r="A153" s="29" t="s">
        <v>1743</v>
      </c>
      <c r="B153" s="31" t="s">
        <v>1744</v>
      </c>
      <c r="C153" s="29" t="s">
        <v>1745</v>
      </c>
      <c r="D153" s="29" t="s">
        <v>1746</v>
      </c>
    </row>
    <row r="154" spans="1:7">
      <c r="A154" t="s">
        <v>1771</v>
      </c>
      <c r="B154" s="50" t="s">
        <v>1772</v>
      </c>
      <c r="C154" s="27"/>
      <c r="D154" t="s">
        <v>509</v>
      </c>
    </row>
    <row r="155" spans="1:7">
      <c r="A155" t="s">
        <v>1749</v>
      </c>
      <c r="B155" s="50" t="s">
        <v>1750</v>
      </c>
      <c r="C155" s="35"/>
      <c r="D155" t="s">
        <v>507</v>
      </c>
    </row>
    <row r="156" spans="1:7">
      <c r="A156" t="s">
        <v>1753</v>
      </c>
      <c r="B156" s="43" t="s">
        <v>1708</v>
      </c>
      <c r="C156" s="40"/>
      <c r="D156" t="s">
        <v>505</v>
      </c>
    </row>
    <row r="157" spans="1:7">
      <c r="A157" t="s">
        <v>1760</v>
      </c>
      <c r="B157" s="43" t="s">
        <v>1761</v>
      </c>
      <c r="C157" s="39"/>
      <c r="D157" t="s">
        <v>503</v>
      </c>
    </row>
    <row r="158" spans="1:7">
      <c r="A158" t="s">
        <v>1778</v>
      </c>
      <c r="B158" s="50" t="s">
        <v>1779</v>
      </c>
      <c r="C158" s="34"/>
      <c r="D158" t="s">
        <v>497</v>
      </c>
    </row>
    <row r="160" spans="1:7">
      <c r="A160" s="22" t="s">
        <v>1854</v>
      </c>
      <c r="B160" s="30"/>
      <c r="C160" s="64"/>
      <c r="D160" s="64"/>
    </row>
    <row r="161" spans="1:4">
      <c r="A161" s="29" t="s">
        <v>1743</v>
      </c>
      <c r="B161" s="31" t="s">
        <v>1744</v>
      </c>
      <c r="C161" s="29" t="s">
        <v>1745</v>
      </c>
      <c r="D161" s="29" t="s">
        <v>1746</v>
      </c>
    </row>
    <row r="162" spans="1:4">
      <c r="A162" t="s">
        <v>1762</v>
      </c>
      <c r="B162" s="32" t="s">
        <v>1763</v>
      </c>
      <c r="C162" s="28"/>
      <c r="D162" t="s">
        <v>515</v>
      </c>
    </row>
    <row r="163" spans="1:4">
      <c r="A163" t="s">
        <v>1749</v>
      </c>
      <c r="B163" s="50" t="s">
        <v>1750</v>
      </c>
      <c r="C163" s="35"/>
      <c r="D163" t="s">
        <v>512</v>
      </c>
    </row>
    <row r="164" spans="1:4">
      <c r="A164" t="s">
        <v>1782</v>
      </c>
      <c r="B164" s="50" t="s">
        <v>1783</v>
      </c>
      <c r="C164" s="33"/>
      <c r="D164" t="s">
        <v>496</v>
      </c>
    </row>
    <row r="166" spans="1:4">
      <c r="A166" s="22" t="s">
        <v>1855</v>
      </c>
      <c r="B166" s="30"/>
      <c r="C166" s="64"/>
      <c r="D166" s="64"/>
    </row>
    <row r="167" spans="1:4">
      <c r="A167" s="29" t="s">
        <v>1743</v>
      </c>
      <c r="B167" s="31" t="s">
        <v>1744</v>
      </c>
      <c r="C167" s="29" t="s">
        <v>1745</v>
      </c>
      <c r="D167" s="29" t="s">
        <v>1746</v>
      </c>
    </row>
    <row r="168" spans="1:4">
      <c r="A168" t="s">
        <v>1747</v>
      </c>
      <c r="B168" s="43" t="s">
        <v>1748</v>
      </c>
      <c r="C168" s="36"/>
      <c r="D168" t="s">
        <v>1056</v>
      </c>
    </row>
    <row r="169" spans="1:4">
      <c r="A169" t="s">
        <v>1753</v>
      </c>
      <c r="B169" s="43" t="s">
        <v>1708</v>
      </c>
      <c r="C169" s="40"/>
      <c r="D169" t="s">
        <v>1029</v>
      </c>
    </row>
    <row r="170" spans="1:4">
      <c r="A170" t="s">
        <v>1778</v>
      </c>
      <c r="B170" s="50" t="s">
        <v>1779</v>
      </c>
      <c r="C170" s="34"/>
      <c r="D170" t="s">
        <v>742</v>
      </c>
    </row>
    <row r="171" spans="1:4">
      <c r="A171" t="s">
        <v>1758</v>
      </c>
      <c r="B171" s="43" t="s">
        <v>1759</v>
      </c>
      <c r="C171" s="48"/>
      <c r="D171" t="s">
        <v>1856</v>
      </c>
    </row>
    <row r="172" spans="1:4">
      <c r="A172" t="s">
        <v>1760</v>
      </c>
      <c r="B172" s="43" t="s">
        <v>1761</v>
      </c>
      <c r="C172" s="39"/>
      <c r="D172" t="s">
        <v>1857</v>
      </c>
    </row>
    <row r="173" spans="1:4">
      <c r="A173" t="s">
        <v>1749</v>
      </c>
      <c r="B173" s="50" t="s">
        <v>1750</v>
      </c>
      <c r="C173" s="35"/>
      <c r="D173" t="s">
        <v>1049</v>
      </c>
    </row>
    <row r="174" spans="1:4">
      <c r="A174" t="s">
        <v>1764</v>
      </c>
      <c r="B174" s="43" t="s">
        <v>1765</v>
      </c>
      <c r="C174" s="41"/>
      <c r="D174" t="s">
        <v>1047</v>
      </c>
    </row>
    <row r="175" spans="1:4">
      <c r="A175" t="s">
        <v>1771</v>
      </c>
      <c r="B175" s="50" t="s">
        <v>1772</v>
      </c>
      <c r="C175" s="27"/>
      <c r="D175" t="s">
        <v>925</v>
      </c>
    </row>
    <row r="176" spans="1:4">
      <c r="A176" t="s">
        <v>1782</v>
      </c>
      <c r="B176" s="50" t="s">
        <v>1783</v>
      </c>
      <c r="C176" s="33"/>
      <c r="D176" t="s">
        <v>924</v>
      </c>
    </row>
    <row r="178" spans="1:4">
      <c r="A178" s="22" t="s">
        <v>1858</v>
      </c>
      <c r="B178" s="30"/>
      <c r="C178" s="64"/>
      <c r="D178" s="64"/>
    </row>
    <row r="179" spans="1:4">
      <c r="A179" s="29" t="s">
        <v>1743</v>
      </c>
      <c r="B179" s="31" t="s">
        <v>1744</v>
      </c>
      <c r="C179" s="29" t="s">
        <v>1745</v>
      </c>
      <c r="D179" s="29" t="s">
        <v>1746</v>
      </c>
    </row>
    <row r="180" spans="1:4">
      <c r="A180" t="s">
        <v>1747</v>
      </c>
      <c r="B180" s="43" t="s">
        <v>1748</v>
      </c>
      <c r="C180" s="36"/>
      <c r="D180" t="s">
        <v>1056</v>
      </c>
    </row>
    <row r="181" spans="1:4">
      <c r="A181" t="s">
        <v>1776</v>
      </c>
      <c r="B181" s="43" t="s">
        <v>1777</v>
      </c>
      <c r="C181" s="42"/>
      <c r="D181" t="s">
        <v>1859</v>
      </c>
    </row>
    <row r="182" spans="1:4">
      <c r="A182" t="s">
        <v>1749</v>
      </c>
      <c r="B182" s="50" t="s">
        <v>1750</v>
      </c>
      <c r="C182" s="35"/>
      <c r="D182" t="s">
        <v>602</v>
      </c>
    </row>
    <row r="183" spans="1:4">
      <c r="A183" t="s">
        <v>1753</v>
      </c>
      <c r="B183" s="43" t="s">
        <v>1708</v>
      </c>
      <c r="C183" s="40"/>
      <c r="D183" t="s">
        <v>1029</v>
      </c>
    </row>
    <row r="184" spans="1:4">
      <c r="A184" t="s">
        <v>1778</v>
      </c>
      <c r="B184" s="50" t="s">
        <v>1779</v>
      </c>
      <c r="C184" s="34"/>
      <c r="D184" t="s">
        <v>742</v>
      </c>
    </row>
    <row r="185" spans="1:4">
      <c r="A185" t="s">
        <v>1760</v>
      </c>
      <c r="B185" s="43" t="s">
        <v>1761</v>
      </c>
      <c r="C185" s="39"/>
      <c r="D185" t="s">
        <v>1860</v>
      </c>
    </row>
    <row r="186" spans="1:4">
      <c r="A186" t="s">
        <v>1782</v>
      </c>
      <c r="B186" s="50" t="s">
        <v>1783</v>
      </c>
      <c r="C186" s="33"/>
      <c r="D186" t="s">
        <v>580</v>
      </c>
    </row>
    <row r="187" spans="1:4">
      <c r="A187" t="s">
        <v>1773</v>
      </c>
      <c r="B187" s="50" t="s">
        <v>1774</v>
      </c>
      <c r="C187" s="51"/>
      <c r="D187" t="s">
        <v>617</v>
      </c>
    </row>
    <row r="188" spans="1:4">
      <c r="A188" t="s">
        <v>1775</v>
      </c>
      <c r="B188" s="50">
        <v>740000</v>
      </c>
      <c r="C188" s="52"/>
      <c r="D188" t="s">
        <v>615</v>
      </c>
    </row>
    <row r="189" spans="1:4">
      <c r="A189" t="s">
        <v>1771</v>
      </c>
      <c r="B189" s="50" t="s">
        <v>1772</v>
      </c>
      <c r="C189" s="27"/>
      <c r="D189" t="s">
        <v>1861</v>
      </c>
    </row>
    <row r="191" spans="1:4">
      <c r="A191" s="22" t="s">
        <v>1862</v>
      </c>
      <c r="B191" s="30"/>
      <c r="C191" s="64"/>
      <c r="D191" s="64"/>
    </row>
    <row r="192" spans="1:4">
      <c r="A192" s="29" t="s">
        <v>1743</v>
      </c>
      <c r="B192" s="31" t="s">
        <v>1744</v>
      </c>
      <c r="C192" s="29" t="s">
        <v>1745</v>
      </c>
      <c r="D192" s="29" t="s">
        <v>1746</v>
      </c>
    </row>
    <row r="193" spans="1:4">
      <c r="A193" t="s">
        <v>1747</v>
      </c>
      <c r="B193" s="43" t="s">
        <v>1748</v>
      </c>
      <c r="C193" s="36"/>
      <c r="D193" t="s">
        <v>1056</v>
      </c>
    </row>
    <row r="194" spans="1:4">
      <c r="A194" t="s">
        <v>1782</v>
      </c>
      <c r="B194" s="50" t="s">
        <v>1783</v>
      </c>
      <c r="C194" s="33"/>
      <c r="D194" t="s">
        <v>580</v>
      </c>
    </row>
    <row r="195" spans="1:4">
      <c r="A195" t="s">
        <v>1776</v>
      </c>
      <c r="B195" s="43" t="s">
        <v>1777</v>
      </c>
      <c r="C195" s="42"/>
      <c r="D195" t="s">
        <v>1859</v>
      </c>
    </row>
    <row r="196" spans="1:4">
      <c r="A196" t="s">
        <v>1749</v>
      </c>
      <c r="B196" s="50" t="s">
        <v>1750</v>
      </c>
      <c r="C196" s="35"/>
      <c r="D196" t="s">
        <v>602</v>
      </c>
    </row>
    <row r="197" spans="1:4">
      <c r="A197" t="s">
        <v>1758</v>
      </c>
      <c r="B197" s="43" t="s">
        <v>1759</v>
      </c>
      <c r="C197" s="48"/>
      <c r="D197" t="s">
        <v>1863</v>
      </c>
    </row>
    <row r="198" spans="1:4">
      <c r="A198" t="s">
        <v>1773</v>
      </c>
      <c r="B198" s="50" t="s">
        <v>1774</v>
      </c>
      <c r="C198" s="51"/>
      <c r="D198" t="s">
        <v>617</v>
      </c>
    </row>
    <row r="199" spans="1:4">
      <c r="A199" t="s">
        <v>1771</v>
      </c>
      <c r="B199" s="50" t="s">
        <v>1772</v>
      </c>
      <c r="C199" s="27"/>
      <c r="D199" t="s">
        <v>1861</v>
      </c>
    </row>
    <row r="200" spans="1:4">
      <c r="A200" t="s">
        <v>1760</v>
      </c>
      <c r="B200" s="43" t="s">
        <v>1761</v>
      </c>
      <c r="C200" s="39"/>
      <c r="D200" t="s">
        <v>1860</v>
      </c>
    </row>
    <row r="201" spans="1:4">
      <c r="A201" t="s">
        <v>1778</v>
      </c>
      <c r="B201" s="50" t="s">
        <v>1779</v>
      </c>
      <c r="C201" s="34"/>
      <c r="D201" t="s">
        <v>742</v>
      </c>
    </row>
    <row r="202" spans="1:4">
      <c r="A202" t="s">
        <v>1753</v>
      </c>
      <c r="B202" s="43" t="s">
        <v>1708</v>
      </c>
      <c r="C202" s="40"/>
      <c r="D202" t="s">
        <v>1029</v>
      </c>
    </row>
    <row r="204" spans="1:4">
      <c r="A204" s="22" t="s">
        <v>1864</v>
      </c>
      <c r="B204" s="30"/>
      <c r="C204" s="64"/>
      <c r="D204" s="64"/>
    </row>
    <row r="205" spans="1:4">
      <c r="A205" s="29" t="s">
        <v>1743</v>
      </c>
      <c r="B205" s="31" t="s">
        <v>1744</v>
      </c>
      <c r="C205" s="29" t="s">
        <v>1745</v>
      </c>
      <c r="D205" s="29" t="s">
        <v>1746</v>
      </c>
    </row>
    <row r="206" spans="1:4">
      <c r="A206" t="s">
        <v>1747</v>
      </c>
      <c r="B206" s="43" t="s">
        <v>1748</v>
      </c>
      <c r="C206" s="36"/>
      <c r="D206" t="s">
        <v>604</v>
      </c>
    </row>
    <row r="207" spans="1:4">
      <c r="A207" t="s">
        <v>1784</v>
      </c>
      <c r="B207" s="43" t="s">
        <v>1785</v>
      </c>
      <c r="C207" s="49"/>
      <c r="D207" t="s">
        <v>1865</v>
      </c>
    </row>
    <row r="208" spans="1:4">
      <c r="A208" t="s">
        <v>1769</v>
      </c>
      <c r="B208" s="43" t="s">
        <v>1770</v>
      </c>
      <c r="C208" s="47"/>
      <c r="D208" t="s">
        <v>619</v>
      </c>
    </row>
    <row r="209" spans="1:4">
      <c r="A209" t="s">
        <v>1749</v>
      </c>
      <c r="B209" s="50" t="s">
        <v>1750</v>
      </c>
      <c r="C209" s="35"/>
      <c r="D209" t="s">
        <v>602</v>
      </c>
    </row>
    <row r="210" spans="1:4">
      <c r="A210" t="s">
        <v>1753</v>
      </c>
      <c r="B210" s="43" t="s">
        <v>1708</v>
      </c>
      <c r="C210" s="40"/>
      <c r="D210" t="s">
        <v>1866</v>
      </c>
    </row>
    <row r="211" spans="1:4">
      <c r="A211" t="s">
        <v>1758</v>
      </c>
      <c r="B211" s="43" t="s">
        <v>1759</v>
      </c>
      <c r="C211" s="48"/>
      <c r="D211" t="s">
        <v>1867</v>
      </c>
    </row>
    <row r="212" spans="1:4">
      <c r="A212" t="s">
        <v>1762</v>
      </c>
      <c r="B212" s="32" t="s">
        <v>1763</v>
      </c>
      <c r="C212" s="28"/>
      <c r="D212" t="s">
        <v>593</v>
      </c>
    </row>
    <row r="213" spans="1:4">
      <c r="A213" t="s">
        <v>1764</v>
      </c>
      <c r="B213" s="43" t="s">
        <v>1765</v>
      </c>
      <c r="C213" s="41"/>
      <c r="D213" t="s">
        <v>590</v>
      </c>
    </row>
    <row r="214" spans="1:4">
      <c r="A214" t="s">
        <v>1771</v>
      </c>
      <c r="B214" s="50" t="s">
        <v>1772</v>
      </c>
      <c r="C214" s="27"/>
      <c r="D214" t="s">
        <v>1868</v>
      </c>
    </row>
    <row r="215" spans="1:4">
      <c r="A215" t="s">
        <v>1778</v>
      </c>
      <c r="B215" s="50" t="s">
        <v>1779</v>
      </c>
      <c r="C215" s="34"/>
      <c r="D215" t="s">
        <v>742</v>
      </c>
    </row>
    <row r="216" spans="1:4">
      <c r="A216" t="s">
        <v>1780</v>
      </c>
      <c r="B216" s="43" t="s">
        <v>1781</v>
      </c>
      <c r="C216" s="44"/>
      <c r="D216" t="s">
        <v>610</v>
      </c>
    </row>
    <row r="217" spans="1:4">
      <c r="A217" t="s">
        <v>1782</v>
      </c>
      <c r="B217" s="50" t="s">
        <v>1783</v>
      </c>
      <c r="C217" s="33"/>
      <c r="D217" t="s">
        <v>580</v>
      </c>
    </row>
    <row r="218" spans="1:4">
      <c r="A218" t="s">
        <v>1775</v>
      </c>
      <c r="B218" s="50">
        <v>740000</v>
      </c>
      <c r="C218" s="52"/>
      <c r="D218" t="s">
        <v>615</v>
      </c>
    </row>
    <row r="220" spans="1:4">
      <c r="A220" s="22" t="s">
        <v>1869</v>
      </c>
      <c r="B220" s="30"/>
      <c r="C220" s="64"/>
      <c r="D220" s="64"/>
    </row>
    <row r="221" spans="1:4">
      <c r="A221" s="29" t="s">
        <v>1743</v>
      </c>
      <c r="B221" s="31" t="s">
        <v>1744</v>
      </c>
      <c r="C221" s="29" t="s">
        <v>1745</v>
      </c>
      <c r="D221" s="29" t="s">
        <v>1746</v>
      </c>
    </row>
    <row r="222" spans="1:4">
      <c r="A222" t="s">
        <v>1747</v>
      </c>
      <c r="B222" s="43" t="s">
        <v>1748</v>
      </c>
      <c r="C222" s="36"/>
      <c r="D222" t="s">
        <v>1056</v>
      </c>
    </row>
    <row r="223" spans="1:4">
      <c r="A223" t="s">
        <v>1753</v>
      </c>
      <c r="B223" s="43" t="s">
        <v>1708</v>
      </c>
      <c r="C223" s="40"/>
      <c r="D223" t="s">
        <v>1029</v>
      </c>
    </row>
    <row r="224" spans="1:4">
      <c r="A224" t="s">
        <v>1776</v>
      </c>
      <c r="B224" s="43" t="s">
        <v>1777</v>
      </c>
      <c r="C224" s="42"/>
      <c r="D224" t="s">
        <v>1859</v>
      </c>
    </row>
    <row r="225" spans="1:4">
      <c r="A225" t="s">
        <v>1769</v>
      </c>
      <c r="B225" s="43" t="s">
        <v>1770</v>
      </c>
      <c r="C225" s="47"/>
      <c r="D225" t="s">
        <v>619</v>
      </c>
    </row>
    <row r="226" spans="1:4">
      <c r="A226" t="s">
        <v>1784</v>
      </c>
      <c r="B226" s="43" t="s">
        <v>1785</v>
      </c>
      <c r="C226" s="49"/>
      <c r="D226" t="s">
        <v>1865</v>
      </c>
    </row>
    <row r="227" spans="1:4">
      <c r="A227" t="s">
        <v>1749</v>
      </c>
      <c r="B227" s="50" t="s">
        <v>1750</v>
      </c>
      <c r="C227" s="35"/>
      <c r="D227" t="s">
        <v>602</v>
      </c>
    </row>
    <row r="228" spans="1:4">
      <c r="A228" t="s">
        <v>1764</v>
      </c>
      <c r="B228" s="43" t="s">
        <v>1765</v>
      </c>
      <c r="C228" s="41"/>
      <c r="D228" t="s">
        <v>1870</v>
      </c>
    </row>
    <row r="229" spans="1:4">
      <c r="A229" t="s">
        <v>1782</v>
      </c>
      <c r="B229" s="50" t="s">
        <v>1783</v>
      </c>
      <c r="C229" s="33"/>
      <c r="D229" t="s">
        <v>1871</v>
      </c>
    </row>
    <row r="230" spans="1:4">
      <c r="A230" t="s">
        <v>1778</v>
      </c>
      <c r="B230" s="50" t="s">
        <v>1779</v>
      </c>
      <c r="C230" s="34"/>
      <c r="D230" t="s">
        <v>742</v>
      </c>
    </row>
    <row r="231" spans="1:4">
      <c r="A231" t="s">
        <v>1771</v>
      </c>
      <c r="B231" s="50" t="s">
        <v>1772</v>
      </c>
      <c r="C231" s="27"/>
      <c r="D231" t="s">
        <v>1868</v>
      </c>
    </row>
    <row r="232" spans="1:4">
      <c r="A232" t="s">
        <v>1775</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77" t="s">
        <v>421</v>
      </c>
      <c r="B1" s="269"/>
      <c r="C1" s="269"/>
      <c r="D1" s="269"/>
      <c r="E1" s="269"/>
    </row>
    <row r="2" spans="1:5">
      <c r="A2" s="278" t="s">
        <v>1931</v>
      </c>
      <c r="B2" s="269"/>
      <c r="C2" s="269"/>
      <c r="D2" s="269"/>
      <c r="E2" s="269"/>
    </row>
    <row r="19" spans="1:5">
      <c r="A19" t="s">
        <v>1932</v>
      </c>
    </row>
    <row r="20" spans="1:5">
      <c r="A20">
        <v>155400</v>
      </c>
      <c r="B20" t="s">
        <v>1933</v>
      </c>
    </row>
    <row r="21" spans="1:5">
      <c r="A21" s="278" t="s">
        <v>1934</v>
      </c>
      <c r="B21" s="269"/>
      <c r="C21" s="269"/>
      <c r="D21" s="269"/>
      <c r="E21" s="269"/>
    </row>
    <row r="38" spans="1:5">
      <c r="A38" t="s">
        <v>1932</v>
      </c>
    </row>
    <row r="39" spans="1:5">
      <c r="A39">
        <v>100800</v>
      </c>
      <c r="B39" t="s">
        <v>1933</v>
      </c>
    </row>
    <row r="40" spans="1:5">
      <c r="A40" s="278" t="s">
        <v>1935</v>
      </c>
      <c r="B40" s="269"/>
      <c r="C40" s="269"/>
      <c r="D40" s="269"/>
      <c r="E40" s="269"/>
    </row>
    <row r="57" spans="1:5" ht="15.95" customHeight="1" thickBot="1">
      <c r="A57" t="s">
        <v>1932</v>
      </c>
    </row>
    <row r="58" spans="1:5" ht="15.95" customHeight="1" thickBot="1">
      <c r="A58" s="1">
        <v>194000</v>
      </c>
      <c r="B58" t="s">
        <v>1936</v>
      </c>
    </row>
    <row r="60" spans="1:5">
      <c r="A60" s="277" t="s">
        <v>1937</v>
      </c>
      <c r="B60" s="269"/>
      <c r="C60" s="269"/>
      <c r="D60" s="269"/>
      <c r="E60" s="269"/>
    </row>
    <row r="85" spans="1:10" s="2" customFormat="1">
      <c r="A85" t="s">
        <v>1938</v>
      </c>
      <c r="B85">
        <v>55.1</v>
      </c>
      <c r="C85" t="s">
        <v>1939</v>
      </c>
    </row>
    <row r="86" spans="1:10" s="2" customFormat="1">
      <c r="A86" t="s">
        <v>1940</v>
      </c>
      <c r="B86">
        <v>111.6</v>
      </c>
    </row>
    <row r="87" spans="1:10" ht="15.95" customHeight="1" thickBot="1"/>
    <row r="88" spans="1:10" ht="15.95" customHeight="1" thickBot="1">
      <c r="A88" s="29" t="s">
        <v>1941</v>
      </c>
      <c r="B88" s="3">
        <f>(B86-B85)/B85</f>
        <v>1.0254083484573502</v>
      </c>
    </row>
    <row r="89" spans="1:10">
      <c r="A89" s="277" t="s">
        <v>1942</v>
      </c>
      <c r="B89" s="269"/>
      <c r="C89" s="269"/>
      <c r="D89" s="269"/>
      <c r="E89" s="269"/>
    </row>
    <row r="90" spans="1:10">
      <c r="A90">
        <v>6.6290250000000004</v>
      </c>
      <c r="B90" t="s">
        <v>1943</v>
      </c>
      <c r="E90" t="s">
        <v>1944</v>
      </c>
    </row>
    <row r="91" spans="1:10">
      <c r="A91">
        <f>1/A90</f>
        <v>0.15085174667466181</v>
      </c>
      <c r="B91" t="s">
        <v>1945</v>
      </c>
      <c r="E91" t="s">
        <v>1946</v>
      </c>
    </row>
    <row r="92" spans="1:10">
      <c r="A92" s="5">
        <v>0.5</v>
      </c>
      <c r="B92" t="s">
        <v>1947</v>
      </c>
      <c r="E92" t="s">
        <v>1948</v>
      </c>
    </row>
    <row r="93" spans="1:10">
      <c r="A93">
        <f>A92*A91</f>
        <v>7.5425873337330904E-2</v>
      </c>
      <c r="B93" t="s">
        <v>1949</v>
      </c>
      <c r="E93" t="s">
        <v>1946</v>
      </c>
    </row>
    <row r="94" spans="1:10">
      <c r="A94">
        <f>1/A93</f>
        <v>13.258050000000001</v>
      </c>
      <c r="B94" t="s">
        <v>1950</v>
      </c>
      <c r="E94" t="s">
        <v>1946</v>
      </c>
      <c r="J94" s="5"/>
    </row>
    <row r="95" spans="1:10" ht="15.95" customHeight="1" thickBot="1">
      <c r="A95">
        <v>8.0274920000000005</v>
      </c>
      <c r="B95" t="s">
        <v>1951</v>
      </c>
      <c r="E95" t="s">
        <v>1952</v>
      </c>
      <c r="J95" s="5"/>
    </row>
    <row r="96" spans="1:10" ht="15.95" customHeight="1" thickBot="1">
      <c r="A96" s="4">
        <f>(A94-A95)/A95</f>
        <v>0.65158059329115492</v>
      </c>
      <c r="B96" t="s">
        <v>1953</v>
      </c>
      <c r="C96" s="106"/>
      <c r="E96" t="s">
        <v>1946</v>
      </c>
    </row>
    <row r="98" spans="1:5">
      <c r="A98" s="277" t="s">
        <v>1954</v>
      </c>
      <c r="B98" s="269"/>
      <c r="C98" s="269"/>
      <c r="D98" s="269"/>
      <c r="E98" s="269"/>
    </row>
    <row r="99" spans="1:5">
      <c r="A99" s="106">
        <v>0.3</v>
      </c>
      <c r="B99" s="5" t="s">
        <v>1955</v>
      </c>
    </row>
    <row r="100" spans="1:5">
      <c r="A100">
        <v>63.5</v>
      </c>
      <c r="B100" t="s">
        <v>1956</v>
      </c>
    </row>
    <row r="101" spans="1:5">
      <c r="A101">
        <f>1/A100</f>
        <v>1.5748031496062992E-2</v>
      </c>
      <c r="B101" t="s">
        <v>1957</v>
      </c>
    </row>
    <row r="102" spans="1:5">
      <c r="A102" s="123">
        <f>A101*(1-A99)</f>
        <v>1.1023622047244094E-2</v>
      </c>
      <c r="B102" t="s">
        <v>1958</v>
      </c>
    </row>
    <row r="103" spans="1:5">
      <c r="A103" s="123">
        <f>1/A102</f>
        <v>90.714285714285722</v>
      </c>
      <c r="B103" t="s">
        <v>1959</v>
      </c>
    </row>
    <row r="104" spans="1:5">
      <c r="A104" s="106">
        <v>0.35</v>
      </c>
      <c r="B104" t="s">
        <v>1960</v>
      </c>
    </row>
    <row r="105" spans="1:5">
      <c r="A105">
        <f>A102*(1-A104)</f>
        <v>7.1653543307086615E-3</v>
      </c>
      <c r="B105" t="s">
        <v>1961</v>
      </c>
    </row>
    <row r="106" spans="1:5" ht="15.95" customHeight="1" thickBot="1">
      <c r="A106">
        <f>1/A105</f>
        <v>139.56043956043956</v>
      </c>
      <c r="B106" t="s">
        <v>1962</v>
      </c>
    </row>
    <row r="107" spans="1:5" ht="15.95" customHeight="1" thickBot="1">
      <c r="A107" s="4">
        <f>(A106-A103)/A103</f>
        <v>0.53846153846153832</v>
      </c>
      <c r="B107" t="s">
        <v>1963</v>
      </c>
    </row>
    <row r="108" spans="1:5">
      <c r="A108" s="5"/>
    </row>
    <row r="109" spans="1:5">
      <c r="A109" s="277" t="s">
        <v>1964</v>
      </c>
      <c r="B109" s="269"/>
      <c r="C109" s="269"/>
      <c r="D109" s="269"/>
      <c r="E109" s="269"/>
    </row>
    <row r="110" spans="1:5" ht="15.95" customHeight="1" thickBot="1"/>
    <row r="111" spans="1:5" ht="15.95" customHeight="1" thickBot="1">
      <c r="A111" s="4">
        <f>A122</f>
        <v>0.20481927710843381</v>
      </c>
      <c r="B111" t="s">
        <v>1965</v>
      </c>
    </row>
    <row r="113" spans="1:12">
      <c r="A113" s="277" t="s">
        <v>1966</v>
      </c>
      <c r="B113" s="269"/>
      <c r="C113" s="269"/>
      <c r="D113" s="269"/>
      <c r="E113" s="269"/>
    </row>
    <row r="114" spans="1:12">
      <c r="A114" s="106">
        <v>0.2</v>
      </c>
      <c r="B114" s="5" t="s">
        <v>1955</v>
      </c>
    </row>
    <row r="115" spans="1:12">
      <c r="A115">
        <v>1.95</v>
      </c>
      <c r="B115" t="s">
        <v>1967</v>
      </c>
    </row>
    <row r="116" spans="1:12">
      <c r="A116">
        <f>1/A115</f>
        <v>0.51282051282051289</v>
      </c>
      <c r="B116" t="s">
        <v>1957</v>
      </c>
    </row>
    <row r="117" spans="1:12">
      <c r="A117" s="123">
        <f>A116*(1-A114)</f>
        <v>0.41025641025641035</v>
      </c>
      <c r="B117" t="s">
        <v>1958</v>
      </c>
    </row>
    <row r="118" spans="1:12">
      <c r="A118" s="123">
        <f>1/A117</f>
        <v>2.4374999999999996</v>
      </c>
      <c r="B118" t="s">
        <v>1959</v>
      </c>
    </row>
    <row r="119" spans="1:12">
      <c r="A119" s="106">
        <v>0.17</v>
      </c>
      <c r="B119" t="s">
        <v>1960</v>
      </c>
    </row>
    <row r="120" spans="1:12">
      <c r="A120">
        <f>A117*(1-A119)</f>
        <v>0.34051282051282056</v>
      </c>
      <c r="B120" t="s">
        <v>1961</v>
      </c>
    </row>
    <row r="121" spans="1:12" ht="15.95" customHeight="1" thickBot="1">
      <c r="A121">
        <f>1/A120</f>
        <v>2.9367469879518069</v>
      </c>
      <c r="B121" t="s">
        <v>1962</v>
      </c>
    </row>
    <row r="122" spans="1:12" ht="15.95" customHeight="1" thickBot="1">
      <c r="A122" s="4">
        <f>(A121-A118)/A118</f>
        <v>0.20481927710843381</v>
      </c>
      <c r="B122" t="s">
        <v>1963</v>
      </c>
    </row>
    <row r="124" spans="1:12">
      <c r="A124" s="277" t="s">
        <v>1968</v>
      </c>
      <c r="B124" s="269"/>
      <c r="C124" s="269"/>
      <c r="D124" s="269"/>
      <c r="E124" s="269"/>
      <c r="J124" s="6"/>
    </row>
    <row r="125" spans="1:12">
      <c r="A125" s="7">
        <v>4.4824543659231748E-4</v>
      </c>
      <c r="B125" t="s">
        <v>1969</v>
      </c>
      <c r="K125" s="5"/>
      <c r="L125" s="5"/>
    </row>
    <row r="126" spans="1:12">
      <c r="A126">
        <v>1.27</v>
      </c>
      <c r="B126" t="s">
        <v>1970</v>
      </c>
      <c r="F126" s="124"/>
      <c r="J126" s="116"/>
      <c r="K126" s="7"/>
      <c r="L126" s="7"/>
    </row>
    <row r="127" spans="1:12">
      <c r="A127">
        <f>(1/CONVERT(A125/A126,"mi","km")*0.00105505585)</f>
        <v>1.857438352962903</v>
      </c>
      <c r="B127" t="s">
        <v>1971</v>
      </c>
      <c r="K127" s="7"/>
      <c r="L127" s="7"/>
    </row>
    <row r="128" spans="1:12">
      <c r="A128">
        <f>1/A127</f>
        <v>0.53837587578874124</v>
      </c>
      <c r="B128" t="s">
        <v>1972</v>
      </c>
      <c r="F128" s="124"/>
      <c r="K128" s="106"/>
      <c r="L128" s="5"/>
    </row>
    <row r="129" spans="1:12">
      <c r="A129">
        <v>1.07</v>
      </c>
      <c r="B129" t="s">
        <v>1973</v>
      </c>
      <c r="F129" s="124"/>
      <c r="K129" s="106"/>
      <c r="L129" s="5"/>
    </row>
    <row r="130" spans="1:12" ht="15.95" customHeight="1" thickBot="1">
      <c r="A130">
        <f>1/A129</f>
        <v>0.93457943925233644</v>
      </c>
      <c r="B130" t="s">
        <v>1974</v>
      </c>
      <c r="F130" s="124"/>
      <c r="K130" s="5"/>
      <c r="L130" s="5"/>
    </row>
    <row r="131" spans="1:12" ht="15.95" customHeight="1" thickBot="1">
      <c r="A131" s="4">
        <f>(A130-A128)/A128</f>
        <v>0.73592369435785332</v>
      </c>
      <c r="B131" t="s">
        <v>1963</v>
      </c>
      <c r="F131" s="124"/>
    </row>
    <row r="133" spans="1:12">
      <c r="A133" s="6"/>
      <c r="B133" s="5"/>
      <c r="C133" s="5"/>
    </row>
    <row r="134" spans="1:12">
      <c r="A134" s="277" t="s">
        <v>516</v>
      </c>
      <c r="B134" s="269"/>
      <c r="C134" s="269"/>
      <c r="D134" s="269"/>
      <c r="E134" s="269"/>
    </row>
    <row r="135" spans="1:12">
      <c r="A135" s="8" t="s">
        <v>1975</v>
      </c>
      <c r="B135" s="43"/>
      <c r="C135" s="43"/>
      <c r="D135" s="43"/>
      <c r="E135" s="43"/>
      <c r="F135" s="43"/>
      <c r="G135" s="43"/>
    </row>
    <row r="136" spans="1:12" ht="15.75">
      <c r="A136" s="9"/>
      <c r="B136" s="274" t="s">
        <v>1976</v>
      </c>
      <c r="C136" s="275"/>
      <c r="D136" s="275"/>
      <c r="E136" s="276"/>
      <c r="F136" s="43"/>
      <c r="G136" s="43"/>
    </row>
    <row r="137" spans="1:12" ht="15.75">
      <c r="A137" s="10"/>
      <c r="B137" s="274" t="s">
        <v>1977</v>
      </c>
      <c r="C137" s="276"/>
      <c r="D137" s="274" t="s">
        <v>1978</v>
      </c>
      <c r="E137" s="276"/>
      <c r="F137" s="43"/>
      <c r="G137" s="43"/>
    </row>
    <row r="138" spans="1:12" ht="15.75">
      <c r="A138" s="11" t="s">
        <v>1979</v>
      </c>
      <c r="B138" s="118" t="s">
        <v>1980</v>
      </c>
      <c r="C138" s="118" t="s">
        <v>1981</v>
      </c>
      <c r="D138" s="118" t="s">
        <v>1980</v>
      </c>
      <c r="E138" s="118" t="s">
        <v>1981</v>
      </c>
      <c r="F138" s="43"/>
      <c r="G138" s="12" t="s">
        <v>1982</v>
      </c>
    </row>
    <row r="139" spans="1:12">
      <c r="A139" s="13" t="s">
        <v>1983</v>
      </c>
      <c r="B139" s="125">
        <v>95</v>
      </c>
      <c r="C139" s="126">
        <v>95</v>
      </c>
      <c r="D139" s="125">
        <v>50</v>
      </c>
      <c r="E139" s="126">
        <v>50</v>
      </c>
      <c r="F139" s="12" t="s">
        <v>507</v>
      </c>
      <c r="G139" s="43">
        <f t="shared" ref="G139:G156" si="0">(C139-E139)/C139</f>
        <v>0.47368421052631576</v>
      </c>
    </row>
    <row r="140" spans="1:12">
      <c r="A140" s="14" t="s">
        <v>1984</v>
      </c>
      <c r="B140" s="127">
        <v>100</v>
      </c>
      <c r="C140" s="128">
        <v>100</v>
      </c>
      <c r="D140" s="127">
        <v>70</v>
      </c>
      <c r="E140" s="128">
        <v>70</v>
      </c>
      <c r="F140" s="12" t="s">
        <v>507</v>
      </c>
      <c r="G140" s="43">
        <f t="shared" si="0"/>
        <v>0.3</v>
      </c>
    </row>
    <row r="141" spans="1:12">
      <c r="A141" s="14" t="s">
        <v>1985</v>
      </c>
      <c r="B141" s="127">
        <v>95</v>
      </c>
      <c r="C141" s="128">
        <v>95</v>
      </c>
      <c r="D141" s="127">
        <v>50</v>
      </c>
      <c r="E141" s="128">
        <v>50</v>
      </c>
      <c r="F141" s="12" t="s">
        <v>507</v>
      </c>
      <c r="G141" s="43">
        <f t="shared" si="0"/>
        <v>0.47368421052631576</v>
      </c>
    </row>
    <row r="142" spans="1:12">
      <c r="A142" s="14" t="s">
        <v>1986</v>
      </c>
      <c r="B142" s="127">
        <v>105</v>
      </c>
      <c r="C142" s="128">
        <v>105</v>
      </c>
      <c r="D142" s="127">
        <v>110</v>
      </c>
      <c r="E142" s="128">
        <v>110</v>
      </c>
      <c r="F142" s="15" t="s">
        <v>1987</v>
      </c>
      <c r="G142" s="43">
        <f t="shared" si="0"/>
        <v>-4.7619047619047616E-2</v>
      </c>
    </row>
    <row r="143" spans="1:12">
      <c r="A143" s="14" t="s">
        <v>1988</v>
      </c>
      <c r="B143" s="127">
        <v>80</v>
      </c>
      <c r="C143" s="128">
        <v>80</v>
      </c>
      <c r="D143" s="127">
        <v>35</v>
      </c>
      <c r="E143" s="128">
        <v>35</v>
      </c>
      <c r="F143" s="12" t="s">
        <v>507</v>
      </c>
      <c r="G143" s="43">
        <f t="shared" si="0"/>
        <v>0.5625</v>
      </c>
    </row>
    <row r="144" spans="1:12">
      <c r="A144" s="14" t="s">
        <v>1989</v>
      </c>
      <c r="B144" s="127">
        <v>70</v>
      </c>
      <c r="C144" s="128">
        <v>70</v>
      </c>
      <c r="D144" s="127">
        <v>50</v>
      </c>
      <c r="E144" s="128">
        <v>50</v>
      </c>
      <c r="F144" s="12" t="s">
        <v>507</v>
      </c>
      <c r="G144" s="43">
        <f t="shared" si="0"/>
        <v>0.2857142857142857</v>
      </c>
    </row>
    <row r="145" spans="1:9">
      <c r="A145" s="14" t="s">
        <v>1892</v>
      </c>
      <c r="B145" s="127">
        <v>90</v>
      </c>
      <c r="C145" s="128">
        <v>90</v>
      </c>
      <c r="D145" s="127">
        <v>80</v>
      </c>
      <c r="E145" s="128">
        <v>80</v>
      </c>
      <c r="F145" s="12" t="s">
        <v>1990</v>
      </c>
      <c r="G145" s="43">
        <f t="shared" si="0"/>
        <v>0.1111111111111111</v>
      </c>
    </row>
    <row r="146" spans="1:9">
      <c r="A146" s="14" t="s">
        <v>1991</v>
      </c>
      <c r="B146" s="127">
        <v>100</v>
      </c>
      <c r="C146" s="128">
        <v>100</v>
      </c>
      <c r="D146" s="127">
        <v>90</v>
      </c>
      <c r="E146" s="128">
        <v>90</v>
      </c>
      <c r="F146" s="12" t="s">
        <v>507</v>
      </c>
      <c r="G146" s="43">
        <f t="shared" si="0"/>
        <v>0.1</v>
      </c>
    </row>
    <row r="147" spans="1:9">
      <c r="A147" s="14" t="s">
        <v>1992</v>
      </c>
      <c r="B147" s="127">
        <v>80</v>
      </c>
      <c r="C147" s="128">
        <v>80</v>
      </c>
      <c r="D147" s="127">
        <v>40</v>
      </c>
      <c r="E147" s="128">
        <v>40</v>
      </c>
      <c r="F147" s="12" t="s">
        <v>507</v>
      </c>
      <c r="G147" s="43">
        <f t="shared" si="0"/>
        <v>0.5</v>
      </c>
    </row>
    <row r="148" spans="1:9">
      <c r="A148" s="14" t="s">
        <v>1993</v>
      </c>
      <c r="B148" s="127">
        <v>80</v>
      </c>
      <c r="C148" s="128">
        <v>80</v>
      </c>
      <c r="D148" s="127">
        <v>50</v>
      </c>
      <c r="E148" s="128">
        <v>50</v>
      </c>
      <c r="F148" s="12" t="s">
        <v>507</v>
      </c>
      <c r="G148" s="43">
        <f t="shared" si="0"/>
        <v>0.375</v>
      </c>
    </row>
    <row r="149" spans="1:9">
      <c r="A149" s="14" t="s">
        <v>1994</v>
      </c>
      <c r="B149" s="127">
        <v>90</v>
      </c>
      <c r="C149" s="128">
        <v>90</v>
      </c>
      <c r="D149" s="127">
        <v>80</v>
      </c>
      <c r="E149" s="128">
        <v>80</v>
      </c>
      <c r="F149" s="12" t="s">
        <v>1990</v>
      </c>
      <c r="G149" s="43">
        <f t="shared" si="0"/>
        <v>0.1111111111111111</v>
      </c>
    </row>
    <row r="150" spans="1:9">
      <c r="A150" s="14" t="s">
        <v>1995</v>
      </c>
      <c r="B150" s="127">
        <v>95</v>
      </c>
      <c r="C150" s="128">
        <v>95</v>
      </c>
      <c r="D150" s="127">
        <v>90</v>
      </c>
      <c r="E150" s="128">
        <v>90</v>
      </c>
      <c r="F150" s="15" t="s">
        <v>1987</v>
      </c>
      <c r="G150" s="43">
        <f t="shared" si="0"/>
        <v>5.2631578947368418E-2</v>
      </c>
    </row>
    <row r="151" spans="1:9">
      <c r="A151" s="14" t="s">
        <v>1996</v>
      </c>
      <c r="B151" s="127">
        <v>95</v>
      </c>
      <c r="C151" s="128">
        <v>95</v>
      </c>
      <c r="D151" s="127">
        <v>90</v>
      </c>
      <c r="E151" s="128">
        <v>90</v>
      </c>
      <c r="F151" s="15" t="s">
        <v>1987</v>
      </c>
      <c r="G151" s="43">
        <f t="shared" si="0"/>
        <v>5.2631578947368418E-2</v>
      </c>
    </row>
    <row r="152" spans="1:9">
      <c r="A152" s="14" t="s">
        <v>505</v>
      </c>
      <c r="B152" s="127">
        <v>80</v>
      </c>
      <c r="C152" s="128">
        <v>50</v>
      </c>
      <c r="D152" s="127">
        <v>30</v>
      </c>
      <c r="E152" s="128">
        <v>30</v>
      </c>
      <c r="F152" s="12" t="s">
        <v>505</v>
      </c>
      <c r="G152" s="43">
        <f t="shared" si="0"/>
        <v>0.4</v>
      </c>
    </row>
    <row r="153" spans="1:9">
      <c r="A153" s="14" t="s">
        <v>1997</v>
      </c>
      <c r="B153" s="127">
        <v>90</v>
      </c>
      <c r="C153" s="128">
        <v>90</v>
      </c>
      <c r="D153" s="127">
        <v>70</v>
      </c>
      <c r="E153" s="128">
        <v>70</v>
      </c>
      <c r="F153" s="12" t="s">
        <v>497</v>
      </c>
      <c r="G153" s="43">
        <f t="shared" si="0"/>
        <v>0.22222222222222221</v>
      </c>
    </row>
    <row r="154" spans="1:9">
      <c r="A154" s="14" t="s">
        <v>1998</v>
      </c>
      <c r="B154" s="127">
        <v>95</v>
      </c>
      <c r="C154" s="128">
        <v>90</v>
      </c>
      <c r="D154" s="127">
        <v>80</v>
      </c>
      <c r="E154" s="128">
        <v>80</v>
      </c>
      <c r="F154" s="15" t="s">
        <v>1987</v>
      </c>
      <c r="G154" s="43">
        <f t="shared" si="0"/>
        <v>0.1111111111111111</v>
      </c>
      <c r="I154" s="16"/>
    </row>
    <row r="155" spans="1:9">
      <c r="A155" s="14" t="s">
        <v>1999</v>
      </c>
      <c r="B155" s="127">
        <v>80</v>
      </c>
      <c r="C155" s="128">
        <v>65</v>
      </c>
      <c r="D155" s="127">
        <v>60</v>
      </c>
      <c r="E155" s="128">
        <v>30</v>
      </c>
      <c r="F155" s="12" t="s">
        <v>503</v>
      </c>
      <c r="G155" s="43">
        <f t="shared" si="0"/>
        <v>0.53846153846153844</v>
      </c>
    </row>
    <row r="156" spans="1:9">
      <c r="A156" s="17" t="s">
        <v>2000</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1990</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77" t="s">
        <v>2001</v>
      </c>
      <c r="B165" s="269"/>
      <c r="C165" s="269"/>
      <c r="D165" s="269"/>
      <c r="E165" s="269"/>
    </row>
    <row r="166" spans="1:7" ht="15.95" customHeight="1" thickBot="1">
      <c r="A166" t="s">
        <v>2002</v>
      </c>
      <c r="B166" s="106">
        <v>0.4</v>
      </c>
    </row>
    <row r="167" spans="1:7" ht="15.95" customHeight="1" thickBot="1">
      <c r="A167" t="s">
        <v>2003</v>
      </c>
      <c r="B167" s="18">
        <f>(1+B166)^(1/(2020-2010))-1</f>
        <v>3.4219694129380196E-2</v>
      </c>
    </row>
    <row r="168" spans="1:7">
      <c r="B168" s="19"/>
    </row>
    <row r="169" spans="1:7">
      <c r="A169" s="277" t="s">
        <v>2004</v>
      </c>
      <c r="B169" s="269"/>
    </row>
    <row r="170" spans="1:7">
      <c r="A170" t="s">
        <v>2005</v>
      </c>
      <c r="B170" s="102">
        <v>972.7</v>
      </c>
    </row>
    <row r="171" spans="1:7" ht="15.95" customHeight="1" thickBot="1">
      <c r="A171" t="s">
        <v>2006</v>
      </c>
      <c r="B171" s="20">
        <f>400.9+53.5+276.5+255.7+63.5+462.5+B170+975.4+227.6+436.5</f>
        <v>4124.8</v>
      </c>
    </row>
    <row r="172" spans="1:7" ht="15.95" customHeight="1" thickBot="1">
      <c r="A172" t="s">
        <v>2007</v>
      </c>
      <c r="B172" s="18">
        <f>B170/B171</f>
        <v>0.23581749418153608</v>
      </c>
    </row>
    <row r="173" spans="1:7">
      <c r="B173" s="19"/>
    </row>
    <row r="174" spans="1:7">
      <c r="A174" s="277" t="s">
        <v>2008</v>
      </c>
      <c r="B174" s="269"/>
      <c r="C174" s="269"/>
      <c r="D174" s="269"/>
      <c r="E174" s="269"/>
    </row>
    <row r="175" spans="1:7" ht="15.95" customHeight="1" thickBot="1">
      <c r="A175" t="s">
        <v>2009</v>
      </c>
      <c r="B175" s="19">
        <v>0.1246</v>
      </c>
    </row>
    <row r="176" spans="1:7" ht="15.95" customHeight="1" thickBot="1">
      <c r="A176" t="s">
        <v>2010</v>
      </c>
      <c r="B176" s="18">
        <f>1-B175</f>
        <v>0.87539999999999996</v>
      </c>
    </row>
    <row r="178" spans="1:5">
      <c r="A178" s="277" t="s">
        <v>2011</v>
      </c>
      <c r="B178" s="269"/>
      <c r="C178" s="269"/>
      <c r="D178" s="269"/>
      <c r="E178" s="269"/>
    </row>
    <row r="179" spans="1:5">
      <c r="A179" t="s">
        <v>2012</v>
      </c>
      <c r="B179">
        <v>197000</v>
      </c>
    </row>
    <row r="180" spans="1:5" ht="15.95" customHeight="1" thickBot="1">
      <c r="A180" t="s">
        <v>2013</v>
      </c>
      <c r="B180">
        <v>175000</v>
      </c>
    </row>
    <row r="181" spans="1:5" ht="15.95" customHeight="1" thickBot="1">
      <c r="A181" t="s">
        <v>2014</v>
      </c>
      <c r="B181" s="4">
        <f>B179/B180</f>
        <v>1.1257142857142857</v>
      </c>
    </row>
    <row r="183" spans="1:5">
      <c r="A183" s="277" t="s">
        <v>2015</v>
      </c>
      <c r="B183" s="269"/>
      <c r="C183" s="269"/>
      <c r="D183" s="269"/>
      <c r="E183" s="269"/>
    </row>
    <row r="184" spans="1:5">
      <c r="A184" t="s">
        <v>2016</v>
      </c>
      <c r="B184" s="103">
        <v>1.2E-2</v>
      </c>
    </row>
    <row r="185" spans="1:5">
      <c r="A185" t="s">
        <v>2017</v>
      </c>
      <c r="B185" s="103">
        <v>2.4E-2</v>
      </c>
    </row>
    <row r="186" spans="1:5">
      <c r="A186" t="s">
        <v>2018</v>
      </c>
      <c r="B186">
        <f>2050-2018+1</f>
        <v>33</v>
      </c>
    </row>
    <row r="187" spans="1:5">
      <c r="A187" t="s">
        <v>2019</v>
      </c>
      <c r="B187" s="5">
        <f>(1-B184)^B186</f>
        <v>0.67139665221009714</v>
      </c>
    </row>
    <row r="188" spans="1:5" ht="15.95" customHeight="1" thickBot="1">
      <c r="A188" t="s">
        <v>2020</v>
      </c>
      <c r="B188" s="5">
        <f>(1-B185)^B186</f>
        <v>0.44858421050781644</v>
      </c>
    </row>
    <row r="189" spans="1:5" ht="15.95" customHeight="1" thickBot="1">
      <c r="A189" t="s">
        <v>2021</v>
      </c>
      <c r="B189" s="4">
        <f>(B187-B188)/B187</f>
        <v>0.33186409400289502</v>
      </c>
    </row>
    <row r="191" spans="1:5">
      <c r="A191" s="277" t="s">
        <v>2022</v>
      </c>
      <c r="B191" s="269"/>
      <c r="C191" s="269"/>
      <c r="D191" s="269"/>
      <c r="E191" s="269"/>
    </row>
    <row r="192" spans="1:5">
      <c r="A192" s="6" t="s">
        <v>2023</v>
      </c>
      <c r="B192" s="6" t="s">
        <v>2024</v>
      </c>
      <c r="C192" s="6"/>
    </row>
    <row r="193" spans="1:9">
      <c r="A193" t="s">
        <v>2025</v>
      </c>
      <c r="B193" s="7">
        <v>15277777.77777778</v>
      </c>
      <c r="C193" t="s">
        <v>2026</v>
      </c>
    </row>
    <row r="194" spans="1:9">
      <c r="A194" t="s">
        <v>2027</v>
      </c>
      <c r="B194" s="7">
        <f>3.4*10^6</f>
        <v>3400000</v>
      </c>
      <c r="C194" s="21"/>
    </row>
    <row r="195" spans="1:9">
      <c r="A195" t="s">
        <v>2028</v>
      </c>
      <c r="B195">
        <v>2</v>
      </c>
    </row>
    <row r="196" spans="1:9" ht="15.95" customHeight="1" thickBot="1">
      <c r="A196" t="s">
        <v>2029</v>
      </c>
      <c r="B196" s="7">
        <f>B195*B194</f>
        <v>6800000</v>
      </c>
    </row>
    <row r="197" spans="1:9" ht="15.95" customHeight="1" thickBot="1">
      <c r="A197" t="s">
        <v>2030</v>
      </c>
      <c r="B197" s="4">
        <f>B196/B193</f>
        <v>0.44509090909090904</v>
      </c>
    </row>
    <row r="199" spans="1:9">
      <c r="A199" s="67" t="s">
        <v>480</v>
      </c>
    </row>
    <row r="201" spans="1:9">
      <c r="A201" s="68" t="s">
        <v>2031</v>
      </c>
      <c r="B201" s="273" t="s">
        <v>2032</v>
      </c>
      <c r="C201" s="269"/>
      <c r="D201" s="269"/>
      <c r="E201" s="269"/>
      <c r="F201" s="269"/>
      <c r="G201" s="269"/>
      <c r="H201" s="269"/>
      <c r="I201" s="269"/>
    </row>
    <row r="202" spans="1:9">
      <c r="A202" s="22" t="s">
        <v>2033</v>
      </c>
      <c r="B202" s="22" t="s">
        <v>2034</v>
      </c>
      <c r="C202" s="22" t="s">
        <v>2035</v>
      </c>
      <c r="D202" s="22" t="s">
        <v>2036</v>
      </c>
      <c r="E202" s="22" t="s">
        <v>1844</v>
      </c>
      <c r="F202" s="22" t="s">
        <v>406</v>
      </c>
      <c r="G202" s="22" t="s">
        <v>2037</v>
      </c>
      <c r="H202" s="22" t="s">
        <v>2038</v>
      </c>
      <c r="I202" s="22" t="s">
        <v>2039</v>
      </c>
    </row>
    <row r="203" spans="1:9">
      <c r="A203" s="22" t="s">
        <v>2040</v>
      </c>
      <c r="B203">
        <v>0</v>
      </c>
      <c r="C203">
        <v>6</v>
      </c>
      <c r="D203">
        <v>9</v>
      </c>
      <c r="E203">
        <v>25</v>
      </c>
      <c r="F203">
        <v>21</v>
      </c>
      <c r="G203">
        <v>215</v>
      </c>
      <c r="H203">
        <v>81</v>
      </c>
      <c r="I203">
        <v>134</v>
      </c>
    </row>
    <row r="204" spans="1:9">
      <c r="A204" s="22" t="s">
        <v>2041</v>
      </c>
      <c r="B204">
        <v>4</v>
      </c>
      <c r="C204">
        <v>3</v>
      </c>
      <c r="D204">
        <v>15</v>
      </c>
      <c r="E204">
        <v>40</v>
      </c>
      <c r="F204">
        <v>43</v>
      </c>
      <c r="G204">
        <v>163</v>
      </c>
      <c r="H204">
        <v>56</v>
      </c>
      <c r="I204">
        <v>94</v>
      </c>
    </row>
    <row r="205" spans="1:9" ht="15.95" customHeight="1" thickBot="1">
      <c r="A205" s="22" t="s">
        <v>2042</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2043</v>
      </c>
      <c r="B206" s="4">
        <f>SUM(G205:H205)/SUM(G203:H203)</f>
        <v>-0.26013513513513514</v>
      </c>
    </row>
    <row r="207" spans="1:9" ht="15.95" customHeight="1" thickBot="1">
      <c r="A207" t="s">
        <v>2044</v>
      </c>
      <c r="B207" s="4">
        <f>I205/I203</f>
        <v>-0.29850746268656714</v>
      </c>
    </row>
    <row r="209" spans="1:9">
      <c r="A209" s="68" t="s">
        <v>2045</v>
      </c>
      <c r="B209" s="273" t="s">
        <v>2032</v>
      </c>
      <c r="C209" s="269"/>
      <c r="D209" s="269"/>
      <c r="E209" s="269"/>
      <c r="F209" s="269"/>
      <c r="G209" s="269"/>
      <c r="H209" s="269"/>
      <c r="I209" s="269"/>
    </row>
    <row r="210" spans="1:9">
      <c r="A210" s="22" t="s">
        <v>2033</v>
      </c>
      <c r="B210" s="22" t="s">
        <v>2034</v>
      </c>
      <c r="C210" s="22" t="s">
        <v>2035</v>
      </c>
      <c r="D210" s="22" t="s">
        <v>2036</v>
      </c>
      <c r="E210" s="22" t="s">
        <v>1844</v>
      </c>
      <c r="F210" s="22" t="s">
        <v>406</v>
      </c>
      <c r="G210" s="22" t="s">
        <v>2037</v>
      </c>
      <c r="H210" s="22" t="s">
        <v>2038</v>
      </c>
      <c r="I210" s="22" t="s">
        <v>2039</v>
      </c>
    </row>
    <row r="211" spans="1:9">
      <c r="A211" s="22" t="s">
        <v>2040</v>
      </c>
      <c r="B211">
        <v>0</v>
      </c>
      <c r="C211">
        <v>17</v>
      </c>
      <c r="D211">
        <v>18</v>
      </c>
      <c r="E211">
        <v>22</v>
      </c>
      <c r="F211">
        <v>12</v>
      </c>
      <c r="G211">
        <v>73</v>
      </c>
      <c r="H211">
        <v>21</v>
      </c>
      <c r="I211">
        <v>21</v>
      </c>
    </row>
    <row r="212" spans="1:9">
      <c r="A212" s="22" t="s">
        <v>2041</v>
      </c>
      <c r="B212">
        <v>0</v>
      </c>
      <c r="C212">
        <v>15</v>
      </c>
      <c r="D212">
        <v>22</v>
      </c>
      <c r="E212">
        <v>39</v>
      </c>
      <c r="F212">
        <v>23</v>
      </c>
      <c r="G212">
        <v>51</v>
      </c>
      <c r="H212">
        <v>17</v>
      </c>
      <c r="I212">
        <v>19</v>
      </c>
    </row>
    <row r="213" spans="1:9" ht="15.95" customHeight="1" thickBot="1">
      <c r="A213" s="22" t="s">
        <v>2042</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2043</v>
      </c>
      <c r="B214" s="4">
        <f>SUM(G213:H213)/SUM(G211:H211)</f>
        <v>-0.27659574468085107</v>
      </c>
    </row>
    <row r="215" spans="1:9" ht="15.95" customHeight="1" thickBot="1">
      <c r="A215" t="s">
        <v>2044</v>
      </c>
      <c r="B215" s="4">
        <f>I213/I211</f>
        <v>-9.5238095238095233E-2</v>
      </c>
    </row>
    <row r="217" spans="1:9">
      <c r="A217" s="68" t="s">
        <v>2046</v>
      </c>
      <c r="B217" s="273" t="s">
        <v>2032</v>
      </c>
      <c r="C217" s="269"/>
      <c r="D217" s="269"/>
      <c r="E217" s="269"/>
    </row>
    <row r="218" spans="1:9">
      <c r="A218" s="22" t="s">
        <v>2033</v>
      </c>
      <c r="B218" s="22" t="s">
        <v>2047</v>
      </c>
      <c r="C218" s="22" t="s">
        <v>2048</v>
      </c>
      <c r="D218" s="22" t="s">
        <v>2049</v>
      </c>
      <c r="E218" s="22" t="s">
        <v>406</v>
      </c>
    </row>
    <row r="219" spans="1:9">
      <c r="A219" s="22" t="s">
        <v>2040</v>
      </c>
      <c r="B219">
        <v>112</v>
      </c>
      <c r="C219">
        <v>16</v>
      </c>
      <c r="D219">
        <v>9</v>
      </c>
      <c r="E219">
        <v>134</v>
      </c>
    </row>
    <row r="220" spans="1:9">
      <c r="A220" s="22" t="s">
        <v>2041</v>
      </c>
      <c r="B220">
        <v>87</v>
      </c>
      <c r="C220">
        <v>17</v>
      </c>
      <c r="D220">
        <v>9</v>
      </c>
      <c r="E220">
        <v>151</v>
      </c>
    </row>
    <row r="221" spans="1:9" ht="15.95" customHeight="1" thickBot="1">
      <c r="A221" s="22" t="s">
        <v>2042</v>
      </c>
      <c r="B221">
        <f>B220-B219</f>
        <v>-25</v>
      </c>
      <c r="C221">
        <f>C220-C219</f>
        <v>1</v>
      </c>
      <c r="D221">
        <f>D220-D219</f>
        <v>0</v>
      </c>
      <c r="E221">
        <f>E220-E219</f>
        <v>17</v>
      </c>
    </row>
    <row r="222" spans="1:9" ht="15.95" customHeight="1" thickBot="1">
      <c r="A222" t="s">
        <v>2050</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2021-04-07T22:32:56Z</dcterms:modified>
</cp:coreProperties>
</file>